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6492" yWindow="876" windowWidth="8820" windowHeight="8088" tabRatio="838"/>
  </bookViews>
  <sheets>
    <sheet name="couverture" sheetId="1" r:id="rId1"/>
    <sheet name="Vierge" sheetId="34" r:id="rId2"/>
    <sheet name="Sommaire" sheetId="33" r:id="rId3"/>
    <sheet name="feuilleA" sheetId="2" r:id="rId4"/>
    <sheet name="T1" sheetId="3" r:id="rId5"/>
    <sheet name="T2_3" sheetId="38" r:id="rId6"/>
    <sheet name="T4-5" sheetId="39" r:id="rId7"/>
    <sheet name="feuilleB" sheetId="36" r:id="rId8"/>
    <sheet name="T6" sheetId="35" r:id="rId9"/>
    <sheet name="T7" sheetId="8" r:id="rId10"/>
    <sheet name="T8" sheetId="9" r:id="rId11"/>
    <sheet name="T9_10" sheetId="10" r:id="rId12"/>
    <sheet name="T11_12" sheetId="11" r:id="rId13"/>
    <sheet name="T13" sheetId="12" r:id="rId14"/>
    <sheet name="T14_15" sheetId="40" r:id="rId15"/>
    <sheet name="T16_17" sheetId="41" r:id="rId16"/>
    <sheet name="T18_19" sheetId="42" r:id="rId17"/>
    <sheet name="T20_21" sheetId="43" r:id="rId18"/>
    <sheet name="T23_24" sheetId="44" r:id="rId19"/>
    <sheet name="T24_25" sheetId="51" r:id="rId20"/>
    <sheet name="feuilleC" sheetId="37" r:id="rId21"/>
    <sheet name="T26" sheetId="19" r:id="rId22"/>
    <sheet name="T27" sheetId="20" r:id="rId23"/>
    <sheet name="T28" sheetId="21" r:id="rId24"/>
    <sheet name="fr1" sheetId="22" r:id="rId25"/>
    <sheet name="fr3" sheetId="48" r:id="rId26"/>
    <sheet name="fr2 " sheetId="52" r:id="rId27"/>
    <sheet name="fr4" sheetId="53" r:id="rId28"/>
  </sheets>
  <externalReferences>
    <externalReference r:id="rId29"/>
    <externalReference r:id="rId30"/>
    <externalReference r:id="rId31"/>
  </externalReferences>
  <definedNames>
    <definedName name="_xlnm._FilterDatabase" localSheetId="10" hidden="1">'T8'!#REF!</definedName>
    <definedName name="_xlnm.Print_Area" localSheetId="0">couverture!$A$1:$I$64</definedName>
    <definedName name="_xlnm.Print_Area" localSheetId="3">feuilleA!$A$1:$I$65</definedName>
    <definedName name="_xlnm.Print_Area" localSheetId="7">feuilleB!$A$1:$I$60</definedName>
    <definedName name="_xlnm.Print_Area" localSheetId="20">feuilleC!$A$1:$I$70</definedName>
    <definedName name="_xlnm.Print_Area" localSheetId="24">'fr1'!$A$1:$K$36</definedName>
    <definedName name="_xlnm.Print_Area" localSheetId="26">'fr2 '!$A$1:$K$37</definedName>
    <definedName name="_xlnm.Print_Area" localSheetId="25">'fr3'!$A$1:$K$36</definedName>
    <definedName name="_xlnm.Print_Area" localSheetId="27">'fr4'!$A$1:$K$37</definedName>
    <definedName name="_xlnm.Print_Area" localSheetId="2">Sommaire!$A$3:$J$55</definedName>
    <definedName name="_xlnm.Print_Area" localSheetId="4">'T1'!$B$1:$I$23</definedName>
    <definedName name="_xlnm.Print_Area" localSheetId="12">T11_12!$A$1:$I$40</definedName>
    <definedName name="_xlnm.Print_Area" localSheetId="13">'T13'!$A$1:$I$57</definedName>
    <definedName name="_xlnm.Print_Area" localSheetId="14">T14_15!$A$1:$H$59</definedName>
    <definedName name="_xlnm.Print_Area" localSheetId="15">T16_17!$A$1:$I$55</definedName>
    <definedName name="_xlnm.Print_Area" localSheetId="16">T18_19!$A$1:$F$48</definedName>
    <definedName name="_xlnm.Print_Area" localSheetId="5">T2_3!$A$1:$L$44</definedName>
    <definedName name="_xlnm.Print_Area" localSheetId="17">T20_21!$A$1:$L$69</definedName>
    <definedName name="_xlnm.Print_Area" localSheetId="18">T23_24!$A$1:$M$68</definedName>
    <definedName name="_xlnm.Print_Area" localSheetId="19">T24_25!$A$1:$N$67</definedName>
    <definedName name="_xlnm.Print_Area" localSheetId="21">'T26'!$A$1:$J$43</definedName>
    <definedName name="_xlnm.Print_Area" localSheetId="22">'T27'!$A$1:$M$23</definedName>
    <definedName name="_xlnm.Print_Area" localSheetId="23">'T28'!$A$1:$N$29</definedName>
    <definedName name="_xlnm.Print_Area" localSheetId="6">'T4-5'!$A$1:$J$45</definedName>
    <definedName name="_xlnm.Print_Area" localSheetId="8">'T6'!$A$3:$G$16</definedName>
    <definedName name="_xlnm.Print_Area" localSheetId="9">'T7'!$A$1:$N$31</definedName>
    <definedName name="_xlnm.Print_Area" localSheetId="10">'T8'!$A$1:$M$23</definedName>
    <definedName name="_xlnm.Print_Area" localSheetId="11">T9_10!$A$1:$K$47</definedName>
    <definedName name="_xlnm.Print_Area" localSheetId="1">Vierge!$A$1:$H$42</definedName>
  </definedNames>
  <calcPr calcId="145621"/>
  <customWorkbookViews>
    <customWorkbookView name="trim" guid="{8A9A2853-4CB2-4880-A1AA-171657DD9679}" maximized="1" windowWidth="997" windowHeight="569" activeSheetId="4" showComments="commNone"/>
  </customWorkbookViews>
</workbook>
</file>

<file path=xl/calcChain.xml><?xml version="1.0" encoding="utf-8"?>
<calcChain xmlns="http://schemas.openxmlformats.org/spreadsheetml/2006/main">
  <c r="C28" i="33" l="1"/>
  <c r="C27" i="33"/>
  <c r="C36" i="33" l="1"/>
  <c r="B21" i="43" l="1"/>
  <c r="B28" i="53" l="1"/>
  <c r="C28" i="53"/>
  <c r="D28" i="53"/>
  <c r="E28" i="53"/>
  <c r="F28" i="53"/>
  <c r="G28" i="53"/>
  <c r="H28" i="53"/>
  <c r="I28" i="53"/>
  <c r="J28" i="53"/>
  <c r="B29" i="53"/>
  <c r="C29" i="53"/>
  <c r="D29" i="53"/>
  <c r="E29" i="53"/>
  <c r="F29" i="53"/>
  <c r="G29" i="53"/>
  <c r="H29" i="53"/>
  <c r="I29" i="53"/>
  <c r="J29" i="53"/>
  <c r="B30" i="53"/>
  <c r="C30" i="53"/>
  <c r="D30" i="53"/>
  <c r="E30" i="53"/>
  <c r="F30" i="53"/>
  <c r="G30" i="53"/>
  <c r="H30" i="53"/>
  <c r="I30" i="53"/>
  <c r="J30" i="53"/>
  <c r="C27" i="53"/>
  <c r="D27" i="53"/>
  <c r="E27" i="53"/>
  <c r="F27" i="53"/>
  <c r="G27" i="53"/>
  <c r="H27" i="53"/>
  <c r="I27" i="53"/>
  <c r="J27" i="53"/>
  <c r="B27" i="53"/>
  <c r="C20" i="53"/>
  <c r="D20" i="53"/>
  <c r="E20" i="53"/>
  <c r="F20" i="53"/>
  <c r="G20" i="53"/>
  <c r="H20" i="53"/>
  <c r="I20" i="53"/>
  <c r="J20" i="53"/>
  <c r="C21" i="53"/>
  <c r="D21" i="53"/>
  <c r="E21" i="53"/>
  <c r="F21" i="53"/>
  <c r="G21" i="53"/>
  <c r="H21" i="53"/>
  <c r="I21" i="53"/>
  <c r="J21" i="53"/>
  <c r="C22" i="53"/>
  <c r="D22" i="53"/>
  <c r="E22" i="53"/>
  <c r="F22" i="53"/>
  <c r="G22" i="53"/>
  <c r="H22" i="53"/>
  <c r="I22" i="53"/>
  <c r="J22" i="53"/>
  <c r="B21" i="53"/>
  <c r="B22" i="53"/>
  <c r="B20" i="53"/>
  <c r="B9" i="53"/>
  <c r="C9" i="53"/>
  <c r="D9" i="53"/>
  <c r="E9" i="53"/>
  <c r="F9" i="53"/>
  <c r="G9" i="53"/>
  <c r="H9" i="53"/>
  <c r="I9" i="53"/>
  <c r="J9" i="53"/>
  <c r="B10" i="53"/>
  <c r="C10" i="53"/>
  <c r="D10" i="53"/>
  <c r="E10" i="53"/>
  <c r="F10" i="53"/>
  <c r="G10" i="53"/>
  <c r="H10" i="53"/>
  <c r="I10" i="53"/>
  <c r="J10" i="53"/>
  <c r="B11" i="53"/>
  <c r="C11" i="53"/>
  <c r="D11" i="53"/>
  <c r="E11" i="53"/>
  <c r="F11" i="53"/>
  <c r="G11" i="53"/>
  <c r="H11" i="53"/>
  <c r="I11" i="53"/>
  <c r="J11" i="53"/>
  <c r="B12" i="53"/>
  <c r="C12" i="53"/>
  <c r="D12" i="53"/>
  <c r="E12" i="53"/>
  <c r="F12" i="53"/>
  <c r="G12" i="53"/>
  <c r="H12" i="53"/>
  <c r="I12" i="53"/>
  <c r="J12" i="53"/>
  <c r="B13" i="53"/>
  <c r="C13" i="53"/>
  <c r="D13" i="53"/>
  <c r="E13" i="53"/>
  <c r="F13" i="53"/>
  <c r="G13" i="53"/>
  <c r="H13" i="53"/>
  <c r="I13" i="53"/>
  <c r="J13" i="53"/>
  <c r="B14" i="53"/>
  <c r="C14" i="53"/>
  <c r="D14" i="53"/>
  <c r="E14" i="53"/>
  <c r="F14" i="53"/>
  <c r="G14" i="53"/>
  <c r="H14" i="53"/>
  <c r="I14" i="53"/>
  <c r="J14" i="53"/>
  <c r="B15" i="53"/>
  <c r="C15" i="53"/>
  <c r="D15" i="53"/>
  <c r="E15" i="53"/>
  <c r="F15" i="53"/>
  <c r="G15" i="53"/>
  <c r="H15" i="53"/>
  <c r="I15" i="53"/>
  <c r="J15" i="53"/>
  <c r="C8" i="53"/>
  <c r="D8" i="53"/>
  <c r="E8" i="53"/>
  <c r="F8" i="53"/>
  <c r="G8" i="53"/>
  <c r="H8" i="53"/>
  <c r="I8" i="53"/>
  <c r="J8" i="53"/>
  <c r="B8" i="53"/>
  <c r="B28" i="52"/>
  <c r="C28" i="52"/>
  <c r="D28" i="52"/>
  <c r="E28" i="52"/>
  <c r="F28" i="52"/>
  <c r="G28" i="52"/>
  <c r="H28" i="52"/>
  <c r="I28" i="52"/>
  <c r="J28" i="52"/>
  <c r="B29" i="52"/>
  <c r="C29" i="52"/>
  <c r="D29" i="52"/>
  <c r="E29" i="52"/>
  <c r="F29" i="52"/>
  <c r="G29" i="52"/>
  <c r="H29" i="52"/>
  <c r="I29" i="52"/>
  <c r="J29" i="52"/>
  <c r="B30" i="52"/>
  <c r="C30" i="52"/>
  <c r="D30" i="52"/>
  <c r="E30" i="52"/>
  <c r="F30" i="52"/>
  <c r="G30" i="52"/>
  <c r="H30" i="52"/>
  <c r="I30" i="52"/>
  <c r="J30" i="52"/>
  <c r="C27" i="52"/>
  <c r="D27" i="52"/>
  <c r="E27" i="52"/>
  <c r="F27" i="52"/>
  <c r="G27" i="52"/>
  <c r="H27" i="52"/>
  <c r="I27" i="52"/>
  <c r="J27" i="52"/>
  <c r="B27" i="52"/>
  <c r="B21" i="52"/>
  <c r="C21" i="52"/>
  <c r="D21" i="52"/>
  <c r="E21" i="52"/>
  <c r="F21" i="52"/>
  <c r="G21" i="52"/>
  <c r="H21" i="52"/>
  <c r="I21" i="52"/>
  <c r="J21" i="52"/>
  <c r="B22" i="52"/>
  <c r="C22" i="52"/>
  <c r="D22" i="52"/>
  <c r="E22" i="52"/>
  <c r="F22" i="52"/>
  <c r="G22" i="52"/>
  <c r="H22" i="52"/>
  <c r="I22" i="52"/>
  <c r="J22" i="52"/>
  <c r="C20" i="52"/>
  <c r="D20" i="52"/>
  <c r="E20" i="52"/>
  <c r="F20" i="52"/>
  <c r="G20" i="52"/>
  <c r="H20" i="52"/>
  <c r="I20" i="52"/>
  <c r="J20" i="52"/>
  <c r="B20" i="52"/>
  <c r="B9" i="52"/>
  <c r="C9" i="52"/>
  <c r="D9" i="52"/>
  <c r="E9" i="52"/>
  <c r="F9" i="52"/>
  <c r="G9" i="52"/>
  <c r="H9" i="52"/>
  <c r="I9" i="52"/>
  <c r="J9" i="52"/>
  <c r="B10" i="52"/>
  <c r="C10" i="52"/>
  <c r="D10" i="52"/>
  <c r="E10" i="52"/>
  <c r="F10" i="52"/>
  <c r="G10" i="52"/>
  <c r="H10" i="52"/>
  <c r="I10" i="52"/>
  <c r="J10" i="52"/>
  <c r="B11" i="52"/>
  <c r="C11" i="52"/>
  <c r="D11" i="52"/>
  <c r="E11" i="52"/>
  <c r="F11" i="52"/>
  <c r="G11" i="52"/>
  <c r="H11" i="52"/>
  <c r="I11" i="52"/>
  <c r="J11" i="52"/>
  <c r="B12" i="52"/>
  <c r="C12" i="52"/>
  <c r="D12" i="52"/>
  <c r="E12" i="52"/>
  <c r="F12" i="52"/>
  <c r="G12" i="52"/>
  <c r="H12" i="52"/>
  <c r="I12" i="52"/>
  <c r="J12" i="52"/>
  <c r="B13" i="52"/>
  <c r="C13" i="52"/>
  <c r="D13" i="52"/>
  <c r="E13" i="52"/>
  <c r="F13" i="52"/>
  <c r="G13" i="52"/>
  <c r="H13" i="52"/>
  <c r="I13" i="52"/>
  <c r="J13" i="52"/>
  <c r="B14" i="52"/>
  <c r="C14" i="52"/>
  <c r="D14" i="52"/>
  <c r="E14" i="52"/>
  <c r="F14" i="52"/>
  <c r="G14" i="52"/>
  <c r="H14" i="52"/>
  <c r="I14" i="52"/>
  <c r="J14" i="52"/>
  <c r="B15" i="52"/>
  <c r="C15" i="52"/>
  <c r="D15" i="52"/>
  <c r="E15" i="52"/>
  <c r="F15" i="52"/>
  <c r="G15" i="52"/>
  <c r="H15" i="52"/>
  <c r="I15" i="52"/>
  <c r="J15" i="52"/>
  <c r="C8" i="52"/>
  <c r="D8" i="52"/>
  <c r="E8" i="52"/>
  <c r="F8" i="52"/>
  <c r="G8" i="52"/>
  <c r="H8" i="52"/>
  <c r="I8" i="52"/>
  <c r="J8" i="52"/>
  <c r="B8" i="52"/>
  <c r="B28" i="48"/>
  <c r="C28" i="48"/>
  <c r="D28" i="48"/>
  <c r="E28" i="48"/>
  <c r="F28" i="48"/>
  <c r="G28" i="48"/>
  <c r="H28" i="48"/>
  <c r="I28" i="48"/>
  <c r="J28" i="48"/>
  <c r="B29" i="48"/>
  <c r="C29" i="48"/>
  <c r="D29" i="48"/>
  <c r="E29" i="48"/>
  <c r="F29" i="48"/>
  <c r="G29" i="48"/>
  <c r="H29" i="48"/>
  <c r="I29" i="48"/>
  <c r="J29" i="48"/>
  <c r="B30" i="48"/>
  <c r="C30" i="48"/>
  <c r="D30" i="48"/>
  <c r="E30" i="48"/>
  <c r="F30" i="48"/>
  <c r="G30" i="48"/>
  <c r="H30" i="48"/>
  <c r="I30" i="48"/>
  <c r="J30" i="48"/>
  <c r="C27" i="48"/>
  <c r="D27" i="48"/>
  <c r="E27" i="48"/>
  <c r="F27" i="48"/>
  <c r="G27" i="48"/>
  <c r="H27" i="48"/>
  <c r="I27" i="48"/>
  <c r="J27" i="48"/>
  <c r="B27" i="48"/>
  <c r="C16" i="48"/>
  <c r="D16" i="48"/>
  <c r="E16" i="48"/>
  <c r="F16" i="48"/>
  <c r="G16" i="48"/>
  <c r="H16" i="48"/>
  <c r="I16" i="48"/>
  <c r="J16" i="48"/>
  <c r="C17" i="48"/>
  <c r="D17" i="48"/>
  <c r="E17" i="48"/>
  <c r="F17" i="48"/>
  <c r="G17" i="48"/>
  <c r="H17" i="48"/>
  <c r="I17" i="48"/>
  <c r="J17" i="48"/>
  <c r="C18" i="48"/>
  <c r="D18" i="48"/>
  <c r="E18" i="48"/>
  <c r="F18" i="48"/>
  <c r="G18" i="48"/>
  <c r="H18" i="48"/>
  <c r="I18" i="48"/>
  <c r="J18" i="48"/>
  <c r="C19" i="48"/>
  <c r="D19" i="48"/>
  <c r="E19" i="48"/>
  <c r="F19" i="48"/>
  <c r="G19" i="48"/>
  <c r="H19" i="48"/>
  <c r="I19" i="48"/>
  <c r="J19" i="48"/>
  <c r="C20" i="48"/>
  <c r="D20" i="48"/>
  <c r="E20" i="48"/>
  <c r="F20" i="48"/>
  <c r="G20" i="48"/>
  <c r="H20" i="48"/>
  <c r="I20" i="48"/>
  <c r="J20" i="48"/>
  <c r="C21" i="48"/>
  <c r="D21" i="48"/>
  <c r="E21" i="48"/>
  <c r="F21" i="48"/>
  <c r="G21" i="48"/>
  <c r="H21" i="48"/>
  <c r="I21" i="48"/>
  <c r="J21" i="48"/>
  <c r="C22" i="48"/>
  <c r="D22" i="48"/>
  <c r="E22" i="48"/>
  <c r="F22" i="48"/>
  <c r="G22" i="48"/>
  <c r="H22" i="48"/>
  <c r="I22" i="48"/>
  <c r="J22" i="48"/>
  <c r="B17" i="48"/>
  <c r="B18" i="48"/>
  <c r="B19" i="48"/>
  <c r="B20" i="48"/>
  <c r="B21" i="48"/>
  <c r="B22" i="48"/>
  <c r="B16" i="48"/>
  <c r="B8" i="48"/>
  <c r="C8" i="48"/>
  <c r="D8" i="48"/>
  <c r="E8" i="48"/>
  <c r="F8" i="48"/>
  <c r="G8" i="48"/>
  <c r="H8" i="48"/>
  <c r="I8" i="48"/>
  <c r="J8" i="48"/>
  <c r="B9" i="48"/>
  <c r="C9" i="48"/>
  <c r="D9" i="48"/>
  <c r="E9" i="48"/>
  <c r="F9" i="48"/>
  <c r="G9" i="48"/>
  <c r="H9" i="48"/>
  <c r="I9" i="48"/>
  <c r="J9" i="48"/>
  <c r="B10" i="48"/>
  <c r="C10" i="48"/>
  <c r="D10" i="48"/>
  <c r="E10" i="48"/>
  <c r="F10" i="48"/>
  <c r="G10" i="48"/>
  <c r="H10" i="48"/>
  <c r="I10" i="48"/>
  <c r="J10" i="48"/>
  <c r="C7" i="48"/>
  <c r="D7" i="48"/>
  <c r="E7" i="48"/>
  <c r="F7" i="48"/>
  <c r="G7" i="48"/>
  <c r="H7" i="48"/>
  <c r="I7" i="48"/>
  <c r="J7" i="48"/>
  <c r="B7" i="48"/>
  <c r="B28" i="22"/>
  <c r="C28" i="22"/>
  <c r="D28" i="22"/>
  <c r="E28" i="22"/>
  <c r="F28" i="22"/>
  <c r="G28" i="22"/>
  <c r="H28" i="22"/>
  <c r="I28" i="22"/>
  <c r="J28" i="22"/>
  <c r="B29" i="22"/>
  <c r="C29" i="22"/>
  <c r="D29" i="22"/>
  <c r="E29" i="22"/>
  <c r="F29" i="22"/>
  <c r="G29" i="22"/>
  <c r="H29" i="22"/>
  <c r="I29" i="22"/>
  <c r="J29" i="22"/>
  <c r="B30" i="22"/>
  <c r="C30" i="22"/>
  <c r="D30" i="22"/>
  <c r="E30" i="22"/>
  <c r="F30" i="22"/>
  <c r="G30" i="22"/>
  <c r="H30" i="22"/>
  <c r="I30" i="22"/>
  <c r="J30" i="22"/>
  <c r="C27" i="22"/>
  <c r="D27" i="22"/>
  <c r="E27" i="22"/>
  <c r="F27" i="22"/>
  <c r="G27" i="22"/>
  <c r="H27" i="22"/>
  <c r="I27" i="22"/>
  <c r="J27" i="22"/>
  <c r="B27" i="22"/>
  <c r="C16" i="22"/>
  <c r="D16" i="22"/>
  <c r="E16" i="22"/>
  <c r="F16" i="22"/>
  <c r="G16" i="22"/>
  <c r="H16" i="22"/>
  <c r="I16" i="22"/>
  <c r="J16" i="22"/>
  <c r="C17" i="22"/>
  <c r="D17" i="22"/>
  <c r="E17" i="22"/>
  <c r="F17" i="22"/>
  <c r="G17" i="22"/>
  <c r="H17" i="22"/>
  <c r="I17" i="22"/>
  <c r="J17" i="22"/>
  <c r="C18" i="22"/>
  <c r="D18" i="22"/>
  <c r="E18" i="22"/>
  <c r="F18" i="22"/>
  <c r="G18" i="22"/>
  <c r="H18" i="22"/>
  <c r="I18" i="22"/>
  <c r="J18" i="22"/>
  <c r="C19" i="22"/>
  <c r="D19" i="22"/>
  <c r="E19" i="22"/>
  <c r="F19" i="22"/>
  <c r="G19" i="22"/>
  <c r="H19" i="22"/>
  <c r="I19" i="22"/>
  <c r="J19" i="22"/>
  <c r="C20" i="22"/>
  <c r="D20" i="22"/>
  <c r="E20" i="22"/>
  <c r="F20" i="22"/>
  <c r="G20" i="22"/>
  <c r="H20" i="22"/>
  <c r="I20" i="22"/>
  <c r="J20" i="22"/>
  <c r="C21" i="22"/>
  <c r="D21" i="22"/>
  <c r="E21" i="22"/>
  <c r="F21" i="22"/>
  <c r="G21" i="22"/>
  <c r="H21" i="22"/>
  <c r="I21" i="22"/>
  <c r="J21" i="22"/>
  <c r="C22" i="22"/>
  <c r="D22" i="22"/>
  <c r="E22" i="22"/>
  <c r="F22" i="22"/>
  <c r="G22" i="22"/>
  <c r="H22" i="22"/>
  <c r="I22" i="22"/>
  <c r="J22" i="22"/>
  <c r="B17" i="22"/>
  <c r="B18" i="22"/>
  <c r="B19" i="22"/>
  <c r="B20" i="22"/>
  <c r="B21" i="22"/>
  <c r="B22" i="22"/>
  <c r="B16" i="22"/>
  <c r="B8" i="22"/>
  <c r="C8" i="22"/>
  <c r="D8" i="22"/>
  <c r="E8" i="22"/>
  <c r="F8" i="22"/>
  <c r="G8" i="22"/>
  <c r="H8" i="22"/>
  <c r="I8" i="22"/>
  <c r="J8" i="22"/>
  <c r="B9" i="22"/>
  <c r="C9" i="22"/>
  <c r="D9" i="22"/>
  <c r="E9" i="22"/>
  <c r="F9" i="22"/>
  <c r="G9" i="22"/>
  <c r="H9" i="22"/>
  <c r="I9" i="22"/>
  <c r="J9" i="22"/>
  <c r="B10" i="22"/>
  <c r="C10" i="22"/>
  <c r="D10" i="22"/>
  <c r="E10" i="22"/>
  <c r="F10" i="22"/>
  <c r="G10" i="22"/>
  <c r="H10" i="22"/>
  <c r="I10" i="22"/>
  <c r="J10" i="22"/>
  <c r="C7" i="22"/>
  <c r="D7" i="22"/>
  <c r="E7" i="22"/>
  <c r="F7" i="22"/>
  <c r="G7" i="22"/>
  <c r="H7" i="22"/>
  <c r="I7" i="22"/>
  <c r="J7" i="22"/>
  <c r="B7" i="22"/>
  <c r="D6" i="21"/>
  <c r="E6" i="21"/>
  <c r="F6" i="21"/>
  <c r="G6" i="21"/>
  <c r="H6" i="21"/>
  <c r="I6" i="21"/>
  <c r="J6" i="21"/>
  <c r="K6" i="21"/>
  <c r="L6" i="21"/>
  <c r="C6" i="21"/>
  <c r="D20" i="21"/>
  <c r="E20" i="21"/>
  <c r="F20" i="21"/>
  <c r="G20" i="21"/>
  <c r="H20" i="21"/>
  <c r="I20" i="21"/>
  <c r="J20" i="21"/>
  <c r="K20" i="21"/>
  <c r="L20" i="21"/>
  <c r="C20" i="21"/>
  <c r="D18" i="21"/>
  <c r="E18" i="21"/>
  <c r="F18" i="21"/>
  <c r="G18" i="21"/>
  <c r="H18" i="21"/>
  <c r="I18" i="21"/>
  <c r="J18" i="21"/>
  <c r="K18" i="21"/>
  <c r="L18" i="21"/>
  <c r="C18" i="21"/>
  <c r="D20" i="20"/>
  <c r="E20" i="20"/>
  <c r="F20" i="20"/>
  <c r="G20" i="20"/>
  <c r="H20" i="20"/>
  <c r="I20" i="20"/>
  <c r="J20" i="20"/>
  <c r="K20" i="20"/>
  <c r="L20" i="20"/>
  <c r="D18" i="20"/>
  <c r="E18" i="20"/>
  <c r="F18" i="20"/>
  <c r="G18" i="20"/>
  <c r="H18" i="20"/>
  <c r="I18" i="20"/>
  <c r="J18" i="20"/>
  <c r="K18" i="20"/>
  <c r="L18" i="20"/>
  <c r="D16" i="20"/>
  <c r="E16" i="20"/>
  <c r="F16" i="20"/>
  <c r="G16" i="20"/>
  <c r="H16" i="20"/>
  <c r="I16" i="20"/>
  <c r="J16" i="20"/>
  <c r="K16" i="20"/>
  <c r="L16" i="20"/>
  <c r="L17" i="20" s="1"/>
  <c r="D14" i="20"/>
  <c r="E14" i="20"/>
  <c r="F14" i="20"/>
  <c r="G14" i="20"/>
  <c r="H14" i="20"/>
  <c r="I14" i="20"/>
  <c r="J14" i="20"/>
  <c r="K14" i="20"/>
  <c r="L14" i="20"/>
  <c r="L15" i="20" s="1"/>
  <c r="D12" i="20"/>
  <c r="E12" i="20"/>
  <c r="F12" i="20"/>
  <c r="G12" i="20"/>
  <c r="H12" i="20"/>
  <c r="I12" i="20"/>
  <c r="J12" i="20"/>
  <c r="K12" i="20"/>
  <c r="L12" i="20"/>
  <c r="D10" i="20"/>
  <c r="E10" i="20"/>
  <c r="F10" i="20"/>
  <c r="G10" i="20"/>
  <c r="H10" i="20"/>
  <c r="I10" i="20"/>
  <c r="J10" i="20"/>
  <c r="K10" i="20"/>
  <c r="L10" i="20"/>
  <c r="C20" i="20"/>
  <c r="C18" i="20"/>
  <c r="C16" i="20"/>
  <c r="C14" i="20"/>
  <c r="C12" i="20"/>
  <c r="C10" i="20"/>
  <c r="D8" i="20"/>
  <c r="E8" i="20"/>
  <c r="F8" i="20"/>
  <c r="G8" i="20"/>
  <c r="H8" i="20"/>
  <c r="I8" i="20"/>
  <c r="J8" i="20"/>
  <c r="K8" i="20"/>
  <c r="L8" i="20"/>
  <c r="C8" i="20"/>
  <c r="D6" i="20"/>
  <c r="E6" i="20"/>
  <c r="F6" i="20"/>
  <c r="G6" i="20"/>
  <c r="H6" i="20"/>
  <c r="I6" i="20"/>
  <c r="J6" i="20"/>
  <c r="K6" i="20"/>
  <c r="L6" i="20"/>
  <c r="L7" i="20" s="1"/>
  <c r="C6" i="20"/>
  <c r="H10" i="19"/>
  <c r="I10" i="19"/>
  <c r="H11" i="19"/>
  <c r="I11" i="19"/>
  <c r="H12" i="19"/>
  <c r="I12" i="19"/>
  <c r="H13" i="19"/>
  <c r="I13" i="19"/>
  <c r="H14" i="19"/>
  <c r="I14" i="19"/>
  <c r="H15" i="19"/>
  <c r="I15" i="19"/>
  <c r="H16" i="19"/>
  <c r="I16" i="19"/>
  <c r="H17" i="19"/>
  <c r="I17" i="19"/>
  <c r="H18" i="19"/>
  <c r="I18" i="19"/>
  <c r="H19" i="19"/>
  <c r="I19" i="19"/>
  <c r="H20" i="19"/>
  <c r="I20" i="19"/>
  <c r="H21" i="19"/>
  <c r="I21" i="19"/>
  <c r="G11" i="19"/>
  <c r="G12" i="19"/>
  <c r="G13" i="19"/>
  <c r="G14" i="19"/>
  <c r="G15" i="19"/>
  <c r="G16" i="19"/>
  <c r="G17" i="19"/>
  <c r="G18" i="19"/>
  <c r="G19" i="19"/>
  <c r="G20" i="19"/>
  <c r="G21" i="19"/>
  <c r="G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E10" i="19"/>
  <c r="D10" i="19"/>
  <c r="C10" i="19"/>
  <c r="D32" i="51"/>
  <c r="E32" i="51"/>
  <c r="F32" i="51"/>
  <c r="G32" i="51"/>
  <c r="H32" i="51"/>
  <c r="I32" i="51"/>
  <c r="J32" i="51"/>
  <c r="K32" i="51"/>
  <c r="L32" i="51"/>
  <c r="C32" i="51"/>
  <c r="B33" i="51"/>
  <c r="D7" i="51"/>
  <c r="E7" i="51"/>
  <c r="F7" i="51"/>
  <c r="G7" i="51"/>
  <c r="H7" i="51"/>
  <c r="I7" i="51"/>
  <c r="J7" i="51"/>
  <c r="K7" i="51"/>
  <c r="L7" i="51"/>
  <c r="C7" i="51"/>
  <c r="D38" i="44"/>
  <c r="E38" i="44"/>
  <c r="F38" i="44"/>
  <c r="G38" i="44"/>
  <c r="H38" i="44"/>
  <c r="I38" i="44"/>
  <c r="J38" i="44"/>
  <c r="C38" i="44"/>
  <c r="D8" i="44"/>
  <c r="E8" i="44"/>
  <c r="F8" i="44"/>
  <c r="G8" i="44"/>
  <c r="H8" i="44"/>
  <c r="I8" i="44"/>
  <c r="J8" i="44"/>
  <c r="K8" i="44"/>
  <c r="C8" i="44"/>
  <c r="D36" i="43"/>
  <c r="E36" i="43"/>
  <c r="F36" i="43"/>
  <c r="G36" i="43"/>
  <c r="H36" i="43"/>
  <c r="I36" i="43"/>
  <c r="J36" i="43"/>
  <c r="C36" i="43"/>
  <c r="D6" i="43"/>
  <c r="E6" i="43"/>
  <c r="F6" i="43"/>
  <c r="G6" i="43"/>
  <c r="H6" i="43"/>
  <c r="I6" i="43"/>
  <c r="J6" i="43"/>
  <c r="C6" i="43"/>
  <c r="B7" i="43"/>
  <c r="B9" i="44" s="1"/>
  <c r="B39" i="44" s="1"/>
  <c r="C32" i="42"/>
  <c r="D32" i="42"/>
  <c r="E32" i="42"/>
  <c r="B32" i="42"/>
  <c r="C7" i="42"/>
  <c r="D7" i="42"/>
  <c r="E7" i="42"/>
  <c r="B7" i="42"/>
  <c r="A8" i="42"/>
  <c r="A33" i="42" s="1"/>
  <c r="D35" i="41"/>
  <c r="E35" i="41"/>
  <c r="F35" i="41"/>
  <c r="G35" i="41"/>
  <c r="C35" i="41"/>
  <c r="D9" i="41"/>
  <c r="E9" i="41"/>
  <c r="F9" i="41"/>
  <c r="G9" i="41"/>
  <c r="C9" i="41"/>
  <c r="B34" i="40"/>
  <c r="D33" i="40"/>
  <c r="C33" i="40"/>
  <c r="D8" i="40"/>
  <c r="C8" i="40"/>
  <c r="D7" i="12"/>
  <c r="E7" i="12"/>
  <c r="F7" i="12"/>
  <c r="C7" i="12"/>
  <c r="E27" i="11"/>
  <c r="C27" i="11"/>
  <c r="E7" i="11"/>
  <c r="C7" i="11"/>
  <c r="G26" i="10"/>
  <c r="E26" i="10"/>
  <c r="C26" i="10"/>
  <c r="G9" i="10"/>
  <c r="E9" i="10"/>
  <c r="C9" i="10"/>
  <c r="D7" i="9"/>
  <c r="E7" i="9"/>
  <c r="F7" i="9"/>
  <c r="G7" i="9"/>
  <c r="H7" i="9"/>
  <c r="I7" i="9"/>
  <c r="J7" i="9"/>
  <c r="K7" i="9"/>
  <c r="C7" i="9"/>
  <c r="D10" i="8"/>
  <c r="E10" i="8"/>
  <c r="F10" i="8"/>
  <c r="G10" i="8"/>
  <c r="H10" i="8"/>
  <c r="I10" i="8"/>
  <c r="J10" i="8"/>
  <c r="K10" i="8"/>
  <c r="C10" i="8"/>
  <c r="J17" i="20" l="1"/>
  <c r="I15" i="20"/>
  <c r="F11" i="20"/>
  <c r="I17" i="20"/>
  <c r="H13" i="20"/>
  <c r="F21" i="20"/>
  <c r="F17" i="20"/>
  <c r="K15" i="20"/>
  <c r="K38" i="44"/>
  <c r="K39" i="44" s="1"/>
  <c r="I7" i="20"/>
  <c r="C15" i="20"/>
  <c r="H11" i="20"/>
  <c r="I13" i="20"/>
  <c r="J15" i="20"/>
  <c r="F15" i="20"/>
  <c r="J7" i="20"/>
  <c r="K11" i="20"/>
  <c r="D13" i="20"/>
  <c r="E15" i="20"/>
  <c r="E33" i="40"/>
  <c r="E34" i="40" s="1"/>
  <c r="B37" i="43"/>
  <c r="D21" i="20"/>
  <c r="C13" i="20"/>
  <c r="E11" i="20"/>
  <c r="F13" i="20"/>
  <c r="G15" i="20"/>
  <c r="I19" i="20"/>
  <c r="G27" i="11"/>
  <c r="G7" i="11"/>
  <c r="K7" i="20"/>
  <c r="K17" i="20"/>
  <c r="J19" i="20"/>
  <c r="E21" i="20"/>
  <c r="F32" i="42"/>
  <c r="F33" i="42" s="1"/>
  <c r="E8" i="40"/>
  <c r="C9" i="40" s="1"/>
  <c r="G7" i="20"/>
  <c r="G11" i="20"/>
  <c r="E13" i="20"/>
  <c r="G17" i="20"/>
  <c r="I21" i="20"/>
  <c r="L21" i="20"/>
  <c r="F7" i="20"/>
  <c r="C17" i="20"/>
  <c r="G13" i="20"/>
  <c r="H7" i="20"/>
  <c r="H17" i="20"/>
  <c r="J21" i="20"/>
  <c r="C7" i="20"/>
  <c r="E7" i="20"/>
  <c r="E17" i="20"/>
  <c r="F19" i="20"/>
  <c r="D19" i="20"/>
  <c r="H26" i="10"/>
  <c r="J26" i="10" s="1"/>
  <c r="I39" i="44"/>
  <c r="M7" i="51"/>
  <c r="I8" i="51" s="1"/>
  <c r="C11" i="20"/>
  <c r="K21" i="20"/>
  <c r="L10" i="8"/>
  <c r="L11" i="8" s="1"/>
  <c r="H21" i="20"/>
  <c r="J13" i="20"/>
  <c r="D11" i="20"/>
  <c r="L7" i="9"/>
  <c r="I8" i="9" s="1"/>
  <c r="J11" i="20"/>
  <c r="K13" i="20"/>
  <c r="D15" i="20"/>
  <c r="G21" i="20"/>
  <c r="L13" i="20"/>
  <c r="M32" i="51"/>
  <c r="K33" i="51" s="1"/>
  <c r="H19" i="20"/>
  <c r="K36" i="43"/>
  <c r="C37" i="43" s="1"/>
  <c r="D7" i="20"/>
  <c r="C21" i="20"/>
  <c r="D17" i="20"/>
  <c r="E19" i="20"/>
  <c r="H15" i="20"/>
  <c r="C19" i="20"/>
  <c r="K19" i="20"/>
  <c r="L11" i="20"/>
  <c r="L19" i="20"/>
  <c r="H35" i="41"/>
  <c r="D36" i="41" s="1"/>
  <c r="I11" i="20"/>
  <c r="G19" i="20"/>
  <c r="F7" i="42"/>
  <c r="E8" i="42" s="1"/>
  <c r="L8" i="44"/>
  <c r="K6" i="43"/>
  <c r="H9" i="41"/>
  <c r="G7" i="12"/>
  <c r="H9" i="10"/>
  <c r="E33" i="51" l="1"/>
  <c r="E33" i="42"/>
  <c r="G11" i="8"/>
  <c r="H8" i="51"/>
  <c r="D33" i="42"/>
  <c r="C33" i="42"/>
  <c r="C34" i="40"/>
  <c r="D34" i="40"/>
  <c r="E9" i="40"/>
  <c r="G8" i="51"/>
  <c r="L8" i="51"/>
  <c r="F37" i="43"/>
  <c r="K8" i="51"/>
  <c r="E37" i="43"/>
  <c r="C8" i="51"/>
  <c r="G36" i="41"/>
  <c r="D9" i="40"/>
  <c r="J8" i="51"/>
  <c r="M8" i="51"/>
  <c r="H11" i="8"/>
  <c r="D8" i="51"/>
  <c r="G33" i="51"/>
  <c r="H33" i="51"/>
  <c r="B33" i="42"/>
  <c r="F8" i="51"/>
  <c r="C33" i="51"/>
  <c r="I33" i="51"/>
  <c r="D33" i="51"/>
  <c r="E8" i="51"/>
  <c r="F33" i="51"/>
  <c r="D8" i="9"/>
  <c r="D37" i="43"/>
  <c r="E36" i="41"/>
  <c r="F11" i="8"/>
  <c r="F8" i="9"/>
  <c r="K8" i="9"/>
  <c r="H8" i="9"/>
  <c r="C11" i="8"/>
  <c r="G8" i="9"/>
  <c r="J37" i="43"/>
  <c r="J33" i="51"/>
  <c r="I37" i="43"/>
  <c r="K11" i="8"/>
  <c r="E39" i="44"/>
  <c r="M33" i="51"/>
  <c r="J8" i="9"/>
  <c r="G37" i="43"/>
  <c r="D11" i="8"/>
  <c r="H37" i="43"/>
  <c r="L33" i="51"/>
  <c r="E11" i="8"/>
  <c r="D39" i="44"/>
  <c r="I11" i="8"/>
  <c r="J11" i="8"/>
  <c r="G39" i="44"/>
  <c r="C39" i="44"/>
  <c r="E8" i="9"/>
  <c r="C8" i="9"/>
  <c r="H39" i="44"/>
  <c r="J39" i="44"/>
  <c r="L8" i="9"/>
  <c r="K37" i="43"/>
  <c r="F39" i="44"/>
  <c r="F8" i="42"/>
  <c r="C8" i="42"/>
  <c r="D8" i="42"/>
  <c r="B8" i="42"/>
  <c r="H36" i="41"/>
  <c r="F36" i="41"/>
  <c r="C36" i="41"/>
  <c r="J9" i="44"/>
  <c r="F9" i="44"/>
  <c r="E9" i="44"/>
  <c r="L9" i="44"/>
  <c r="D9" i="44"/>
  <c r="C9" i="44"/>
  <c r="G9" i="44"/>
  <c r="H9" i="44"/>
  <c r="I9" i="44"/>
  <c r="K9" i="44"/>
  <c r="K7" i="43"/>
  <c r="J7" i="43"/>
  <c r="I7" i="43"/>
  <c r="H7" i="43"/>
  <c r="F7" i="43"/>
  <c r="C7" i="43"/>
  <c r="D7" i="43"/>
  <c r="E7" i="43"/>
  <c r="G7" i="43"/>
  <c r="H10" i="41"/>
  <c r="C10" i="41"/>
  <c r="E10" i="41"/>
  <c r="F10" i="41"/>
  <c r="G10" i="41"/>
  <c r="D10" i="41"/>
  <c r="G8" i="12"/>
  <c r="D8" i="12"/>
  <c r="E8" i="12"/>
  <c r="F8" i="12"/>
  <c r="C8" i="12"/>
  <c r="J9" i="10"/>
  <c r="D8" i="35"/>
  <c r="D9" i="35"/>
  <c r="D10" i="35"/>
  <c r="D11" i="35"/>
  <c r="D12" i="35"/>
  <c r="D13" i="35"/>
  <c r="D14" i="35"/>
  <c r="D15" i="35"/>
  <c r="D7" i="35"/>
  <c r="B8" i="35"/>
  <c r="B9" i="35"/>
  <c r="B10" i="35"/>
  <c r="B11" i="35"/>
  <c r="B12" i="35"/>
  <c r="B13" i="35"/>
  <c r="B14" i="35"/>
  <c r="B15" i="35"/>
  <c r="B7" i="35"/>
  <c r="A8" i="35"/>
  <c r="A9" i="35"/>
  <c r="A10" i="35"/>
  <c r="A11" i="35"/>
  <c r="A12" i="35"/>
  <c r="A13" i="35"/>
  <c r="A14" i="35"/>
  <c r="A15" i="35"/>
  <c r="A7" i="35"/>
  <c r="F30" i="39"/>
  <c r="F31" i="39"/>
  <c r="F32" i="39"/>
  <c r="F29" i="39"/>
  <c r="D30" i="39"/>
  <c r="D31" i="39"/>
  <c r="D32" i="39"/>
  <c r="D29" i="39"/>
  <c r="F15" i="39"/>
  <c r="F16" i="39"/>
  <c r="F17" i="39"/>
  <c r="F18" i="39"/>
  <c r="F12" i="39"/>
  <c r="F13" i="39"/>
  <c r="F14" i="39"/>
  <c r="F11" i="39"/>
  <c r="F9" i="39"/>
  <c r="F8" i="39"/>
  <c r="D15" i="39"/>
  <c r="D16" i="39"/>
  <c r="D17" i="39"/>
  <c r="D18" i="39"/>
  <c r="D12" i="39"/>
  <c r="D13" i="39"/>
  <c r="D14" i="39"/>
  <c r="D11" i="39"/>
  <c r="D9" i="39"/>
  <c r="D8" i="39"/>
  <c r="F32" i="38"/>
  <c r="F33" i="38"/>
  <c r="F34" i="38"/>
  <c r="F35" i="38"/>
  <c r="F36" i="38"/>
  <c r="F37" i="38"/>
  <c r="F38" i="38"/>
  <c r="F39" i="38"/>
  <c r="F31" i="38"/>
  <c r="D32" i="38"/>
  <c r="D33" i="38"/>
  <c r="D34" i="38"/>
  <c r="D35" i="38"/>
  <c r="D36" i="38"/>
  <c r="D37" i="38"/>
  <c r="D38" i="38"/>
  <c r="D39" i="38"/>
  <c r="D31" i="38"/>
  <c r="F7" i="38"/>
  <c r="F8" i="38"/>
  <c r="F9" i="38"/>
  <c r="F10" i="38"/>
  <c r="F11" i="38"/>
  <c r="F12" i="38"/>
  <c r="F13" i="38"/>
  <c r="F14" i="38"/>
  <c r="F6" i="38"/>
  <c r="D7" i="38"/>
  <c r="D8" i="38"/>
  <c r="D9" i="38"/>
  <c r="D10" i="38"/>
  <c r="D11" i="38"/>
  <c r="D12" i="38"/>
  <c r="D13" i="38"/>
  <c r="D14" i="38"/>
  <c r="D6" i="38"/>
  <c r="C14" i="35" l="1"/>
  <c r="B26" i="1"/>
  <c r="B25" i="1"/>
  <c r="C3" i="3"/>
  <c r="C7" i="3"/>
  <c r="D7" i="3"/>
  <c r="E7" i="3"/>
  <c r="F7" i="3"/>
  <c r="G7" i="3"/>
  <c r="H7" i="3"/>
  <c r="I7" i="3"/>
  <c r="C8" i="3"/>
  <c r="D8" i="3"/>
  <c r="E8" i="3"/>
  <c r="F8" i="3"/>
  <c r="G8" i="3"/>
  <c r="H8" i="3"/>
  <c r="I8" i="3"/>
  <c r="C9" i="3"/>
  <c r="D9" i="3"/>
  <c r="E9" i="3"/>
  <c r="F9" i="3"/>
  <c r="G9" i="3"/>
  <c r="H9" i="3"/>
  <c r="I9" i="3"/>
  <c r="C10" i="3"/>
  <c r="D10" i="3"/>
  <c r="E10" i="3"/>
  <c r="F10" i="3"/>
  <c r="G10" i="3"/>
  <c r="H10" i="3"/>
  <c r="I10" i="3"/>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C15" i="3"/>
  <c r="D15" i="3"/>
  <c r="E15" i="3"/>
  <c r="F15" i="3"/>
  <c r="G15" i="3"/>
  <c r="H15" i="3"/>
  <c r="I15" i="3"/>
  <c r="D6" i="3"/>
  <c r="E6" i="3"/>
  <c r="F6" i="3"/>
  <c r="G6" i="3"/>
  <c r="H6" i="3"/>
  <c r="I6" i="3"/>
  <c r="C6" i="3"/>
  <c r="C15" i="9" l="1"/>
  <c r="D15" i="9"/>
  <c r="E15" i="9"/>
  <c r="F15" i="9"/>
  <c r="G15" i="9"/>
  <c r="H15" i="9"/>
  <c r="I15" i="9"/>
  <c r="J15" i="9"/>
  <c r="K15" i="9"/>
  <c r="G34" i="10" l="1"/>
  <c r="E34" i="10"/>
  <c r="C34" i="10"/>
  <c r="B23" i="51" l="1"/>
  <c r="B21" i="51"/>
  <c r="B19" i="51"/>
  <c r="B17" i="51"/>
  <c r="B15" i="51"/>
  <c r="B13" i="51"/>
  <c r="B11" i="51"/>
  <c r="B9" i="51"/>
  <c r="C16" i="3" l="1"/>
  <c r="I16" i="3"/>
  <c r="H16" i="3"/>
  <c r="F20" i="39" s="1"/>
  <c r="G16" i="3"/>
  <c r="D20" i="39" s="1"/>
  <c r="E16" i="3"/>
  <c r="D16" i="3"/>
  <c r="F16" i="3"/>
  <c r="K16" i="21"/>
  <c r="J16" i="21"/>
  <c r="I16" i="21"/>
  <c r="H16" i="21"/>
  <c r="G16" i="21"/>
  <c r="F16" i="21"/>
  <c r="E16" i="21"/>
  <c r="D16" i="21"/>
  <c r="C16" i="21"/>
  <c r="K14" i="21"/>
  <c r="J14" i="21"/>
  <c r="I14" i="21"/>
  <c r="H14" i="21"/>
  <c r="G14" i="21"/>
  <c r="F14" i="21"/>
  <c r="E14" i="21"/>
  <c r="D14" i="21"/>
  <c r="C14" i="21"/>
  <c r="K12" i="21"/>
  <c r="J12" i="21"/>
  <c r="I12" i="21"/>
  <c r="H12" i="21"/>
  <c r="G12" i="21"/>
  <c r="F12" i="21"/>
  <c r="E12" i="21"/>
  <c r="D12" i="21"/>
  <c r="C12" i="21"/>
  <c r="K10" i="21"/>
  <c r="J10" i="21"/>
  <c r="I10" i="21"/>
  <c r="H10" i="21"/>
  <c r="G10" i="21"/>
  <c r="F10" i="21"/>
  <c r="E10" i="21"/>
  <c r="D10" i="21"/>
  <c r="C10" i="21"/>
  <c r="K8" i="21"/>
  <c r="J8" i="21"/>
  <c r="I8" i="21"/>
  <c r="H8" i="21"/>
  <c r="G8" i="21"/>
  <c r="F8" i="21"/>
  <c r="E8" i="21"/>
  <c r="D8" i="21"/>
  <c r="C8" i="21"/>
  <c r="B21" i="19"/>
  <c r="B20" i="19"/>
  <c r="B19" i="19"/>
  <c r="B18" i="19"/>
  <c r="B17" i="19"/>
  <c r="B16" i="19"/>
  <c r="B15" i="19"/>
  <c r="B14" i="19"/>
  <c r="B13" i="19"/>
  <c r="B12" i="19"/>
  <c r="B11" i="19"/>
  <c r="L48" i="51"/>
  <c r="K48" i="51"/>
  <c r="J48" i="51"/>
  <c r="I48" i="51"/>
  <c r="H48" i="51"/>
  <c r="G48" i="51"/>
  <c r="F48" i="51"/>
  <c r="E48" i="51"/>
  <c r="D48" i="51"/>
  <c r="C48" i="51"/>
  <c r="L46" i="51"/>
  <c r="K46" i="51"/>
  <c r="J46" i="51"/>
  <c r="I46" i="51"/>
  <c r="H46" i="51"/>
  <c r="G46" i="51"/>
  <c r="F46" i="51"/>
  <c r="E46" i="51"/>
  <c r="D46" i="51"/>
  <c r="C46" i="51"/>
  <c r="L44" i="51"/>
  <c r="K44" i="51"/>
  <c r="J44" i="51"/>
  <c r="I44" i="51"/>
  <c r="H44" i="51"/>
  <c r="G44" i="51"/>
  <c r="F44" i="51"/>
  <c r="E44" i="51"/>
  <c r="D44" i="51"/>
  <c r="C44" i="51"/>
  <c r="L42" i="51"/>
  <c r="K42" i="51"/>
  <c r="J42" i="51"/>
  <c r="I42" i="51"/>
  <c r="H42" i="51"/>
  <c r="G42" i="51"/>
  <c r="F42" i="51"/>
  <c r="E42" i="51"/>
  <c r="D42" i="51"/>
  <c r="C42" i="51"/>
  <c r="L40" i="51"/>
  <c r="K40" i="51"/>
  <c r="J40" i="51"/>
  <c r="I40" i="51"/>
  <c r="H40" i="51"/>
  <c r="G40" i="51"/>
  <c r="F40" i="51"/>
  <c r="E40" i="51"/>
  <c r="D40" i="51"/>
  <c r="C40" i="51"/>
  <c r="L38" i="51"/>
  <c r="K38" i="51"/>
  <c r="J38" i="51"/>
  <c r="I38" i="51"/>
  <c r="H38" i="51"/>
  <c r="G38" i="51"/>
  <c r="F38" i="51"/>
  <c r="E38" i="51"/>
  <c r="D38" i="51"/>
  <c r="C38" i="51"/>
  <c r="L36" i="51"/>
  <c r="K36" i="51"/>
  <c r="J36" i="51"/>
  <c r="I36" i="51"/>
  <c r="H36" i="51"/>
  <c r="G36" i="51"/>
  <c r="F36" i="51"/>
  <c r="E36" i="51"/>
  <c r="D36" i="51"/>
  <c r="C36" i="51"/>
  <c r="L34" i="51"/>
  <c r="K34" i="51"/>
  <c r="J34" i="51"/>
  <c r="I34" i="51"/>
  <c r="H34" i="51"/>
  <c r="G34" i="51"/>
  <c r="F34" i="51"/>
  <c r="E34" i="51"/>
  <c r="D34" i="51"/>
  <c r="C34" i="51"/>
  <c r="L23" i="51"/>
  <c r="K23" i="51"/>
  <c r="J23" i="51"/>
  <c r="I23" i="51"/>
  <c r="H23" i="51"/>
  <c r="G23" i="51"/>
  <c r="F23" i="51"/>
  <c r="E23" i="51"/>
  <c r="D23" i="51"/>
  <c r="C23" i="51"/>
  <c r="L21" i="51"/>
  <c r="K21" i="51"/>
  <c r="J21" i="51"/>
  <c r="I21" i="51"/>
  <c r="H21" i="51"/>
  <c r="G21" i="51"/>
  <c r="F21" i="51"/>
  <c r="E21" i="51"/>
  <c r="D21" i="51"/>
  <c r="C21" i="51"/>
  <c r="L19" i="51"/>
  <c r="K19" i="51"/>
  <c r="J19" i="51"/>
  <c r="I19" i="51"/>
  <c r="H19" i="51"/>
  <c r="G19" i="51"/>
  <c r="F19" i="51"/>
  <c r="E19" i="51"/>
  <c r="D19" i="51"/>
  <c r="C19" i="51"/>
  <c r="L17" i="51"/>
  <c r="K17" i="51"/>
  <c r="J17" i="51"/>
  <c r="I17" i="51"/>
  <c r="H17" i="51"/>
  <c r="G17" i="51"/>
  <c r="F17" i="51"/>
  <c r="E17" i="51"/>
  <c r="D17" i="51"/>
  <c r="C17" i="51"/>
  <c r="L15" i="51"/>
  <c r="K15" i="51"/>
  <c r="J15" i="51"/>
  <c r="I15" i="51"/>
  <c r="H15" i="51"/>
  <c r="G15" i="51"/>
  <c r="F15" i="51"/>
  <c r="E15" i="51"/>
  <c r="D15" i="51"/>
  <c r="C15" i="51"/>
  <c r="L13" i="51"/>
  <c r="K13" i="51"/>
  <c r="J13" i="51"/>
  <c r="I13" i="51"/>
  <c r="H13" i="51"/>
  <c r="G13" i="51"/>
  <c r="F13" i="51"/>
  <c r="E13" i="51"/>
  <c r="D13" i="51"/>
  <c r="C13" i="51"/>
  <c r="L11" i="51"/>
  <c r="K11" i="51"/>
  <c r="J11" i="51"/>
  <c r="I11" i="51"/>
  <c r="H11" i="51"/>
  <c r="G11" i="51"/>
  <c r="F11" i="51"/>
  <c r="E11" i="51"/>
  <c r="D11" i="51"/>
  <c r="C11" i="51"/>
  <c r="L9" i="51"/>
  <c r="K9" i="51"/>
  <c r="J9" i="51"/>
  <c r="I9" i="51"/>
  <c r="H9" i="51"/>
  <c r="G9" i="51"/>
  <c r="F9" i="51"/>
  <c r="E9" i="51"/>
  <c r="D9" i="51"/>
  <c r="C9" i="51"/>
  <c r="J54" i="44"/>
  <c r="I54" i="44"/>
  <c r="H54" i="44"/>
  <c r="G54" i="44"/>
  <c r="F54" i="44"/>
  <c r="E54" i="44"/>
  <c r="D54" i="44"/>
  <c r="C54" i="44"/>
  <c r="J52" i="44"/>
  <c r="I52" i="44"/>
  <c r="H52" i="44"/>
  <c r="G52" i="44"/>
  <c r="F52" i="44"/>
  <c r="E52" i="44"/>
  <c r="D52" i="44"/>
  <c r="C52" i="44"/>
  <c r="J50" i="44"/>
  <c r="I50" i="44"/>
  <c r="H50" i="44"/>
  <c r="G50" i="44"/>
  <c r="F50" i="44"/>
  <c r="E50" i="44"/>
  <c r="D50" i="44"/>
  <c r="C50" i="44"/>
  <c r="J48" i="44"/>
  <c r="I48" i="44"/>
  <c r="H48" i="44"/>
  <c r="G48" i="44"/>
  <c r="F48" i="44"/>
  <c r="E48" i="44"/>
  <c r="D48" i="44"/>
  <c r="C48" i="44"/>
  <c r="J46" i="44"/>
  <c r="I46" i="44"/>
  <c r="H46" i="44"/>
  <c r="G46" i="44"/>
  <c r="F46" i="44"/>
  <c r="E46" i="44"/>
  <c r="D46" i="44"/>
  <c r="C46" i="44"/>
  <c r="J44" i="44"/>
  <c r="I44" i="44"/>
  <c r="H44" i="44"/>
  <c r="G44" i="44"/>
  <c r="F44" i="44"/>
  <c r="E44" i="44"/>
  <c r="D44" i="44"/>
  <c r="C44" i="44"/>
  <c r="J42" i="44"/>
  <c r="I42" i="44"/>
  <c r="H42" i="44"/>
  <c r="G42" i="44"/>
  <c r="F42" i="44"/>
  <c r="E42" i="44"/>
  <c r="D42" i="44"/>
  <c r="C42" i="44"/>
  <c r="J40" i="44"/>
  <c r="I40" i="44"/>
  <c r="H40" i="44"/>
  <c r="G40" i="44"/>
  <c r="F40" i="44"/>
  <c r="E40" i="44"/>
  <c r="D40" i="44"/>
  <c r="C40" i="44"/>
  <c r="K24" i="44"/>
  <c r="J24" i="44"/>
  <c r="I24" i="44"/>
  <c r="H24" i="44"/>
  <c r="G24" i="44"/>
  <c r="F24" i="44"/>
  <c r="E24" i="44"/>
  <c r="D24" i="44"/>
  <c r="C24" i="44"/>
  <c r="K22" i="44"/>
  <c r="J22" i="44"/>
  <c r="I22" i="44"/>
  <c r="H22" i="44"/>
  <c r="G22" i="44"/>
  <c r="F22" i="44"/>
  <c r="E22" i="44"/>
  <c r="D22" i="44"/>
  <c r="C22" i="44"/>
  <c r="K20" i="44"/>
  <c r="J20" i="44"/>
  <c r="I20" i="44"/>
  <c r="H20" i="44"/>
  <c r="G20" i="44"/>
  <c r="F20" i="44"/>
  <c r="E20" i="44"/>
  <c r="D20" i="44"/>
  <c r="C20" i="44"/>
  <c r="K18" i="44"/>
  <c r="J18" i="44"/>
  <c r="I18" i="44"/>
  <c r="H18" i="44"/>
  <c r="G18" i="44"/>
  <c r="F18" i="44"/>
  <c r="E18" i="44"/>
  <c r="D18" i="44"/>
  <c r="C18" i="44"/>
  <c r="K16" i="44"/>
  <c r="J16" i="44"/>
  <c r="I16" i="44"/>
  <c r="H16" i="44"/>
  <c r="G16" i="44"/>
  <c r="F16" i="44"/>
  <c r="E16" i="44"/>
  <c r="D16" i="44"/>
  <c r="C16" i="44"/>
  <c r="K14" i="44"/>
  <c r="J14" i="44"/>
  <c r="I14" i="44"/>
  <c r="H14" i="44"/>
  <c r="G14" i="44"/>
  <c r="F14" i="44"/>
  <c r="E14" i="44"/>
  <c r="D14" i="44"/>
  <c r="C14" i="44"/>
  <c r="K12" i="44"/>
  <c r="J12" i="44"/>
  <c r="I12" i="44"/>
  <c r="H12" i="44"/>
  <c r="G12" i="44"/>
  <c r="F12" i="44"/>
  <c r="E12" i="44"/>
  <c r="D12" i="44"/>
  <c r="C12" i="44"/>
  <c r="K10" i="44"/>
  <c r="J10" i="44"/>
  <c r="I10" i="44"/>
  <c r="H10" i="44"/>
  <c r="G10" i="44"/>
  <c r="F10" i="44"/>
  <c r="E10" i="44"/>
  <c r="D10" i="44"/>
  <c r="C10" i="44"/>
  <c r="J52" i="43"/>
  <c r="I52" i="43"/>
  <c r="H52" i="43"/>
  <c r="G52" i="43"/>
  <c r="F52" i="43"/>
  <c r="E52" i="43"/>
  <c r="D52" i="43"/>
  <c r="C52" i="43"/>
  <c r="J50" i="43"/>
  <c r="I50" i="43"/>
  <c r="H50" i="43"/>
  <c r="G50" i="43"/>
  <c r="F50" i="43"/>
  <c r="E50" i="43"/>
  <c r="D50" i="43"/>
  <c r="C50" i="43"/>
  <c r="J48" i="43"/>
  <c r="I48" i="43"/>
  <c r="H48" i="43"/>
  <c r="G48" i="43"/>
  <c r="F48" i="43"/>
  <c r="E48" i="43"/>
  <c r="D48" i="43"/>
  <c r="C48" i="43"/>
  <c r="J46" i="43"/>
  <c r="I46" i="43"/>
  <c r="H46" i="43"/>
  <c r="G46" i="43"/>
  <c r="F46" i="43"/>
  <c r="E46" i="43"/>
  <c r="D46" i="43"/>
  <c r="C46" i="43"/>
  <c r="J44" i="43"/>
  <c r="I44" i="43"/>
  <c r="H44" i="43"/>
  <c r="G44" i="43"/>
  <c r="F44" i="43"/>
  <c r="E44" i="43"/>
  <c r="D44" i="43"/>
  <c r="C44" i="43"/>
  <c r="J42" i="43"/>
  <c r="I42" i="43"/>
  <c r="H42" i="43"/>
  <c r="G42" i="43"/>
  <c r="F42" i="43"/>
  <c r="E42" i="43"/>
  <c r="D42" i="43"/>
  <c r="C42" i="43"/>
  <c r="J40" i="43"/>
  <c r="I40" i="43"/>
  <c r="H40" i="43"/>
  <c r="G40" i="43"/>
  <c r="F40" i="43"/>
  <c r="E40" i="43"/>
  <c r="D40" i="43"/>
  <c r="C40" i="43"/>
  <c r="J38" i="43"/>
  <c r="I38" i="43"/>
  <c r="H38" i="43"/>
  <c r="G38" i="43"/>
  <c r="F38" i="43"/>
  <c r="E38" i="43"/>
  <c r="D38" i="43"/>
  <c r="C38" i="43"/>
  <c r="J22" i="43"/>
  <c r="I22" i="43"/>
  <c r="H22" i="43"/>
  <c r="G22" i="43"/>
  <c r="F22" i="43"/>
  <c r="E22" i="43"/>
  <c r="D22" i="43"/>
  <c r="C22" i="43"/>
  <c r="J20" i="43"/>
  <c r="I20" i="43"/>
  <c r="H20" i="43"/>
  <c r="G20" i="43"/>
  <c r="F20" i="43"/>
  <c r="E20" i="43"/>
  <c r="D20" i="43"/>
  <c r="C20" i="43"/>
  <c r="J18" i="43"/>
  <c r="I18" i="43"/>
  <c r="H18" i="43"/>
  <c r="G18" i="43"/>
  <c r="F18" i="43"/>
  <c r="E18" i="43"/>
  <c r="D18" i="43"/>
  <c r="C18" i="43"/>
  <c r="J16" i="43"/>
  <c r="I16" i="43"/>
  <c r="H16" i="43"/>
  <c r="G16" i="43"/>
  <c r="F16" i="43"/>
  <c r="E16" i="43"/>
  <c r="D16" i="43"/>
  <c r="C16" i="43"/>
  <c r="J14" i="43"/>
  <c r="I14" i="43"/>
  <c r="H14" i="43"/>
  <c r="G14" i="43"/>
  <c r="F14" i="43"/>
  <c r="E14" i="43"/>
  <c r="D14" i="43"/>
  <c r="C14" i="43"/>
  <c r="J12" i="43"/>
  <c r="I12" i="43"/>
  <c r="H12" i="43"/>
  <c r="G12" i="43"/>
  <c r="F12" i="43"/>
  <c r="E12" i="43"/>
  <c r="D12" i="43"/>
  <c r="C12" i="43"/>
  <c r="J10" i="43"/>
  <c r="I10" i="43"/>
  <c r="H10" i="43"/>
  <c r="G10" i="43"/>
  <c r="F10" i="43"/>
  <c r="E10" i="43"/>
  <c r="D10" i="43"/>
  <c r="C10" i="43"/>
  <c r="J8" i="43"/>
  <c r="I8" i="43"/>
  <c r="H8" i="43"/>
  <c r="G8" i="43"/>
  <c r="F8" i="43"/>
  <c r="E8" i="43"/>
  <c r="D8" i="43"/>
  <c r="C8" i="43"/>
  <c r="E46" i="42"/>
  <c r="D46" i="42"/>
  <c r="C46" i="42"/>
  <c r="B46" i="42"/>
  <c r="E44" i="42"/>
  <c r="D44" i="42"/>
  <c r="C44" i="42"/>
  <c r="B44" i="42"/>
  <c r="E42" i="42"/>
  <c r="D42" i="42"/>
  <c r="C42" i="42"/>
  <c r="B42" i="42"/>
  <c r="E40" i="42"/>
  <c r="D40" i="42"/>
  <c r="C40" i="42"/>
  <c r="B40" i="42"/>
  <c r="E38" i="42"/>
  <c r="D38" i="42"/>
  <c r="C38" i="42"/>
  <c r="B38" i="42"/>
  <c r="E36" i="42"/>
  <c r="D36" i="42"/>
  <c r="C36" i="42"/>
  <c r="B36" i="42"/>
  <c r="E34" i="42"/>
  <c r="D34" i="42"/>
  <c r="C34" i="42"/>
  <c r="B34" i="42"/>
  <c r="E21" i="42"/>
  <c r="D21" i="42"/>
  <c r="C21" i="42"/>
  <c r="B21" i="42"/>
  <c r="E19" i="42"/>
  <c r="D19" i="42"/>
  <c r="C19" i="42"/>
  <c r="B19" i="42"/>
  <c r="E17" i="42"/>
  <c r="D17" i="42"/>
  <c r="C17" i="42"/>
  <c r="B17" i="42"/>
  <c r="E15" i="42"/>
  <c r="D15" i="42"/>
  <c r="C15" i="42"/>
  <c r="B15" i="42"/>
  <c r="E13" i="42"/>
  <c r="D13" i="42"/>
  <c r="C13" i="42"/>
  <c r="B13" i="42"/>
  <c r="E11" i="42"/>
  <c r="D11" i="42"/>
  <c r="C11" i="42"/>
  <c r="B11" i="42"/>
  <c r="E9" i="42"/>
  <c r="D9" i="42"/>
  <c r="C9" i="42"/>
  <c r="B9" i="42"/>
  <c r="G49" i="41"/>
  <c r="F49" i="41"/>
  <c r="E49" i="41"/>
  <c r="D49" i="41"/>
  <c r="C49" i="41"/>
  <c r="G47" i="41"/>
  <c r="F47" i="41"/>
  <c r="E47" i="41"/>
  <c r="D47" i="41"/>
  <c r="C47" i="41"/>
  <c r="G45" i="41"/>
  <c r="F45" i="41"/>
  <c r="E45" i="41"/>
  <c r="D45" i="41"/>
  <c r="C45" i="41"/>
  <c r="G43" i="41"/>
  <c r="F43" i="41"/>
  <c r="E43" i="41"/>
  <c r="D43" i="41"/>
  <c r="C43" i="41"/>
  <c r="G41" i="41"/>
  <c r="F41" i="41"/>
  <c r="E41" i="41"/>
  <c r="D41" i="41"/>
  <c r="C41" i="41"/>
  <c r="G39" i="41"/>
  <c r="F39" i="41"/>
  <c r="E39" i="41"/>
  <c r="D39" i="41"/>
  <c r="C39" i="41"/>
  <c r="G37" i="41"/>
  <c r="F37" i="41"/>
  <c r="E37" i="41"/>
  <c r="D37" i="41"/>
  <c r="C37" i="41"/>
  <c r="G23" i="41"/>
  <c r="F23" i="41"/>
  <c r="E23" i="41"/>
  <c r="D23" i="41"/>
  <c r="C23" i="41"/>
  <c r="G21" i="41"/>
  <c r="F21" i="41"/>
  <c r="E21" i="41"/>
  <c r="D21" i="41"/>
  <c r="C21" i="41"/>
  <c r="G19" i="41"/>
  <c r="F19" i="41"/>
  <c r="E19" i="41"/>
  <c r="D19" i="41"/>
  <c r="C19" i="41"/>
  <c r="G17" i="41"/>
  <c r="F17" i="41"/>
  <c r="E17" i="41"/>
  <c r="D17" i="41"/>
  <c r="C17" i="41"/>
  <c r="G15" i="41"/>
  <c r="F15" i="41"/>
  <c r="E15" i="41"/>
  <c r="D15" i="41"/>
  <c r="C15" i="41"/>
  <c r="G13" i="41"/>
  <c r="F13" i="41"/>
  <c r="E13" i="41"/>
  <c r="D13" i="41"/>
  <c r="C13" i="41"/>
  <c r="G11" i="41"/>
  <c r="F11" i="41"/>
  <c r="E11" i="41"/>
  <c r="D11" i="41"/>
  <c r="C11" i="41"/>
  <c r="D47" i="40"/>
  <c r="C47" i="40"/>
  <c r="D45" i="40"/>
  <c r="C45" i="40"/>
  <c r="D43" i="40"/>
  <c r="C43" i="40"/>
  <c r="D41" i="40"/>
  <c r="C41" i="40"/>
  <c r="D39" i="40"/>
  <c r="C39" i="40"/>
  <c r="D37" i="40"/>
  <c r="C37" i="40"/>
  <c r="D35" i="40"/>
  <c r="C35" i="40"/>
  <c r="D22" i="40"/>
  <c r="C22" i="40"/>
  <c r="D20" i="40"/>
  <c r="C20" i="40"/>
  <c r="D18" i="40"/>
  <c r="C18" i="40"/>
  <c r="D16" i="40"/>
  <c r="C16" i="40"/>
  <c r="D14" i="40"/>
  <c r="C14" i="40"/>
  <c r="D12" i="40"/>
  <c r="C12" i="40"/>
  <c r="D10" i="40"/>
  <c r="C10" i="40"/>
  <c r="F23" i="12"/>
  <c r="E23" i="12"/>
  <c r="D23" i="12"/>
  <c r="C23" i="12"/>
  <c r="F21" i="12"/>
  <c r="E21" i="12"/>
  <c r="D21" i="12"/>
  <c r="C21" i="12"/>
  <c r="F19" i="12"/>
  <c r="E19" i="12"/>
  <c r="D19" i="12"/>
  <c r="C19" i="12"/>
  <c r="F17" i="12"/>
  <c r="E17" i="12"/>
  <c r="D17" i="12"/>
  <c r="C17" i="12"/>
  <c r="F15" i="12"/>
  <c r="E15" i="12"/>
  <c r="D15" i="12"/>
  <c r="C15" i="12"/>
  <c r="F13" i="12"/>
  <c r="E13" i="12"/>
  <c r="D13" i="12"/>
  <c r="C13" i="12"/>
  <c r="F11" i="12"/>
  <c r="E11" i="12"/>
  <c r="D11" i="12"/>
  <c r="C11" i="12"/>
  <c r="F9" i="12"/>
  <c r="E9" i="12"/>
  <c r="D9" i="12"/>
  <c r="C9" i="12"/>
  <c r="E35" i="11"/>
  <c r="C35" i="11"/>
  <c r="B35" i="11"/>
  <c r="E34" i="11"/>
  <c r="C34" i="11"/>
  <c r="B34" i="11"/>
  <c r="E33" i="11"/>
  <c r="C33" i="11"/>
  <c r="B33" i="11"/>
  <c r="E32" i="11"/>
  <c r="C32" i="11"/>
  <c r="B32" i="11"/>
  <c r="E31" i="11"/>
  <c r="C31" i="11"/>
  <c r="B31" i="11"/>
  <c r="E30" i="11"/>
  <c r="C30" i="11"/>
  <c r="B30" i="11"/>
  <c r="E29" i="11"/>
  <c r="C29" i="11"/>
  <c r="B29" i="11"/>
  <c r="E28" i="11"/>
  <c r="F27" i="11" s="1"/>
  <c r="C28" i="11"/>
  <c r="D27" i="11" s="1"/>
  <c r="B28" i="11"/>
  <c r="E15" i="11"/>
  <c r="C15" i="11"/>
  <c r="B15" i="11"/>
  <c r="E14" i="11"/>
  <c r="C14" i="11"/>
  <c r="B14" i="11"/>
  <c r="E13" i="11"/>
  <c r="C13" i="11"/>
  <c r="B13" i="11"/>
  <c r="E12" i="11"/>
  <c r="C12" i="11"/>
  <c r="B12" i="11"/>
  <c r="E11" i="11"/>
  <c r="C11" i="11"/>
  <c r="B11" i="11"/>
  <c r="E10" i="11"/>
  <c r="C10" i="11"/>
  <c r="B10" i="11"/>
  <c r="E9" i="11"/>
  <c r="C9" i="11"/>
  <c r="B9" i="11"/>
  <c r="E8" i="11"/>
  <c r="F7" i="11" s="1"/>
  <c r="C8" i="11"/>
  <c r="D7" i="11" s="1"/>
  <c r="B8" i="11"/>
  <c r="B34" i="10"/>
  <c r="G33" i="10"/>
  <c r="E33" i="10"/>
  <c r="C33" i="10"/>
  <c r="D33" i="10" s="1"/>
  <c r="B33" i="10"/>
  <c r="G32" i="10"/>
  <c r="E32" i="10"/>
  <c r="C32" i="10"/>
  <c r="B32" i="10"/>
  <c r="G31" i="10"/>
  <c r="E31" i="10"/>
  <c r="C31" i="10"/>
  <c r="B31" i="10"/>
  <c r="G30" i="10"/>
  <c r="E30" i="10"/>
  <c r="C30" i="10"/>
  <c r="B30" i="10"/>
  <c r="G29" i="10"/>
  <c r="E29" i="10"/>
  <c r="C29" i="10"/>
  <c r="B29" i="10"/>
  <c r="G28" i="10"/>
  <c r="E28" i="10"/>
  <c r="C28" i="10"/>
  <c r="B28" i="10"/>
  <c r="G27" i="10"/>
  <c r="E27" i="10"/>
  <c r="F26" i="10" s="1"/>
  <c r="C27" i="10"/>
  <c r="D26" i="10" s="1"/>
  <c r="B27" i="10"/>
  <c r="B17" i="10"/>
  <c r="G16" i="10"/>
  <c r="E16" i="10"/>
  <c r="C16" i="10"/>
  <c r="D16" i="10" s="1"/>
  <c r="B16" i="10"/>
  <c r="G15" i="10"/>
  <c r="E15" i="10"/>
  <c r="C15" i="10"/>
  <c r="B15" i="10"/>
  <c r="G14" i="10"/>
  <c r="E14" i="10"/>
  <c r="C14" i="10"/>
  <c r="B14" i="10"/>
  <c r="G13" i="10"/>
  <c r="E13" i="10"/>
  <c r="C13" i="10"/>
  <c r="B13" i="10"/>
  <c r="G12" i="10"/>
  <c r="E12" i="10"/>
  <c r="C12" i="10"/>
  <c r="B12" i="10"/>
  <c r="G11" i="10"/>
  <c r="E11" i="10"/>
  <c r="C11" i="10"/>
  <c r="B11" i="10"/>
  <c r="G10" i="10"/>
  <c r="E10" i="10"/>
  <c r="F9" i="10" s="1"/>
  <c r="C10" i="10"/>
  <c r="D9" i="10" s="1"/>
  <c r="B10" i="10"/>
  <c r="K21" i="9"/>
  <c r="J21" i="9"/>
  <c r="I21" i="9"/>
  <c r="H21" i="9"/>
  <c r="G21" i="9"/>
  <c r="F21" i="9"/>
  <c r="E21" i="9"/>
  <c r="D21" i="9"/>
  <c r="C21" i="9"/>
  <c r="K19" i="9"/>
  <c r="J19" i="9"/>
  <c r="I19" i="9"/>
  <c r="H19" i="9"/>
  <c r="G19" i="9"/>
  <c r="F19" i="9"/>
  <c r="E19" i="9"/>
  <c r="D19" i="9"/>
  <c r="C19" i="9"/>
  <c r="K17" i="9"/>
  <c r="J17" i="9"/>
  <c r="I17" i="9"/>
  <c r="H17" i="9"/>
  <c r="G17" i="9"/>
  <c r="F17" i="9"/>
  <c r="E17" i="9"/>
  <c r="D17" i="9"/>
  <c r="C17" i="9"/>
  <c r="K13" i="9"/>
  <c r="J13" i="9"/>
  <c r="I13" i="9"/>
  <c r="H13" i="9"/>
  <c r="G13" i="9"/>
  <c r="F13" i="9"/>
  <c r="E13" i="9"/>
  <c r="D13" i="9"/>
  <c r="C13" i="9"/>
  <c r="K11" i="9"/>
  <c r="J11" i="9"/>
  <c r="I11" i="9"/>
  <c r="H11" i="9"/>
  <c r="G11" i="9"/>
  <c r="F11" i="9"/>
  <c r="E11" i="9"/>
  <c r="D11" i="9"/>
  <c r="C11" i="9"/>
  <c r="K9" i="9"/>
  <c r="J9" i="9"/>
  <c r="I9" i="9"/>
  <c r="H9" i="9"/>
  <c r="G9" i="9"/>
  <c r="F9" i="9"/>
  <c r="E9" i="9"/>
  <c r="D9" i="9"/>
  <c r="C9" i="9"/>
  <c r="B21" i="9"/>
  <c r="B19" i="9"/>
  <c r="B17" i="9"/>
  <c r="B15" i="9"/>
  <c r="B13" i="9"/>
  <c r="B11" i="9"/>
  <c r="B9" i="9"/>
  <c r="B26" i="8"/>
  <c r="K24" i="8"/>
  <c r="J24" i="8"/>
  <c r="I24" i="8"/>
  <c r="H24" i="8"/>
  <c r="G24" i="8"/>
  <c r="F24" i="8"/>
  <c r="E24" i="8"/>
  <c r="D24" i="8"/>
  <c r="C24" i="8"/>
  <c r="B24" i="8"/>
  <c r="K22" i="8"/>
  <c r="J22" i="8"/>
  <c r="I22" i="8"/>
  <c r="H22" i="8"/>
  <c r="G22" i="8"/>
  <c r="F22" i="8"/>
  <c r="E22" i="8"/>
  <c r="D22" i="8"/>
  <c r="C22" i="8"/>
  <c r="B22" i="8"/>
  <c r="K20" i="8"/>
  <c r="J20" i="8"/>
  <c r="I20" i="8"/>
  <c r="H20" i="8"/>
  <c r="G20" i="8"/>
  <c r="F20" i="8"/>
  <c r="E20" i="8"/>
  <c r="D20" i="8"/>
  <c r="C20" i="8"/>
  <c r="B20" i="8"/>
  <c r="K18" i="8"/>
  <c r="J18" i="8"/>
  <c r="I18" i="8"/>
  <c r="H18" i="8"/>
  <c r="G18" i="8"/>
  <c r="F18" i="8"/>
  <c r="E18" i="8"/>
  <c r="D18" i="8"/>
  <c r="C18" i="8"/>
  <c r="B18" i="8"/>
  <c r="K16" i="8"/>
  <c r="J16" i="8"/>
  <c r="I16" i="8"/>
  <c r="H16" i="8"/>
  <c r="G16" i="8"/>
  <c r="F16" i="8"/>
  <c r="E16" i="8"/>
  <c r="D16" i="8"/>
  <c r="C16" i="8"/>
  <c r="B16" i="8"/>
  <c r="K14" i="8"/>
  <c r="J14" i="8"/>
  <c r="I14" i="8"/>
  <c r="H14" i="8"/>
  <c r="G14" i="8"/>
  <c r="F14" i="8"/>
  <c r="E14" i="8"/>
  <c r="D14" i="8"/>
  <c r="C14" i="8"/>
  <c r="B14" i="8"/>
  <c r="K12" i="8"/>
  <c r="J12" i="8"/>
  <c r="I12" i="8"/>
  <c r="H12" i="8"/>
  <c r="G12" i="8"/>
  <c r="F12" i="8"/>
  <c r="E12" i="8"/>
  <c r="D12" i="8"/>
  <c r="C12" i="8"/>
  <c r="B12" i="8"/>
  <c r="H41" i="38"/>
  <c r="F41" i="38"/>
  <c r="D41" i="38"/>
  <c r="H16" i="38"/>
  <c r="F16" i="38"/>
  <c r="D16" i="38"/>
  <c r="E20" i="39" l="1"/>
  <c r="H20" i="39"/>
  <c r="I20" i="39" s="1"/>
  <c r="E18" i="39"/>
  <c r="E9" i="39"/>
  <c r="E17" i="39"/>
  <c r="E13" i="39"/>
  <c r="E8" i="39"/>
  <c r="E15" i="39"/>
  <c r="E14" i="39"/>
  <c r="E12" i="39"/>
  <c r="E16" i="39"/>
  <c r="E11" i="39"/>
  <c r="G16" i="39"/>
  <c r="G13" i="39"/>
  <c r="G15" i="39"/>
  <c r="G12" i="39"/>
  <c r="G9" i="39"/>
  <c r="G11" i="39"/>
  <c r="G17" i="39"/>
  <c r="G14" i="39"/>
  <c r="G18" i="39"/>
  <c r="G8" i="39"/>
  <c r="K40" i="44"/>
  <c r="K41" i="44" s="1"/>
  <c r="K42" i="44"/>
  <c r="K43" i="44" s="1"/>
  <c r="K44" i="44"/>
  <c r="K45" i="44" s="1"/>
  <c r="K46" i="44"/>
  <c r="K47" i="44" s="1"/>
  <c r="K48" i="44"/>
  <c r="K49" i="44" s="1"/>
  <c r="K50" i="44"/>
  <c r="K51" i="44" s="1"/>
  <c r="K52" i="44"/>
  <c r="K53" i="44" s="1"/>
  <c r="K54" i="44"/>
  <c r="K55" i="44" s="1"/>
  <c r="D14" i="10"/>
  <c r="D10" i="10"/>
  <c r="D12" i="10"/>
  <c r="D27" i="10"/>
  <c r="D29" i="10"/>
  <c r="D31" i="10"/>
  <c r="D28" i="10"/>
  <c r="D30" i="10"/>
  <c r="D32" i="10"/>
  <c r="F31" i="10"/>
  <c r="F10" i="10"/>
  <c r="F12" i="10"/>
  <c r="F14" i="10"/>
  <c r="F16" i="10"/>
  <c r="D11" i="10"/>
  <c r="D13" i="10"/>
  <c r="D15" i="10"/>
  <c r="F27" i="10"/>
  <c r="F33" i="10"/>
  <c r="F11" i="10"/>
  <c r="F13" i="10"/>
  <c r="F15" i="10"/>
  <c r="C40" i="33"/>
  <c r="C41" i="33"/>
  <c r="B49" i="51" l="1"/>
  <c r="B47" i="51"/>
  <c r="B45" i="51"/>
  <c r="B43" i="51"/>
  <c r="B41" i="51"/>
  <c r="B39" i="51"/>
  <c r="B37" i="51"/>
  <c r="B35" i="51"/>
  <c r="M42" i="51" l="1"/>
  <c r="M43" i="51" s="1"/>
  <c r="M46" i="51"/>
  <c r="M47" i="51" s="1"/>
  <c r="C17" i="53"/>
  <c r="G17" i="53"/>
  <c r="D32" i="53"/>
  <c r="H32" i="53"/>
  <c r="M9" i="51"/>
  <c r="M10" i="51" s="1"/>
  <c r="C17" i="52"/>
  <c r="G17" i="52"/>
  <c r="C24" i="52"/>
  <c r="B24" i="52"/>
  <c r="F24" i="52"/>
  <c r="J24" i="52"/>
  <c r="D32" i="52"/>
  <c r="H32" i="52"/>
  <c r="M40" i="51"/>
  <c r="M41" i="51" s="1"/>
  <c r="M44" i="51"/>
  <c r="M45" i="51" s="1"/>
  <c r="M48" i="51"/>
  <c r="M49" i="51" s="1"/>
  <c r="E17" i="52"/>
  <c r="I17" i="52"/>
  <c r="K12" i="52"/>
  <c r="E24" i="52"/>
  <c r="I24" i="52"/>
  <c r="K22" i="52"/>
  <c r="B32" i="52"/>
  <c r="F32" i="52"/>
  <c r="J32" i="52"/>
  <c r="K28" i="52"/>
  <c r="E17" i="53"/>
  <c r="I17" i="53"/>
  <c r="K11" i="53"/>
  <c r="K15" i="53"/>
  <c r="E24" i="53"/>
  <c r="I24" i="53"/>
  <c r="B32" i="53"/>
  <c r="F32" i="53"/>
  <c r="K27" i="53"/>
  <c r="M36" i="51"/>
  <c r="M37" i="51" s="1"/>
  <c r="B17" i="52"/>
  <c r="F17" i="52"/>
  <c r="J17" i="52"/>
  <c r="K11" i="52"/>
  <c r="K15" i="52"/>
  <c r="K21" i="52"/>
  <c r="C32" i="52"/>
  <c r="G32" i="52"/>
  <c r="B17" i="53"/>
  <c r="F17" i="53"/>
  <c r="K8" i="53"/>
  <c r="K12" i="53"/>
  <c r="B24" i="53"/>
  <c r="F24" i="53"/>
  <c r="J24" i="53"/>
  <c r="C32" i="53"/>
  <c r="G32" i="53"/>
  <c r="K28" i="53"/>
  <c r="K10" i="52"/>
  <c r="K14" i="52"/>
  <c r="K20" i="52"/>
  <c r="K30" i="52"/>
  <c r="K9" i="53"/>
  <c r="K13" i="53"/>
  <c r="K21" i="53"/>
  <c r="K29" i="53"/>
  <c r="D17" i="52"/>
  <c r="H17" i="52"/>
  <c r="K9" i="52"/>
  <c r="K13" i="52"/>
  <c r="D24" i="52"/>
  <c r="H24" i="52"/>
  <c r="E32" i="52"/>
  <c r="I32" i="52"/>
  <c r="K29" i="52"/>
  <c r="D17" i="53"/>
  <c r="H17" i="53"/>
  <c r="K10" i="53"/>
  <c r="K14" i="53"/>
  <c r="D24" i="53"/>
  <c r="H24" i="53"/>
  <c r="C24" i="53"/>
  <c r="G24" i="53"/>
  <c r="K22" i="53"/>
  <c r="E32" i="53"/>
  <c r="I32" i="53"/>
  <c r="K30" i="53"/>
  <c r="K8" i="52"/>
  <c r="G24" i="52"/>
  <c r="J32" i="53"/>
  <c r="K20" i="53"/>
  <c r="K27" i="52"/>
  <c r="J17" i="53"/>
  <c r="M13" i="51"/>
  <c r="H14" i="51" s="1"/>
  <c r="M11" i="51"/>
  <c r="L12" i="51" s="1"/>
  <c r="M34" i="51"/>
  <c r="F35" i="51" s="1"/>
  <c r="M38" i="51"/>
  <c r="M39" i="51" s="1"/>
  <c r="M15" i="51"/>
  <c r="K16" i="51" s="1"/>
  <c r="M17" i="51"/>
  <c r="E18" i="51" s="1"/>
  <c r="M19" i="51"/>
  <c r="E20" i="51" s="1"/>
  <c r="M21" i="51"/>
  <c r="D22" i="51" s="1"/>
  <c r="M23" i="51"/>
  <c r="H24" i="51" s="1"/>
  <c r="H41" i="51" l="1"/>
  <c r="J47" i="51"/>
  <c r="E41" i="51"/>
  <c r="C34" i="52"/>
  <c r="F47" i="51"/>
  <c r="C47" i="51"/>
  <c r="K47" i="51"/>
  <c r="G47" i="51"/>
  <c r="D47" i="51"/>
  <c r="I47" i="51"/>
  <c r="E47" i="51"/>
  <c r="L47" i="51"/>
  <c r="H47" i="51"/>
  <c r="H43" i="51"/>
  <c r="L43" i="51"/>
  <c r="D24" i="51"/>
  <c r="D43" i="51"/>
  <c r="C41" i="51"/>
  <c r="I43" i="51"/>
  <c r="G43" i="51"/>
  <c r="J43" i="51"/>
  <c r="E10" i="51"/>
  <c r="B34" i="52"/>
  <c r="C43" i="51"/>
  <c r="K39" i="51"/>
  <c r="J10" i="51"/>
  <c r="L16" i="51"/>
  <c r="K24" i="53"/>
  <c r="F34" i="52"/>
  <c r="E43" i="51"/>
  <c r="K43" i="51"/>
  <c r="D39" i="51"/>
  <c r="F43" i="51"/>
  <c r="E16" i="51"/>
  <c r="G24" i="51"/>
  <c r="G49" i="51"/>
  <c r="F41" i="51"/>
  <c r="F14" i="51"/>
  <c r="G45" i="51"/>
  <c r="F34" i="53"/>
  <c r="G10" i="51"/>
  <c r="K20" i="51"/>
  <c r="I10" i="51"/>
  <c r="C24" i="51"/>
  <c r="H16" i="51"/>
  <c r="C10" i="51"/>
  <c r="H10" i="51"/>
  <c r="G34" i="53"/>
  <c r="D45" i="51"/>
  <c r="D10" i="51"/>
  <c r="K18" i="51"/>
  <c r="C34" i="53"/>
  <c r="L10" i="51"/>
  <c r="K10" i="51"/>
  <c r="F10" i="51"/>
  <c r="D14" i="51"/>
  <c r="D37" i="51"/>
  <c r="C45" i="51"/>
  <c r="D41" i="51"/>
  <c r="I37" i="51"/>
  <c r="E39" i="51"/>
  <c r="E45" i="51"/>
  <c r="I41" i="51"/>
  <c r="K37" i="51"/>
  <c r="L41" i="51"/>
  <c r="F37" i="51"/>
  <c r="K14" i="51"/>
  <c r="G16" i="51"/>
  <c r="I14" i="51"/>
  <c r="K49" i="51"/>
  <c r="K41" i="51"/>
  <c r="K24" i="52"/>
  <c r="J41" i="51"/>
  <c r="L37" i="51"/>
  <c r="B34" i="53"/>
  <c r="E34" i="52"/>
  <c r="J45" i="51"/>
  <c r="E37" i="51"/>
  <c r="I35" i="51"/>
  <c r="C37" i="51"/>
  <c r="L45" i="51"/>
  <c r="C16" i="51"/>
  <c r="E14" i="51"/>
  <c r="K32" i="52"/>
  <c r="K17" i="52"/>
  <c r="G41" i="51"/>
  <c r="K17" i="53"/>
  <c r="J34" i="52"/>
  <c r="H37" i="51"/>
  <c r="F45" i="51"/>
  <c r="I12" i="51"/>
  <c r="C39" i="51"/>
  <c r="K35" i="51"/>
  <c r="G12" i="51"/>
  <c r="H35" i="51"/>
  <c r="H12" i="51"/>
  <c r="H34" i="53"/>
  <c r="I34" i="53"/>
  <c r="D49" i="51"/>
  <c r="J39" i="51"/>
  <c r="I49" i="51"/>
  <c r="L39" i="51"/>
  <c r="E12" i="51"/>
  <c r="L49" i="51"/>
  <c r="G35" i="51"/>
  <c r="I39" i="51"/>
  <c r="F20" i="51"/>
  <c r="C14" i="51"/>
  <c r="D34" i="53"/>
  <c r="H34" i="52"/>
  <c r="C49" i="51"/>
  <c r="J49" i="51"/>
  <c r="K32" i="53"/>
  <c r="E34" i="53"/>
  <c r="F39" i="51"/>
  <c r="E49" i="51"/>
  <c r="I45" i="51"/>
  <c r="H39" i="51"/>
  <c r="G37" i="51"/>
  <c r="H49" i="51"/>
  <c r="H45" i="51"/>
  <c r="J37" i="51"/>
  <c r="C35" i="51"/>
  <c r="I24" i="51"/>
  <c r="E35" i="51"/>
  <c r="H20" i="51"/>
  <c r="G34" i="52"/>
  <c r="D34" i="52"/>
  <c r="K45" i="51"/>
  <c r="F49" i="51"/>
  <c r="I34" i="52"/>
  <c r="J34" i="53"/>
  <c r="K22" i="51"/>
  <c r="G22" i="51"/>
  <c r="M18" i="51"/>
  <c r="L18" i="51"/>
  <c r="D18" i="51"/>
  <c r="E22" i="51"/>
  <c r="C22" i="51"/>
  <c r="C20" i="51"/>
  <c r="I20" i="51"/>
  <c r="F18" i="51"/>
  <c r="H22" i="51"/>
  <c r="M24" i="51"/>
  <c r="J24" i="51"/>
  <c r="F24" i="51"/>
  <c r="M16" i="51"/>
  <c r="F16" i="51"/>
  <c r="J16" i="51"/>
  <c r="G18" i="51"/>
  <c r="M35" i="51"/>
  <c r="L35" i="51"/>
  <c r="D35" i="51"/>
  <c r="J35" i="51"/>
  <c r="I18" i="51"/>
  <c r="G39" i="51"/>
  <c r="E24" i="51"/>
  <c r="I16" i="51"/>
  <c r="D12" i="51"/>
  <c r="K12" i="51"/>
  <c r="M12" i="51"/>
  <c r="I22" i="51"/>
  <c r="C12" i="51"/>
  <c r="K24" i="51"/>
  <c r="M14" i="51"/>
  <c r="G14" i="51"/>
  <c r="L14" i="51"/>
  <c r="F22" i="51"/>
  <c r="F12" i="51"/>
  <c r="L24" i="51"/>
  <c r="D16" i="51"/>
  <c r="M22" i="51"/>
  <c r="J22" i="51"/>
  <c r="M20" i="51"/>
  <c r="L20" i="51"/>
  <c r="D20" i="51"/>
  <c r="J20" i="51"/>
  <c r="G20" i="51"/>
  <c r="C18" i="51"/>
  <c r="J18" i="51"/>
  <c r="L22" i="51"/>
  <c r="H18" i="51"/>
  <c r="M21" i="20"/>
  <c r="K34" i="52" l="1"/>
  <c r="K34" i="53"/>
  <c r="D11" i="22"/>
  <c r="H23" i="22"/>
  <c r="I31" i="22"/>
  <c r="B31" i="48"/>
  <c r="J31" i="48"/>
  <c r="E31" i="22"/>
  <c r="F31" i="48"/>
  <c r="B31" i="22"/>
  <c r="F31" i="22"/>
  <c r="J31" i="22"/>
  <c r="C31" i="48"/>
  <c r="G31" i="48"/>
  <c r="B11" i="22"/>
  <c r="K20" i="22"/>
  <c r="C31" i="22"/>
  <c r="G31" i="22"/>
  <c r="D31" i="48"/>
  <c r="H31" i="48"/>
  <c r="C11" i="22"/>
  <c r="D31" i="22"/>
  <c r="H31" i="22"/>
  <c r="E31" i="48"/>
  <c r="I31" i="48"/>
  <c r="K31" i="22" l="1"/>
  <c r="H19" i="41" l="1"/>
  <c r="H23" i="41"/>
  <c r="H37" i="41"/>
  <c r="H41" i="41"/>
  <c r="H49" i="41"/>
  <c r="L10" i="44"/>
  <c r="J11" i="44" s="1"/>
  <c r="H45" i="41"/>
  <c r="H39" i="41"/>
  <c r="H47" i="41"/>
  <c r="H43" i="41"/>
  <c r="C50" i="33"/>
  <c r="C49" i="33"/>
  <c r="C48" i="33"/>
  <c r="C39" i="33"/>
  <c r="C38" i="33"/>
  <c r="C37" i="33"/>
  <c r="C35" i="33"/>
  <c r="C34" i="33"/>
  <c r="C33" i="33"/>
  <c r="C32" i="33"/>
  <c r="C30" i="33"/>
  <c r="C29" i="33"/>
  <c r="C26" i="33"/>
  <c r="C25" i="33"/>
  <c r="C24" i="33"/>
  <c r="C23" i="33"/>
  <c r="C22" i="33"/>
  <c r="C16" i="33"/>
  <c r="C15" i="33"/>
  <c r="C14" i="33"/>
  <c r="C13" i="33"/>
  <c r="I11" i="44" l="1"/>
  <c r="H11" i="44"/>
  <c r="G11" i="44"/>
  <c r="F11" i="44"/>
  <c r="E11" i="44"/>
  <c r="D11" i="44"/>
  <c r="K11" i="44"/>
  <c r="C12" i="33"/>
  <c r="K31" i="48" l="1"/>
  <c r="K30" i="48"/>
  <c r="K29" i="48"/>
  <c r="K28" i="48"/>
  <c r="K27" i="48"/>
  <c r="K22" i="48"/>
  <c r="J23" i="48"/>
  <c r="J33" i="48" s="1"/>
  <c r="H23" i="48"/>
  <c r="H33" i="48" s="1"/>
  <c r="F23" i="48"/>
  <c r="F33" i="48" s="1"/>
  <c r="D23" i="48"/>
  <c r="D33" i="48" s="1"/>
  <c r="B23" i="48"/>
  <c r="K19" i="48"/>
  <c r="K18" i="48"/>
  <c r="K17" i="48"/>
  <c r="I23" i="48"/>
  <c r="I33" i="48" s="1"/>
  <c r="G23" i="48"/>
  <c r="G33" i="48" s="1"/>
  <c r="E23" i="48"/>
  <c r="E33" i="48" s="1"/>
  <c r="K16" i="48"/>
  <c r="K10" i="48"/>
  <c r="K9" i="48"/>
  <c r="K8" i="48"/>
  <c r="J11" i="48"/>
  <c r="I11" i="48"/>
  <c r="H11" i="48"/>
  <c r="G11" i="48"/>
  <c r="F11" i="48"/>
  <c r="E11" i="48"/>
  <c r="D11" i="48"/>
  <c r="C11" i="48"/>
  <c r="B11" i="48"/>
  <c r="I34" i="48" l="1"/>
  <c r="E34" i="48"/>
  <c r="B23" i="22"/>
  <c r="K21" i="22"/>
  <c r="K17" i="22"/>
  <c r="K18" i="22"/>
  <c r="K19" i="22"/>
  <c r="K22" i="22"/>
  <c r="G34" i="48"/>
  <c r="K16" i="22"/>
  <c r="B33" i="48"/>
  <c r="B34" i="48" s="1"/>
  <c r="K11" i="48"/>
  <c r="D34" i="48"/>
  <c r="F34" i="48"/>
  <c r="H34" i="48"/>
  <c r="J34" i="48"/>
  <c r="K21" i="48"/>
  <c r="C23" i="48"/>
  <c r="C33" i="48" s="1"/>
  <c r="C34" i="48" s="1"/>
  <c r="K7" i="48"/>
  <c r="L7" i="21" l="1"/>
  <c r="K7" i="21"/>
  <c r="E7" i="21"/>
  <c r="I7" i="21"/>
  <c r="G7" i="21"/>
  <c r="C7" i="21"/>
  <c r="F7" i="21"/>
  <c r="J7" i="21"/>
  <c r="D7" i="21"/>
  <c r="H7" i="21"/>
  <c r="K23" i="48"/>
  <c r="K33" i="48" s="1"/>
  <c r="K34" i="48" s="1"/>
  <c r="L14" i="21"/>
  <c r="L12" i="21"/>
  <c r="L8" i="21"/>
  <c r="L10" i="21"/>
  <c r="L16" i="21"/>
  <c r="B20" i="20"/>
  <c r="B18" i="20"/>
  <c r="B16" i="20"/>
  <c r="B14" i="20"/>
  <c r="B12" i="20"/>
  <c r="B10" i="20"/>
  <c r="B8" i="20"/>
  <c r="L17" i="21" l="1"/>
  <c r="I17" i="21"/>
  <c r="K17" i="21"/>
  <c r="G17" i="21"/>
  <c r="E17" i="21"/>
  <c r="C17" i="21"/>
  <c r="F17" i="21"/>
  <c r="J17" i="21"/>
  <c r="D17" i="21"/>
  <c r="H17" i="21"/>
  <c r="L9" i="21"/>
  <c r="I9" i="21"/>
  <c r="C9" i="21"/>
  <c r="K9" i="21"/>
  <c r="G9" i="21"/>
  <c r="E9" i="21"/>
  <c r="F9" i="21"/>
  <c r="J9" i="21"/>
  <c r="D9" i="21"/>
  <c r="H9" i="21"/>
  <c r="L19" i="21"/>
  <c r="K19" i="21"/>
  <c r="I19" i="21"/>
  <c r="G19" i="21"/>
  <c r="E19" i="21"/>
  <c r="C19" i="21"/>
  <c r="F19" i="21"/>
  <c r="J19" i="21"/>
  <c r="D19" i="21"/>
  <c r="H19" i="21"/>
  <c r="L21" i="21"/>
  <c r="K21" i="21"/>
  <c r="I21" i="21"/>
  <c r="G21" i="21"/>
  <c r="E21" i="21"/>
  <c r="C21" i="21"/>
  <c r="F21" i="21"/>
  <c r="J21" i="21"/>
  <c r="D21" i="21"/>
  <c r="H21" i="21"/>
  <c r="L11" i="21"/>
  <c r="I11" i="21"/>
  <c r="E11" i="21"/>
  <c r="K11" i="21"/>
  <c r="G11" i="21"/>
  <c r="C11" i="21"/>
  <c r="F11" i="21"/>
  <c r="J11" i="21"/>
  <c r="D11" i="21"/>
  <c r="H11" i="21"/>
  <c r="L13" i="21"/>
  <c r="K13" i="21"/>
  <c r="E13" i="21"/>
  <c r="I13" i="21"/>
  <c r="G13" i="21"/>
  <c r="C13" i="21"/>
  <c r="F13" i="21"/>
  <c r="J13" i="21"/>
  <c r="D13" i="21"/>
  <c r="H13" i="21"/>
  <c r="L15" i="21"/>
  <c r="I15" i="21"/>
  <c r="K15" i="21"/>
  <c r="G15" i="21"/>
  <c r="E15" i="21"/>
  <c r="C15" i="21"/>
  <c r="F15" i="21"/>
  <c r="J15" i="21"/>
  <c r="D15" i="21"/>
  <c r="H15" i="21"/>
  <c r="B19" i="43"/>
  <c r="B17" i="43"/>
  <c r="B15" i="43"/>
  <c r="B13" i="43"/>
  <c r="B11" i="43"/>
  <c r="B9" i="43"/>
  <c r="B45" i="43" l="1"/>
  <c r="B17" i="44"/>
  <c r="B47" i="44" s="1"/>
  <c r="B47" i="43"/>
  <c r="B19" i="44"/>
  <c r="B49" i="44" s="1"/>
  <c r="B51" i="43"/>
  <c r="B23" i="44"/>
  <c r="B53" i="44" s="1"/>
  <c r="B43" i="43"/>
  <c r="B15" i="44"/>
  <c r="B45" i="44" s="1"/>
  <c r="B49" i="43"/>
  <c r="B21" i="44"/>
  <c r="B51" i="44" s="1"/>
  <c r="B53" i="43"/>
  <c r="B25" i="44"/>
  <c r="B55" i="44" s="1"/>
  <c r="B39" i="43"/>
  <c r="B11" i="44"/>
  <c r="B41" i="44" s="1"/>
  <c r="B41" i="43"/>
  <c r="B13" i="44"/>
  <c r="B43" i="44" s="1"/>
  <c r="F51" i="44"/>
  <c r="J51" i="44"/>
  <c r="G51" i="44"/>
  <c r="D51" i="44"/>
  <c r="H51" i="44"/>
  <c r="E51" i="44"/>
  <c r="I51" i="44"/>
  <c r="F47" i="44"/>
  <c r="J47" i="44"/>
  <c r="G47" i="44"/>
  <c r="D47" i="44"/>
  <c r="H47" i="44"/>
  <c r="E47" i="44"/>
  <c r="I47" i="44"/>
  <c r="F43" i="44"/>
  <c r="J43" i="44"/>
  <c r="G43" i="44"/>
  <c r="D43" i="44"/>
  <c r="H43" i="44"/>
  <c r="E43" i="44"/>
  <c r="I43" i="44"/>
  <c r="F41" i="44"/>
  <c r="J41" i="44"/>
  <c r="G41" i="44"/>
  <c r="D41" i="44"/>
  <c r="H41" i="44"/>
  <c r="E41" i="44"/>
  <c r="I41" i="44"/>
  <c r="F55" i="44"/>
  <c r="J55" i="44"/>
  <c r="G55" i="44"/>
  <c r="D55" i="44"/>
  <c r="H55" i="44"/>
  <c r="E55" i="44"/>
  <c r="I55" i="44"/>
  <c r="F49" i="44"/>
  <c r="J49" i="44"/>
  <c r="G49" i="44"/>
  <c r="D49" i="44"/>
  <c r="H49" i="44"/>
  <c r="E49" i="44"/>
  <c r="I49" i="44"/>
  <c r="F45" i="44"/>
  <c r="J45" i="44"/>
  <c r="G45" i="44"/>
  <c r="D45" i="44"/>
  <c r="H45" i="44"/>
  <c r="E45" i="44"/>
  <c r="I45" i="44"/>
  <c r="F53" i="44"/>
  <c r="J53" i="44"/>
  <c r="G53" i="44"/>
  <c r="D53" i="44"/>
  <c r="H53" i="44"/>
  <c r="E53" i="44"/>
  <c r="I53" i="44"/>
  <c r="C41" i="44"/>
  <c r="C53" i="44"/>
  <c r="C55" i="44"/>
  <c r="C51" i="44"/>
  <c r="C49" i="44"/>
  <c r="C47" i="44"/>
  <c r="C45" i="44"/>
  <c r="C43" i="44"/>
  <c r="A22" i="42"/>
  <c r="A47" i="42" s="1"/>
  <c r="A20" i="42"/>
  <c r="A45" i="42" s="1"/>
  <c r="A18" i="42"/>
  <c r="A43" i="42" s="1"/>
  <c r="A16" i="42"/>
  <c r="A41" i="42" s="1"/>
  <c r="A14" i="42"/>
  <c r="A39" i="42" s="1"/>
  <c r="A12" i="42"/>
  <c r="A37" i="42" s="1"/>
  <c r="A10" i="42"/>
  <c r="A35" i="42" s="1"/>
  <c r="H17" i="41"/>
  <c r="B24" i="41"/>
  <c r="B50" i="41" s="1"/>
  <c r="B22" i="41"/>
  <c r="B48" i="41" s="1"/>
  <c r="B20" i="41"/>
  <c r="B46" i="41" s="1"/>
  <c r="B18" i="41"/>
  <c r="B44" i="41" s="1"/>
  <c r="B16" i="41"/>
  <c r="B42" i="41" s="1"/>
  <c r="B14" i="41"/>
  <c r="B40" i="41" s="1"/>
  <c r="B12" i="41"/>
  <c r="B38" i="41" s="1"/>
  <c r="F13" i="42" l="1"/>
  <c r="E14" i="42" s="1"/>
  <c r="F21" i="42"/>
  <c r="E22" i="42" s="1"/>
  <c r="F11" i="42"/>
  <c r="F12" i="42" s="1"/>
  <c r="F15" i="42"/>
  <c r="E16" i="42" s="1"/>
  <c r="F19" i="42"/>
  <c r="E20" i="42" s="1"/>
  <c r="F9" i="42"/>
  <c r="F10" i="42" s="1"/>
  <c r="F17" i="42"/>
  <c r="F18" i="42" s="1"/>
  <c r="H21" i="41"/>
  <c r="H13" i="41"/>
  <c r="H11" i="41"/>
  <c r="H15" i="41"/>
  <c r="B48" i="40"/>
  <c r="B46" i="40"/>
  <c r="B44" i="40"/>
  <c r="B42" i="40"/>
  <c r="B40" i="40"/>
  <c r="B38" i="40"/>
  <c r="B36" i="40"/>
  <c r="E18" i="42" l="1"/>
  <c r="F16" i="42"/>
  <c r="F22" i="42"/>
  <c r="F14" i="42"/>
  <c r="E10" i="42"/>
  <c r="F20" i="42"/>
  <c r="E12" i="42"/>
  <c r="E12" i="40"/>
  <c r="C13" i="40" s="1"/>
  <c r="E14" i="40"/>
  <c r="C15" i="40" s="1"/>
  <c r="E18" i="40"/>
  <c r="C19" i="40" s="1"/>
  <c r="E22" i="40"/>
  <c r="C23" i="40" s="1"/>
  <c r="E16" i="40"/>
  <c r="C17" i="40" s="1"/>
  <c r="E10" i="40"/>
  <c r="D11" i="40" s="1"/>
  <c r="E20" i="40"/>
  <c r="C21" i="40" s="1"/>
  <c r="H33" i="10"/>
  <c r="H31" i="10"/>
  <c r="B20" i="43"/>
  <c r="B18" i="43"/>
  <c r="B16" i="43"/>
  <c r="B14" i="43"/>
  <c r="B12" i="43"/>
  <c r="B10" i="43"/>
  <c r="B8" i="43"/>
  <c r="J31" i="10" l="1"/>
  <c r="J33" i="10"/>
  <c r="A3" i="53"/>
  <c r="A3" i="52"/>
  <c r="D17" i="40"/>
  <c r="C31" i="33"/>
  <c r="A10" i="33"/>
  <c r="E15" i="40"/>
  <c r="D13" i="40"/>
  <c r="D21" i="40"/>
  <c r="A3" i="48"/>
  <c r="B38" i="43"/>
  <c r="B10" i="44"/>
  <c r="B40" i="44" s="1"/>
  <c r="B42" i="43"/>
  <c r="B14" i="44"/>
  <c r="B44" i="44" s="1"/>
  <c r="B46" i="43"/>
  <c r="B18" i="44"/>
  <c r="B48" i="44" s="1"/>
  <c r="B50" i="43"/>
  <c r="B22" i="44"/>
  <c r="B52" i="44" s="1"/>
  <c r="B40" i="43"/>
  <c r="B12" i="44"/>
  <c r="B42" i="44" s="1"/>
  <c r="B44" i="43"/>
  <c r="B16" i="44"/>
  <c r="B46" i="44" s="1"/>
  <c r="B48" i="43"/>
  <c r="B20" i="44"/>
  <c r="B50" i="44" s="1"/>
  <c r="B52" i="43"/>
  <c r="B24" i="44"/>
  <c r="B54" i="44" s="1"/>
  <c r="E21" i="40"/>
  <c r="E17" i="40"/>
  <c r="D23" i="40"/>
  <c r="E19" i="40"/>
  <c r="E11" i="40"/>
  <c r="C8" i="35"/>
  <c r="C10" i="35"/>
  <c r="C12" i="35"/>
  <c r="E7" i="35"/>
  <c r="E9" i="35"/>
  <c r="E11" i="35"/>
  <c r="E13" i="35"/>
  <c r="E13" i="40"/>
  <c r="C11" i="40"/>
  <c r="D19" i="40"/>
  <c r="A11" i="42"/>
  <c r="A36" i="42" s="1"/>
  <c r="B13" i="41"/>
  <c r="B39" i="41" s="1"/>
  <c r="A15" i="42"/>
  <c r="A40" i="42" s="1"/>
  <c r="B17" i="41"/>
  <c r="B43" i="41" s="1"/>
  <c r="B21" i="41"/>
  <c r="B47" i="41" s="1"/>
  <c r="A19" i="42"/>
  <c r="A44" i="42" s="1"/>
  <c r="E23" i="40"/>
  <c r="D15" i="40"/>
  <c r="B11" i="41"/>
  <c r="B37" i="41" s="1"/>
  <c r="A9" i="42"/>
  <c r="A34" i="42" s="1"/>
  <c r="A13" i="42"/>
  <c r="A38" i="42" s="1"/>
  <c r="B15" i="41"/>
  <c r="B41" i="41" s="1"/>
  <c r="A17" i="42"/>
  <c r="A42" i="42" s="1"/>
  <c r="B19" i="41"/>
  <c r="B45" i="41" s="1"/>
  <c r="A21" i="42"/>
  <c r="A46" i="42" s="1"/>
  <c r="B23" i="41"/>
  <c r="B49" i="41" s="1"/>
  <c r="B11" i="12"/>
  <c r="B12" i="40"/>
  <c r="B37" i="40" s="1"/>
  <c r="B15" i="12"/>
  <c r="B16" i="40"/>
  <c r="B41" i="40" s="1"/>
  <c r="B19" i="12"/>
  <c r="B20" i="40"/>
  <c r="B45" i="40" s="1"/>
  <c r="B9" i="12"/>
  <c r="B10" i="40"/>
  <c r="B35" i="40" s="1"/>
  <c r="B13" i="12"/>
  <c r="B14" i="40"/>
  <c r="B39" i="40" s="1"/>
  <c r="B17" i="12"/>
  <c r="B18" i="40"/>
  <c r="B43" i="40" s="1"/>
  <c r="B21" i="12"/>
  <c r="B22" i="40"/>
  <c r="B47" i="40" s="1"/>
  <c r="D40" i="38"/>
  <c r="E40" i="38" s="1"/>
  <c r="C7" i="35"/>
  <c r="C9" i="35"/>
  <c r="C11" i="35"/>
  <c r="C13" i="35"/>
  <c r="E8" i="35"/>
  <c r="E10" i="35"/>
  <c r="E12" i="35"/>
  <c r="E14" i="35"/>
  <c r="L15" i="9"/>
  <c r="K16" i="9" s="1"/>
  <c r="F32" i="10"/>
  <c r="F40" i="38"/>
  <c r="G40" i="38" s="1"/>
  <c r="F7" i="39"/>
  <c r="G7" i="39" s="1"/>
  <c r="L11" i="9"/>
  <c r="H12" i="9" s="1"/>
  <c r="L17" i="9"/>
  <c r="L18" i="9" s="1"/>
  <c r="L21" i="9"/>
  <c r="L22" i="9" s="1"/>
  <c r="H28" i="10"/>
  <c r="H30" i="10"/>
  <c r="H32" i="10"/>
  <c r="H34" i="10"/>
  <c r="F28" i="10"/>
  <c r="F30" i="10"/>
  <c r="H29" i="10"/>
  <c r="H27" i="10"/>
  <c r="I26" i="10" s="1"/>
  <c r="F29" i="10"/>
  <c r="L9" i="9"/>
  <c r="L10" i="9" s="1"/>
  <c r="L13" i="9"/>
  <c r="L14" i="9" s="1"/>
  <c r="L19" i="9"/>
  <c r="L20" i="9" s="1"/>
  <c r="F10" i="39"/>
  <c r="G10" i="39" s="1"/>
  <c r="A3" i="22"/>
  <c r="K30" i="22"/>
  <c r="K29" i="22"/>
  <c r="K28" i="22"/>
  <c r="K27" i="22"/>
  <c r="K8" i="22"/>
  <c r="K7" i="22"/>
  <c r="J23" i="22"/>
  <c r="J33" i="22" s="1"/>
  <c r="I23" i="22"/>
  <c r="I33" i="22" s="1"/>
  <c r="H33" i="22"/>
  <c r="G23" i="22"/>
  <c r="G33" i="22" s="1"/>
  <c r="F23" i="22"/>
  <c r="F33" i="22" s="1"/>
  <c r="E23" i="22"/>
  <c r="E33" i="22" s="1"/>
  <c r="D23" i="22"/>
  <c r="D33" i="22" s="1"/>
  <c r="C23" i="22"/>
  <c r="B33" i="22"/>
  <c r="J11" i="22"/>
  <c r="I11" i="22"/>
  <c r="H11" i="22"/>
  <c r="G11" i="22"/>
  <c r="F11" i="22"/>
  <c r="E11" i="22"/>
  <c r="K10" i="22"/>
  <c r="K9" i="22"/>
  <c r="C9" i="20"/>
  <c r="L24" i="44"/>
  <c r="L22" i="44"/>
  <c r="L20" i="44"/>
  <c r="L18" i="44"/>
  <c r="L16" i="44"/>
  <c r="L14" i="44"/>
  <c r="L12" i="44"/>
  <c r="K52" i="43"/>
  <c r="J53" i="43" s="1"/>
  <c r="K50" i="43"/>
  <c r="J51" i="43" s="1"/>
  <c r="K48" i="43"/>
  <c r="J49" i="43" s="1"/>
  <c r="K46" i="43"/>
  <c r="J47" i="43" s="1"/>
  <c r="K44" i="43"/>
  <c r="J45" i="43" s="1"/>
  <c r="K42" i="43"/>
  <c r="J43" i="43" s="1"/>
  <c r="K40" i="43"/>
  <c r="J41" i="43" s="1"/>
  <c r="K38" i="43"/>
  <c r="J39" i="43" s="1"/>
  <c r="K22" i="43"/>
  <c r="K23" i="43" s="1"/>
  <c r="K20" i="43"/>
  <c r="K21" i="43" s="1"/>
  <c r="K18" i="43"/>
  <c r="K19" i="43" s="1"/>
  <c r="K16" i="43"/>
  <c r="K17" i="43" s="1"/>
  <c r="K14" i="43"/>
  <c r="K15" i="43" s="1"/>
  <c r="K12" i="43"/>
  <c r="K13" i="43" s="1"/>
  <c r="K10" i="43"/>
  <c r="K11" i="43" s="1"/>
  <c r="K8" i="43"/>
  <c r="F46" i="42"/>
  <c r="E47" i="42" s="1"/>
  <c r="F44" i="42"/>
  <c r="E45" i="42" s="1"/>
  <c r="F42" i="42"/>
  <c r="E43" i="42" s="1"/>
  <c r="F40" i="42"/>
  <c r="E41" i="42" s="1"/>
  <c r="F38" i="42"/>
  <c r="E39" i="42" s="1"/>
  <c r="F36" i="42"/>
  <c r="E37" i="42" s="1"/>
  <c r="F34" i="42"/>
  <c r="E35" i="42" s="1"/>
  <c r="G24" i="41"/>
  <c r="C24" i="41"/>
  <c r="H24" i="41"/>
  <c r="H22" i="41"/>
  <c r="H20" i="41"/>
  <c r="H18" i="41"/>
  <c r="H16" i="41"/>
  <c r="H14" i="41"/>
  <c r="E47" i="40"/>
  <c r="E45" i="40"/>
  <c r="E43" i="40"/>
  <c r="E41" i="40"/>
  <c r="E39" i="40"/>
  <c r="E37" i="40"/>
  <c r="E35" i="40"/>
  <c r="G23" i="12"/>
  <c r="F24" i="12" s="1"/>
  <c r="G21" i="12"/>
  <c r="F22" i="12" s="1"/>
  <c r="G19" i="12"/>
  <c r="F20" i="12" s="1"/>
  <c r="G17" i="12"/>
  <c r="F18" i="12" s="1"/>
  <c r="G15" i="12"/>
  <c r="F16" i="12" s="1"/>
  <c r="G13" i="12"/>
  <c r="F14" i="12" s="1"/>
  <c r="G11" i="12"/>
  <c r="F12" i="12" s="1"/>
  <c r="G35" i="11"/>
  <c r="G34" i="11"/>
  <c r="F34" i="11"/>
  <c r="D34" i="11"/>
  <c r="G33" i="11"/>
  <c r="F33" i="11"/>
  <c r="D33" i="11"/>
  <c r="G32" i="11"/>
  <c r="F32" i="11"/>
  <c r="D32" i="11"/>
  <c r="G31" i="11"/>
  <c r="F31" i="11"/>
  <c r="D31" i="11"/>
  <c r="G30" i="11"/>
  <c r="F30" i="11"/>
  <c r="D30" i="11"/>
  <c r="G29" i="11"/>
  <c r="F29" i="11"/>
  <c r="D29" i="11"/>
  <c r="G28" i="11"/>
  <c r="H27" i="11" s="1"/>
  <c r="F28" i="11"/>
  <c r="D28" i="11"/>
  <c r="F14" i="11"/>
  <c r="F13" i="11"/>
  <c r="F12" i="11"/>
  <c r="F11" i="11"/>
  <c r="F10" i="11"/>
  <c r="F9" i="11"/>
  <c r="F8" i="11"/>
  <c r="G8" i="11"/>
  <c r="H7" i="11" s="1"/>
  <c r="D14" i="11"/>
  <c r="D13" i="11"/>
  <c r="D12" i="11"/>
  <c r="D11" i="11"/>
  <c r="D10" i="11"/>
  <c r="D9" i="11"/>
  <c r="D8" i="11"/>
  <c r="G15" i="11"/>
  <c r="G14" i="11"/>
  <c r="G13" i="11"/>
  <c r="G12" i="11"/>
  <c r="G11" i="11"/>
  <c r="G10" i="11"/>
  <c r="G9" i="11"/>
  <c r="H17" i="10"/>
  <c r="H16" i="10"/>
  <c r="H15" i="10"/>
  <c r="H14" i="10"/>
  <c r="H13" i="10"/>
  <c r="H12" i="10"/>
  <c r="H11" i="10"/>
  <c r="L12" i="8"/>
  <c r="C13" i="8" s="1"/>
  <c r="F15" i="35"/>
  <c r="F14" i="35"/>
  <c r="F13" i="35"/>
  <c r="F12" i="35"/>
  <c r="F11" i="35"/>
  <c r="F10" i="35"/>
  <c r="F9" i="35"/>
  <c r="F8" i="35"/>
  <c r="H30" i="39"/>
  <c r="H31" i="39"/>
  <c r="H32" i="39"/>
  <c r="H29" i="39"/>
  <c r="H8" i="39"/>
  <c r="I8" i="39" s="1"/>
  <c r="H18" i="39"/>
  <c r="I18" i="39" s="1"/>
  <c r="H17" i="39"/>
  <c r="I17" i="39" s="1"/>
  <c r="H16" i="39"/>
  <c r="I16" i="39" s="1"/>
  <c r="H15" i="39"/>
  <c r="I15" i="39" s="1"/>
  <c r="H14" i="39"/>
  <c r="I14" i="39" s="1"/>
  <c r="H13" i="39"/>
  <c r="I13" i="39" s="1"/>
  <c r="H12" i="39"/>
  <c r="I12" i="39" s="1"/>
  <c r="H11" i="39"/>
  <c r="I11" i="39" s="1"/>
  <c r="H9" i="39"/>
  <c r="I9" i="39" s="1"/>
  <c r="D10" i="39"/>
  <c r="E10" i="39" s="1"/>
  <c r="D7" i="39"/>
  <c r="E7" i="39" s="1"/>
  <c r="H7" i="39" l="1"/>
  <c r="I7" i="39" s="1"/>
  <c r="J17" i="10"/>
  <c r="I15" i="10"/>
  <c r="J15" i="10"/>
  <c r="I29" i="10"/>
  <c r="J29" i="10"/>
  <c r="I14" i="10"/>
  <c r="J14" i="10"/>
  <c r="I16" i="10"/>
  <c r="J16" i="10"/>
  <c r="J34" i="10"/>
  <c r="I27" i="10"/>
  <c r="J27" i="10"/>
  <c r="I32" i="10"/>
  <c r="J32" i="10"/>
  <c r="I33" i="10"/>
  <c r="I12" i="10"/>
  <c r="J12" i="10"/>
  <c r="I30" i="10"/>
  <c r="J30" i="10"/>
  <c r="I11" i="10"/>
  <c r="J11" i="10"/>
  <c r="I28" i="10"/>
  <c r="J28" i="10"/>
  <c r="I13" i="10"/>
  <c r="J13" i="10"/>
  <c r="I31" i="10"/>
  <c r="K11" i="22"/>
  <c r="J9" i="43"/>
  <c r="I9" i="43"/>
  <c r="C33" i="22"/>
  <c r="C34" i="22" s="1"/>
  <c r="K23" i="22"/>
  <c r="K33" i="22" s="1"/>
  <c r="G36" i="38"/>
  <c r="F15" i="44"/>
  <c r="J15" i="44"/>
  <c r="G15" i="44"/>
  <c r="K15" i="44"/>
  <c r="D15" i="44"/>
  <c r="H15" i="44"/>
  <c r="E15" i="44"/>
  <c r="I15" i="44"/>
  <c r="F19" i="44"/>
  <c r="J19" i="44"/>
  <c r="G19" i="44"/>
  <c r="K19" i="44"/>
  <c r="D19" i="44"/>
  <c r="H19" i="44"/>
  <c r="E19" i="44"/>
  <c r="I19" i="44"/>
  <c r="F23" i="44"/>
  <c r="J23" i="44"/>
  <c r="G23" i="44"/>
  <c r="K23" i="44"/>
  <c r="D23" i="44"/>
  <c r="H23" i="44"/>
  <c r="E23" i="44"/>
  <c r="I23" i="44"/>
  <c r="F13" i="44"/>
  <c r="J13" i="44"/>
  <c r="G13" i="44"/>
  <c r="K13" i="44"/>
  <c r="D13" i="44"/>
  <c r="H13" i="44"/>
  <c r="E13" i="44"/>
  <c r="I13" i="44"/>
  <c r="F17" i="44"/>
  <c r="J17" i="44"/>
  <c r="G17" i="44"/>
  <c r="K17" i="44"/>
  <c r="D17" i="44"/>
  <c r="H17" i="44"/>
  <c r="E17" i="44"/>
  <c r="I17" i="44"/>
  <c r="F21" i="44"/>
  <c r="J21" i="44"/>
  <c r="G21" i="44"/>
  <c r="K21" i="44"/>
  <c r="D21" i="44"/>
  <c r="H21" i="44"/>
  <c r="E21" i="44"/>
  <c r="I21" i="44"/>
  <c r="F25" i="44"/>
  <c r="J25" i="44"/>
  <c r="G25" i="44"/>
  <c r="K25" i="44"/>
  <c r="D25" i="44"/>
  <c r="H25" i="44"/>
  <c r="E25" i="44"/>
  <c r="I25" i="44"/>
  <c r="E33" i="38"/>
  <c r="E37" i="38"/>
  <c r="I18" i="9"/>
  <c r="F18" i="9"/>
  <c r="B34" i="22"/>
  <c r="E34" i="22"/>
  <c r="G34" i="22"/>
  <c r="I34" i="22"/>
  <c r="D34" i="22"/>
  <c r="F34" i="22"/>
  <c r="H34" i="22"/>
  <c r="J34" i="22"/>
  <c r="D18" i="9"/>
  <c r="E39" i="38"/>
  <c r="E35" i="38"/>
  <c r="G31" i="38"/>
  <c r="G32" i="38"/>
  <c r="H10" i="39"/>
  <c r="L9" i="20"/>
  <c r="E9" i="20"/>
  <c r="I9" i="20"/>
  <c r="G9" i="20"/>
  <c r="K9" i="20"/>
  <c r="D9" i="20"/>
  <c r="F9" i="20"/>
  <c r="H9" i="20"/>
  <c r="J9" i="20"/>
  <c r="G38" i="38"/>
  <c r="G34" i="38"/>
  <c r="E31" i="38"/>
  <c r="E38" i="38"/>
  <c r="E36" i="38"/>
  <c r="E34" i="38"/>
  <c r="E32" i="38"/>
  <c r="G39" i="38"/>
  <c r="G37" i="38"/>
  <c r="G35" i="38"/>
  <c r="G33" i="38"/>
  <c r="C17" i="44"/>
  <c r="C11" i="44"/>
  <c r="D16" i="9"/>
  <c r="C12" i="9"/>
  <c r="K22" i="9"/>
  <c r="E12" i="9"/>
  <c r="C16" i="9"/>
  <c r="C22" i="9"/>
  <c r="L16" i="9"/>
  <c r="L11" i="44"/>
  <c r="C13" i="44"/>
  <c r="L13" i="44"/>
  <c r="C15" i="44"/>
  <c r="L15" i="44"/>
  <c r="L17" i="44"/>
  <c r="C19" i="44"/>
  <c r="L19" i="44"/>
  <c r="C21" i="44"/>
  <c r="L21" i="44"/>
  <c r="C23" i="44"/>
  <c r="L23" i="44"/>
  <c r="C25" i="44"/>
  <c r="L25" i="44"/>
  <c r="E39" i="43"/>
  <c r="I39" i="43"/>
  <c r="E41" i="43"/>
  <c r="E49" i="43"/>
  <c r="I49" i="43"/>
  <c r="E51" i="43"/>
  <c r="E53" i="43"/>
  <c r="I53" i="43"/>
  <c r="C39" i="43"/>
  <c r="G39" i="43"/>
  <c r="K39" i="43"/>
  <c r="C41" i="43"/>
  <c r="G41" i="43"/>
  <c r="K41" i="43"/>
  <c r="C43" i="43"/>
  <c r="G43" i="43"/>
  <c r="K43" i="43"/>
  <c r="C45" i="43"/>
  <c r="G45" i="43"/>
  <c r="K45" i="43"/>
  <c r="C47" i="43"/>
  <c r="G47" i="43"/>
  <c r="K47" i="43"/>
  <c r="C49" i="43"/>
  <c r="G49" i="43"/>
  <c r="K49" i="43"/>
  <c r="C51" i="43"/>
  <c r="G51" i="43"/>
  <c r="K51" i="43"/>
  <c r="C53" i="43"/>
  <c r="G53" i="43"/>
  <c r="K53" i="43"/>
  <c r="I41" i="43"/>
  <c r="E43" i="43"/>
  <c r="I43" i="43"/>
  <c r="E45" i="43"/>
  <c r="I45" i="43"/>
  <c r="E47" i="43"/>
  <c r="I47" i="43"/>
  <c r="I51" i="43"/>
  <c r="D9" i="43"/>
  <c r="F9" i="43"/>
  <c r="H9" i="43"/>
  <c r="C9" i="43"/>
  <c r="E9" i="43"/>
  <c r="G9" i="43"/>
  <c r="K9" i="43"/>
  <c r="D12" i="9"/>
  <c r="G16" i="9"/>
  <c r="H16" i="9"/>
  <c r="G22" i="9"/>
  <c r="I12" i="9"/>
  <c r="H22" i="9"/>
  <c r="C10" i="42"/>
  <c r="D16" i="42"/>
  <c r="D22" i="42"/>
  <c r="D37" i="42"/>
  <c r="D43" i="42"/>
  <c r="B10" i="42"/>
  <c r="D10" i="42"/>
  <c r="B12" i="42"/>
  <c r="B14" i="42"/>
  <c r="B16" i="42"/>
  <c r="B18" i="42"/>
  <c r="B20" i="42"/>
  <c r="B22" i="42"/>
  <c r="B35" i="42"/>
  <c r="F35" i="42"/>
  <c r="B37" i="42"/>
  <c r="F37" i="42"/>
  <c r="B39" i="42"/>
  <c r="F39" i="42"/>
  <c r="B41" i="42"/>
  <c r="F41" i="42"/>
  <c r="B43" i="42"/>
  <c r="F43" i="42"/>
  <c r="B45" i="42"/>
  <c r="F45" i="42"/>
  <c r="B47" i="42"/>
  <c r="F47" i="42"/>
  <c r="D12" i="42"/>
  <c r="D14" i="42"/>
  <c r="D18" i="42"/>
  <c r="D20" i="42"/>
  <c r="D35" i="42"/>
  <c r="D39" i="42"/>
  <c r="D41" i="42"/>
  <c r="D45" i="42"/>
  <c r="D47" i="42"/>
  <c r="G40" i="41"/>
  <c r="F40" i="41"/>
  <c r="E40" i="41"/>
  <c r="D40" i="41"/>
  <c r="H44" i="41"/>
  <c r="G44" i="41"/>
  <c r="F44" i="41"/>
  <c r="E44" i="41"/>
  <c r="D44" i="41"/>
  <c r="H48" i="41"/>
  <c r="G48" i="41"/>
  <c r="F48" i="41"/>
  <c r="E48" i="41"/>
  <c r="D48" i="41"/>
  <c r="H38" i="41"/>
  <c r="G38" i="41"/>
  <c r="F38" i="41"/>
  <c r="E38" i="41"/>
  <c r="D38" i="41"/>
  <c r="H42" i="41"/>
  <c r="G42" i="41"/>
  <c r="F42" i="41"/>
  <c r="E42" i="41"/>
  <c r="D42" i="41"/>
  <c r="H46" i="41"/>
  <c r="G46" i="41"/>
  <c r="F46" i="41"/>
  <c r="E46" i="41"/>
  <c r="D46" i="41"/>
  <c r="H50" i="41"/>
  <c r="G50" i="41"/>
  <c r="F50" i="41"/>
  <c r="E50" i="41"/>
  <c r="D50" i="41"/>
  <c r="H40" i="41"/>
  <c r="C40" i="41"/>
  <c r="C48" i="41"/>
  <c r="E20" i="41"/>
  <c r="C20" i="41"/>
  <c r="G20" i="41"/>
  <c r="E24" i="41"/>
  <c r="C44" i="41"/>
  <c r="H40" i="38"/>
  <c r="I40" i="38" s="1"/>
  <c r="I16" i="9"/>
  <c r="E16" i="9"/>
  <c r="J16" i="9"/>
  <c r="F16" i="9"/>
  <c r="I22" i="9"/>
  <c r="E22" i="9"/>
  <c r="K12" i="9"/>
  <c r="G12" i="9"/>
  <c r="J22" i="9"/>
  <c r="F12" i="9"/>
  <c r="L12" i="9"/>
  <c r="D36" i="40"/>
  <c r="C36" i="40"/>
  <c r="E40" i="40"/>
  <c r="C40" i="40"/>
  <c r="E44" i="40"/>
  <c r="C44" i="40"/>
  <c r="E38" i="40"/>
  <c r="C38" i="40"/>
  <c r="E42" i="40"/>
  <c r="C42" i="40"/>
  <c r="E46" i="40"/>
  <c r="C46" i="40"/>
  <c r="E48" i="40"/>
  <c r="C48" i="40"/>
  <c r="E36" i="40"/>
  <c r="C18" i="9"/>
  <c r="E18" i="9"/>
  <c r="J18" i="9"/>
  <c r="H33" i="39"/>
  <c r="I33" i="39" s="1"/>
  <c r="G8" i="35"/>
  <c r="G10" i="35"/>
  <c r="G12" i="35"/>
  <c r="G14" i="35"/>
  <c r="G9" i="35"/>
  <c r="G11" i="35"/>
  <c r="G13" i="35"/>
  <c r="F19" i="39"/>
  <c r="K18" i="9"/>
  <c r="G18" i="9"/>
  <c r="H18" i="9"/>
  <c r="F22" i="9"/>
  <c r="D22" i="9"/>
  <c r="J12" i="9"/>
  <c r="H10" i="11"/>
  <c r="K14" i="9"/>
  <c r="E10" i="9"/>
  <c r="F10" i="9"/>
  <c r="C14" i="9"/>
  <c r="F14" i="9"/>
  <c r="C18" i="12"/>
  <c r="G16" i="12"/>
  <c r="C16" i="12"/>
  <c r="G14" i="12"/>
  <c r="E20" i="12"/>
  <c r="E22" i="12"/>
  <c r="E24" i="12"/>
  <c r="E18" i="12"/>
  <c r="C14" i="12"/>
  <c r="E16" i="12"/>
  <c r="G18" i="12"/>
  <c r="C20" i="12"/>
  <c r="G20" i="12"/>
  <c r="C22" i="12"/>
  <c r="G22" i="12"/>
  <c r="C24" i="12"/>
  <c r="G24" i="12"/>
  <c r="E12" i="12"/>
  <c r="C12" i="12"/>
  <c r="G12" i="12"/>
  <c r="H31" i="11"/>
  <c r="H29" i="11"/>
  <c r="H33" i="11"/>
  <c r="H9" i="11"/>
  <c r="H13" i="11"/>
  <c r="H14" i="11"/>
  <c r="H8" i="11"/>
  <c r="H11" i="11"/>
  <c r="H12" i="11"/>
  <c r="G14" i="9"/>
  <c r="I10" i="9"/>
  <c r="J14" i="9"/>
  <c r="J10" i="9"/>
  <c r="I20" i="9"/>
  <c r="E20" i="9"/>
  <c r="J20" i="9"/>
  <c r="F20" i="9"/>
  <c r="K20" i="9"/>
  <c r="G20" i="9"/>
  <c r="C20" i="9"/>
  <c r="I14" i="9"/>
  <c r="E14" i="9"/>
  <c r="K10" i="9"/>
  <c r="G10" i="9"/>
  <c r="C10" i="9"/>
  <c r="H20" i="9"/>
  <c r="D20" i="9"/>
  <c r="H14" i="9"/>
  <c r="D14" i="9"/>
  <c r="H10" i="9"/>
  <c r="D10" i="9"/>
  <c r="D39" i="43"/>
  <c r="F39" i="43"/>
  <c r="H39" i="43"/>
  <c r="D41" i="43"/>
  <c r="F41" i="43"/>
  <c r="H41" i="43"/>
  <c r="D43" i="43"/>
  <c r="F43" i="43"/>
  <c r="H43" i="43"/>
  <c r="D45" i="43"/>
  <c r="F45" i="43"/>
  <c r="H45" i="43"/>
  <c r="D47" i="43"/>
  <c r="F47" i="43"/>
  <c r="H47" i="43"/>
  <c r="D49" i="43"/>
  <c r="F49" i="43"/>
  <c r="H49" i="43"/>
  <c r="D51" i="43"/>
  <c r="F51" i="43"/>
  <c r="H51" i="43"/>
  <c r="D53" i="43"/>
  <c r="F53" i="43"/>
  <c r="H53" i="43"/>
  <c r="D11" i="43"/>
  <c r="F11" i="43"/>
  <c r="H11" i="43"/>
  <c r="J11" i="43"/>
  <c r="D13" i="43"/>
  <c r="F13" i="43"/>
  <c r="H13" i="43"/>
  <c r="J13" i="43"/>
  <c r="D15" i="43"/>
  <c r="F15" i="43"/>
  <c r="H15" i="43"/>
  <c r="J15" i="43"/>
  <c r="D17" i="43"/>
  <c r="F17" i="43"/>
  <c r="H17" i="43"/>
  <c r="J17" i="43"/>
  <c r="D19" i="43"/>
  <c r="F19" i="43"/>
  <c r="H19" i="43"/>
  <c r="J19" i="43"/>
  <c r="D21" i="43"/>
  <c r="F21" i="43"/>
  <c r="H21" i="43"/>
  <c r="J21" i="43"/>
  <c r="D23" i="43"/>
  <c r="F23" i="43"/>
  <c r="H23" i="43"/>
  <c r="J23" i="43"/>
  <c r="C11" i="43"/>
  <c r="E11" i="43"/>
  <c r="G11" i="43"/>
  <c r="I11" i="43"/>
  <c r="C13" i="43"/>
  <c r="E13" i="43"/>
  <c r="G13" i="43"/>
  <c r="I13" i="43"/>
  <c r="C15" i="43"/>
  <c r="E15" i="43"/>
  <c r="G15" i="43"/>
  <c r="I15" i="43"/>
  <c r="C17" i="43"/>
  <c r="E17" i="43"/>
  <c r="G17" i="43"/>
  <c r="I17" i="43"/>
  <c r="C19" i="43"/>
  <c r="E19" i="43"/>
  <c r="G19" i="43"/>
  <c r="I19" i="43"/>
  <c r="C21" i="43"/>
  <c r="E21" i="43"/>
  <c r="G21" i="43"/>
  <c r="I21" i="43"/>
  <c r="C23" i="43"/>
  <c r="E23" i="43"/>
  <c r="G23" i="43"/>
  <c r="I23" i="43"/>
  <c r="C35" i="42"/>
  <c r="C37" i="42"/>
  <c r="C39" i="42"/>
  <c r="C41" i="42"/>
  <c r="C43" i="42"/>
  <c r="C45" i="42"/>
  <c r="C47" i="42"/>
  <c r="C18" i="42"/>
  <c r="C20" i="42"/>
  <c r="C22" i="42"/>
  <c r="C16" i="42"/>
  <c r="C14" i="42"/>
  <c r="C12" i="42"/>
  <c r="C38" i="41"/>
  <c r="C42" i="41"/>
  <c r="C46" i="41"/>
  <c r="C50" i="41"/>
  <c r="E14" i="12"/>
  <c r="D20" i="41"/>
  <c r="F20" i="41"/>
  <c r="C22" i="41"/>
  <c r="E22" i="41"/>
  <c r="G22" i="41"/>
  <c r="D24" i="41"/>
  <c r="F24" i="41"/>
  <c r="D22" i="41"/>
  <c r="F22" i="41"/>
  <c r="C18" i="41"/>
  <c r="E18" i="41"/>
  <c r="G18" i="41"/>
  <c r="D18" i="41"/>
  <c r="F18" i="41"/>
  <c r="C16" i="41"/>
  <c r="E16" i="41"/>
  <c r="G16" i="41"/>
  <c r="D16" i="41"/>
  <c r="F16" i="41"/>
  <c r="C14" i="41"/>
  <c r="E14" i="41"/>
  <c r="G14" i="41"/>
  <c r="D14" i="41"/>
  <c r="F14" i="41"/>
  <c r="D38" i="40"/>
  <c r="D40" i="40"/>
  <c r="D42" i="40"/>
  <c r="D44" i="40"/>
  <c r="D46" i="40"/>
  <c r="D48" i="40"/>
  <c r="D18" i="12"/>
  <c r="D20" i="12"/>
  <c r="D22" i="12"/>
  <c r="D24" i="12"/>
  <c r="D16" i="12"/>
  <c r="D14" i="12"/>
  <c r="D12" i="12"/>
  <c r="H28" i="11"/>
  <c r="H30" i="11"/>
  <c r="H32" i="11"/>
  <c r="H34" i="11"/>
  <c r="L26" i="8"/>
  <c r="L27" i="8" s="1"/>
  <c r="L24" i="8"/>
  <c r="L22" i="8"/>
  <c r="L23" i="8" s="1"/>
  <c r="L20" i="8"/>
  <c r="L18" i="8"/>
  <c r="L19" i="8" s="1"/>
  <c r="L16" i="8"/>
  <c r="L14" i="8"/>
  <c r="L15" i="8" s="1"/>
  <c r="L13" i="8"/>
  <c r="D19" i="39"/>
  <c r="F33" i="39"/>
  <c r="G33" i="39" s="1"/>
  <c r="D33" i="39"/>
  <c r="E32" i="39" s="1"/>
  <c r="G19" i="39" l="1"/>
  <c r="F6" i="39"/>
  <c r="G6" i="39" s="1"/>
  <c r="H19" i="39"/>
  <c r="I19" i="39" s="1"/>
  <c r="I10" i="39"/>
  <c r="E19" i="39"/>
  <c r="D6" i="39"/>
  <c r="K34" i="22"/>
  <c r="E31" i="39"/>
  <c r="K23" i="8"/>
  <c r="C23" i="8"/>
  <c r="G15" i="8"/>
  <c r="C15" i="8"/>
  <c r="K15" i="8"/>
  <c r="G23" i="8"/>
  <c r="E19" i="8"/>
  <c r="I19" i="8"/>
  <c r="E27" i="8"/>
  <c r="I27" i="8"/>
  <c r="E15" i="8"/>
  <c r="I15" i="8"/>
  <c r="C19" i="8"/>
  <c r="G19" i="8"/>
  <c r="K19" i="8"/>
  <c r="E23" i="8"/>
  <c r="I23" i="8"/>
  <c r="C27" i="8"/>
  <c r="G27" i="8"/>
  <c r="K27" i="8"/>
  <c r="E29" i="39"/>
  <c r="E33" i="39"/>
  <c r="I30" i="39"/>
  <c r="E30" i="39"/>
  <c r="I32" i="39"/>
  <c r="G32" i="39"/>
  <c r="F13" i="8"/>
  <c r="K17" i="8"/>
  <c r="I17" i="8"/>
  <c r="G17" i="8"/>
  <c r="E17" i="8"/>
  <c r="C17" i="8"/>
  <c r="F17" i="8"/>
  <c r="K21" i="8"/>
  <c r="I21" i="8"/>
  <c r="G21" i="8"/>
  <c r="E21" i="8"/>
  <c r="C21" i="8"/>
  <c r="F21" i="8"/>
  <c r="J21" i="8"/>
  <c r="K25" i="8"/>
  <c r="I25" i="8"/>
  <c r="G25" i="8"/>
  <c r="E25" i="8"/>
  <c r="C25" i="8"/>
  <c r="F25" i="8"/>
  <c r="J25" i="8"/>
  <c r="D13" i="8"/>
  <c r="H13" i="8"/>
  <c r="D17" i="8"/>
  <c r="H17" i="8"/>
  <c r="L17" i="8"/>
  <c r="D21" i="8"/>
  <c r="H21" i="8"/>
  <c r="L21" i="8"/>
  <c r="D25" i="8"/>
  <c r="H25" i="8"/>
  <c r="L25" i="8"/>
  <c r="K13" i="8"/>
  <c r="I13" i="8"/>
  <c r="G13" i="8"/>
  <c r="E13" i="8"/>
  <c r="J13" i="8"/>
  <c r="J17" i="8"/>
  <c r="D15" i="8"/>
  <c r="F15" i="8"/>
  <c r="H15" i="8"/>
  <c r="J15" i="8"/>
  <c r="D19" i="8"/>
  <c r="F19" i="8"/>
  <c r="H19" i="8"/>
  <c r="J19" i="8"/>
  <c r="D23" i="8"/>
  <c r="F23" i="8"/>
  <c r="H23" i="8"/>
  <c r="J23" i="8"/>
  <c r="D27" i="8"/>
  <c r="F27" i="8"/>
  <c r="H27" i="8"/>
  <c r="J27" i="8"/>
  <c r="I29" i="39"/>
  <c r="I31" i="39"/>
  <c r="G30" i="39"/>
  <c r="G29" i="39"/>
  <c r="G31" i="39"/>
  <c r="G9" i="12"/>
  <c r="H6" i="39" l="1"/>
  <c r="I6" i="39" s="1"/>
  <c r="E6" i="39"/>
  <c r="G12" i="41"/>
  <c r="E12" i="41"/>
  <c r="C12" i="41"/>
  <c r="H12" i="41"/>
  <c r="F12" i="41"/>
  <c r="D12" i="41"/>
  <c r="G10" i="12"/>
  <c r="E10" i="12"/>
  <c r="C10" i="12"/>
  <c r="F10" i="12"/>
  <c r="D10" i="12"/>
  <c r="A32" i="37"/>
  <c r="H10" i="10"/>
  <c r="I9" i="10" s="1"/>
  <c r="F7" i="35"/>
  <c r="G7" i="35" s="1"/>
  <c r="A32" i="36"/>
  <c r="C25" i="39"/>
  <c r="C2" i="39"/>
  <c r="H39" i="38"/>
  <c r="H38" i="38"/>
  <c r="I38" i="38" s="1"/>
  <c r="H37" i="38"/>
  <c r="H36" i="38"/>
  <c r="I36" i="38" s="1"/>
  <c r="H35" i="38"/>
  <c r="H34" i="38"/>
  <c r="I34" i="38" s="1"/>
  <c r="H33" i="38"/>
  <c r="H32" i="38"/>
  <c r="I32" i="38" s="1"/>
  <c r="H31" i="38"/>
  <c r="C27" i="38"/>
  <c r="F15" i="38"/>
  <c r="G15" i="38" s="1"/>
  <c r="D15" i="38"/>
  <c r="E6" i="38" s="1"/>
  <c r="H14" i="38"/>
  <c r="H13" i="38"/>
  <c r="H12" i="38"/>
  <c r="H11" i="38"/>
  <c r="H10" i="38"/>
  <c r="H9" i="38"/>
  <c r="H8" i="38"/>
  <c r="H7" i="38"/>
  <c r="H6" i="38"/>
  <c r="C2" i="38"/>
  <c r="A31" i="2"/>
  <c r="I10" i="10" l="1"/>
  <c r="J10" i="10"/>
  <c r="E14" i="38"/>
  <c r="G6" i="38"/>
  <c r="G7" i="38"/>
  <c r="E10" i="38"/>
  <c r="E8" i="38"/>
  <c r="E12" i="38"/>
  <c r="I31" i="38"/>
  <c r="I33" i="38"/>
  <c r="I35" i="38"/>
  <c r="I37" i="38"/>
  <c r="I39" i="38"/>
  <c r="G10" i="38"/>
  <c r="G11" i="38"/>
  <c r="G8" i="38"/>
  <c r="G9" i="38"/>
  <c r="G12" i="38"/>
  <c r="G13" i="38"/>
  <c r="E7" i="38"/>
  <c r="E9" i="38"/>
  <c r="E11" i="38"/>
  <c r="E13" i="38"/>
  <c r="G14" i="38"/>
  <c r="H15" i="38"/>
  <c r="I7" i="38" s="1"/>
  <c r="E15" i="38"/>
  <c r="I10" i="38" l="1"/>
  <c r="I11" i="38"/>
  <c r="I14" i="38"/>
  <c r="I6" i="38"/>
  <c r="I15" i="38"/>
  <c r="I12" i="38"/>
  <c r="I8" i="38"/>
  <c r="I13" i="38"/>
  <c r="I9" i="38"/>
  <c r="B38" i="51" l="1"/>
  <c r="B40" i="51"/>
  <c r="B48" i="51"/>
  <c r="B34" i="51"/>
  <c r="B42" i="51"/>
  <c r="B46" i="51"/>
  <c r="B36" i="51"/>
  <c r="B44" i="51"/>
</calcChain>
</file>

<file path=xl/sharedStrings.xml><?xml version="1.0" encoding="utf-8"?>
<sst xmlns="http://schemas.openxmlformats.org/spreadsheetml/2006/main" count="708" uniqueCount="322">
  <si>
    <t>%</t>
  </si>
  <si>
    <t>Bordeaux</t>
  </si>
  <si>
    <t>Dijon</t>
  </si>
  <si>
    <t>Lille</t>
  </si>
  <si>
    <t>Lyon</t>
  </si>
  <si>
    <t>Marseille</t>
  </si>
  <si>
    <t>Paris</t>
  </si>
  <si>
    <t>Rennes</t>
  </si>
  <si>
    <t>Strasbourg</t>
  </si>
  <si>
    <t>Toulouse</t>
  </si>
  <si>
    <t xml:space="preserve">Outre-mer </t>
  </si>
  <si>
    <t>16 ans -18 ans</t>
  </si>
  <si>
    <t>18 ans - 21 ans</t>
  </si>
  <si>
    <t>21 ans - 25 ans</t>
  </si>
  <si>
    <t>25 ans - 30 ans</t>
  </si>
  <si>
    <t>30 ans - 40 ans</t>
  </si>
  <si>
    <t>40 ans - 50 ans</t>
  </si>
  <si>
    <t>50 ans - 60 ans</t>
  </si>
  <si>
    <t>60 ans et plus</t>
  </si>
  <si>
    <t>Europe</t>
  </si>
  <si>
    <t>Afrique</t>
  </si>
  <si>
    <t>Algérie</t>
  </si>
  <si>
    <t>Maroc</t>
  </si>
  <si>
    <t>Tunisie</t>
  </si>
  <si>
    <t>Asie</t>
  </si>
  <si>
    <t>Ensemble</t>
  </si>
  <si>
    <t xml:space="preserve">Tableau 1 : </t>
  </si>
  <si>
    <t xml:space="preserve">Tableau 2 : </t>
  </si>
  <si>
    <t xml:space="preserve">Tableau 3 : </t>
  </si>
  <si>
    <t xml:space="preserve">Tableau 4 : </t>
  </si>
  <si>
    <t xml:space="preserve">Tableau 5 : </t>
  </si>
  <si>
    <t xml:space="preserve">Tableau 9 : </t>
  </si>
  <si>
    <t xml:space="preserve">Tableau 10 : </t>
  </si>
  <si>
    <t xml:space="preserve">Tableau 11 : </t>
  </si>
  <si>
    <t xml:space="preserve">Tableau 12 : </t>
  </si>
  <si>
    <t xml:space="preserve">Tableau 13 : </t>
  </si>
  <si>
    <t xml:space="preserve">Tableau 17 : </t>
  </si>
  <si>
    <t>Illettrés déclarés</t>
  </si>
  <si>
    <t>Instruction primaire</t>
  </si>
  <si>
    <t>Instruction secondaire ou supérieure</t>
  </si>
  <si>
    <t>Niveau d'instruction</t>
  </si>
  <si>
    <t>Comparution immédiate</t>
  </si>
  <si>
    <t>En appel ou pourvoi</t>
  </si>
  <si>
    <t>Tranches d'âge</t>
  </si>
  <si>
    <t>Moins de 16 ans</t>
  </si>
  <si>
    <t>Apatrides et nationalités mal définies</t>
  </si>
  <si>
    <t>Statistiques trimestrielles</t>
  </si>
  <si>
    <t>A</t>
  </si>
  <si>
    <t>B</t>
  </si>
  <si>
    <t xml:space="preserve">Tableau 7 : </t>
  </si>
  <si>
    <t xml:space="preserve">Tableau 16 : </t>
  </si>
  <si>
    <t>Directions interrégionales</t>
  </si>
  <si>
    <t>autres pays d'Afrique</t>
  </si>
  <si>
    <t>Union européenne</t>
  </si>
  <si>
    <t>Amériques</t>
  </si>
  <si>
    <t xml:space="preserve">Tableau 6 : </t>
  </si>
  <si>
    <t xml:space="preserve">Tableau 8 : </t>
  </si>
  <si>
    <t xml:space="preserve">Tableau 14 : </t>
  </si>
  <si>
    <t xml:space="preserve">Tableau 15 : </t>
  </si>
  <si>
    <t xml:space="preserve">Tableau 18 : </t>
  </si>
  <si>
    <t xml:space="preserve">Tableau 21 : </t>
  </si>
  <si>
    <t>C</t>
  </si>
  <si>
    <t xml:space="preserve">Tableau 22 : </t>
  </si>
  <si>
    <t>CATEGORIE PENALE</t>
  </si>
  <si>
    <t>- 16 ans</t>
  </si>
  <si>
    <t xml:space="preserve">de 16 à - de 18 </t>
  </si>
  <si>
    <t>de 18 à - de 21</t>
  </si>
  <si>
    <t>de 21 à - de 25</t>
  </si>
  <si>
    <t>de 25 à - de 30</t>
  </si>
  <si>
    <t>de 30 à - de 40</t>
  </si>
  <si>
    <t>de 40 à - de 50</t>
  </si>
  <si>
    <t>de 50 à - de 60</t>
  </si>
  <si>
    <t>+ 60 ans</t>
  </si>
  <si>
    <t>TOTAL</t>
  </si>
  <si>
    <t>Appel ou pourvoi</t>
  </si>
  <si>
    <t>Ensemble prévenus</t>
  </si>
  <si>
    <t>A. PEINE CORRECTIONNELLE</t>
  </si>
  <si>
    <t>Sous-total (a)</t>
  </si>
  <si>
    <t>B. PEINE CRIMINELLE</t>
  </si>
  <si>
    <t>B.1 Réclusion criminelle</t>
  </si>
  <si>
    <t>Perpétuité</t>
  </si>
  <si>
    <t>Sous-total (b)</t>
  </si>
  <si>
    <t>Ensemble condamnés (a)+(b)+(c)</t>
  </si>
  <si>
    <t>TOTAL GENERAL</t>
  </si>
  <si>
    <t>NATURE DE L'INFRACTION</t>
  </si>
  <si>
    <t>Sous-total</t>
  </si>
  <si>
    <t>Autres</t>
  </si>
  <si>
    <t>Autres infractions</t>
  </si>
  <si>
    <t xml:space="preserve">Tableau 20 : </t>
  </si>
  <si>
    <t xml:space="preserve">Tableau 24 : </t>
  </si>
  <si>
    <t xml:space="preserve">Tableau 23 : </t>
  </si>
  <si>
    <t>Autres pays et inconnue</t>
  </si>
  <si>
    <t>hors UE (Conseil de l'Europe)</t>
  </si>
  <si>
    <t>Inconnu ou non déclaré</t>
  </si>
  <si>
    <t xml:space="preserve">Tableau 25 : </t>
  </si>
  <si>
    <t>Comparutions immédiates</t>
  </si>
  <si>
    <t>Condamnées correctionnelles</t>
  </si>
  <si>
    <t>Prévenues faisant l'objet d'une information</t>
  </si>
  <si>
    <t>Condamnées criminelles</t>
  </si>
  <si>
    <t>Nationalités</t>
  </si>
  <si>
    <t>Océanie (et Océan Pacifique)</t>
  </si>
  <si>
    <t xml:space="preserve">Tableau 19 : </t>
  </si>
  <si>
    <t>Age médian (*)</t>
  </si>
  <si>
    <t>en %</t>
  </si>
  <si>
    <t>Bureau de la statistique et des études (Me5)</t>
  </si>
  <si>
    <t>Direction de l'Administration Pénitentiaire</t>
  </si>
  <si>
    <t>Sommaire</t>
  </si>
  <si>
    <t>Partie A</t>
  </si>
  <si>
    <t>Page 4</t>
  </si>
  <si>
    <t>Page 5</t>
  </si>
  <si>
    <t>Partie B</t>
  </si>
  <si>
    <t>Page 8</t>
  </si>
  <si>
    <t>Page 9</t>
  </si>
  <si>
    <t>Page 6</t>
  </si>
  <si>
    <t>Partie C</t>
  </si>
  <si>
    <t>Page 10</t>
  </si>
  <si>
    <t>Page 11</t>
  </si>
  <si>
    <t>Page 12</t>
  </si>
  <si>
    <t>Page 13</t>
  </si>
  <si>
    <t>Page 14</t>
  </si>
  <si>
    <t>Page 15</t>
  </si>
  <si>
    <t>Page 16</t>
  </si>
  <si>
    <t>Page 17</t>
  </si>
  <si>
    <t>Page 18</t>
  </si>
  <si>
    <t>Page 19</t>
  </si>
  <si>
    <t>Page 22</t>
  </si>
  <si>
    <t>Page 23</t>
  </si>
  <si>
    <t>Page 24</t>
  </si>
  <si>
    <t>Effectifs</t>
  </si>
  <si>
    <t>* l'âge médian sépare l'effectif cumulé de l'ensemble des femmes en 2 parties égales</t>
  </si>
  <si>
    <t>Variation * en %</t>
  </si>
  <si>
    <t>* Variation trimestrielle</t>
  </si>
  <si>
    <t>]6 mois - 1 an]</t>
  </si>
  <si>
    <t>]1 an- 2 ans]</t>
  </si>
  <si>
    <t>]2 an- 5 ans]</t>
  </si>
  <si>
    <t>&gt; 5 ans</t>
  </si>
  <si>
    <t>Inférieur ou égale à 6 mois</t>
  </si>
  <si>
    <t>Supérieur à 5 ans</t>
  </si>
  <si>
    <t>Prévenu.e.s</t>
  </si>
  <si>
    <t>De 5 à 10 ans</t>
  </si>
  <si>
    <t>De plus de 10 ans à 20 ans</t>
  </si>
  <si>
    <t>De plus de 20 ans à 30 ans</t>
  </si>
  <si>
    <t>[5-10 ans]</t>
  </si>
  <si>
    <t>]10-20 ans]</t>
  </si>
  <si>
    <t>]20-30 ans]</t>
  </si>
  <si>
    <t>De plus de 6 mois à 1 an</t>
  </si>
  <si>
    <t>De plus de 1 an à 2 ans</t>
  </si>
  <si>
    <t>De plus de 2 ans à 5 ans</t>
  </si>
  <si>
    <t>Nouvelles mises sous écrou</t>
  </si>
  <si>
    <t>Levées d'écrou</t>
  </si>
  <si>
    <t xml:space="preserve">Tableau 28 : </t>
  </si>
  <si>
    <t xml:space="preserve">Tableau 27 : </t>
  </si>
  <si>
    <t>Structure par âges des personnes écrouées selon la catégorie pénale</t>
  </si>
  <si>
    <t>Répartition des personnes écrouées selon la catégorie pénale et l'âge</t>
  </si>
  <si>
    <t>60 ans et +</t>
  </si>
  <si>
    <t>Françaises</t>
  </si>
  <si>
    <t>Etranger.e.s</t>
  </si>
  <si>
    <t>≤ 6 mois</t>
  </si>
  <si>
    <t>Répartition des personnes écrouées selon la modalité de nouvelle mise sous écrou</t>
  </si>
  <si>
    <t>Annexe</t>
  </si>
  <si>
    <t>Page 25 à 28 : Récapitulatifs France entière</t>
  </si>
  <si>
    <t>Condamné.e.s</t>
  </si>
  <si>
    <t>Français.es</t>
  </si>
  <si>
    <t>Etrangères</t>
  </si>
  <si>
    <t>Part des étrangères (en %)</t>
  </si>
  <si>
    <t>Part des étranger.e.s (en %)</t>
  </si>
  <si>
    <t>1. PREVENU.E.S</t>
  </si>
  <si>
    <t>2. CONDAMNE.E.S</t>
  </si>
  <si>
    <t>Condamné.e.s en correctionnel</t>
  </si>
  <si>
    <t>Condamné.e.s en criminel</t>
  </si>
  <si>
    <t>Condamnées en correctionnel</t>
  </si>
  <si>
    <t>Condamnées en criminel</t>
  </si>
  <si>
    <t>De plus de 5 à 7 ans</t>
  </si>
  <si>
    <t>De plus de 7 à 10 ans</t>
  </si>
  <si>
    <t>Supérieur à 10 ans</t>
  </si>
  <si>
    <t>]1 mois - 2 mois]</t>
  </si>
  <si>
    <t>]2 mois - 6 mois]</t>
  </si>
  <si>
    <t>Plus de 20 ans</t>
  </si>
  <si>
    <t>&gt; 20 ans</t>
  </si>
  <si>
    <t>Inférieur ou égal à 1 mois</t>
  </si>
  <si>
    <t>De 2 à 6 mois</t>
  </si>
  <si>
    <t>De 1 à 2 mois</t>
  </si>
  <si>
    <t>De 6 mois à 1 an</t>
  </si>
  <si>
    <t>De 1 à 2 ans</t>
  </si>
  <si>
    <t>De 2 à 5 ans</t>
  </si>
  <si>
    <t>De 10 à 20 ans</t>
  </si>
  <si>
    <t>]20 et plus</t>
  </si>
  <si>
    <t>(Toutes affaires confondues, hors personnes condamnées à perpétuité)</t>
  </si>
  <si>
    <t>Source: catégories calculées à partir de l'infocentre pénitentiaire alimenté par les données GIDE et GENESIS</t>
  </si>
  <si>
    <t>Source: -Infocentre pénitentiaire</t>
  </si>
  <si>
    <t>Comparution immédiates</t>
  </si>
  <si>
    <t>Méthode</t>
  </si>
  <si>
    <t>Appel ou pourvoi après procédure CI</t>
  </si>
  <si>
    <t>En attente de jugement</t>
  </si>
  <si>
    <t>(Affaire en cours d'exécution)</t>
  </si>
  <si>
    <t>Homicide et atteinte volontaire ayant entrainé la mort</t>
  </si>
  <si>
    <t>Viol et agression sexuelle</t>
  </si>
  <si>
    <t>Autre atteinte à la personne</t>
  </si>
  <si>
    <t>Vol</t>
  </si>
  <si>
    <t>Autre atteinte aux biens</t>
  </si>
  <si>
    <t>Stupéfiant</t>
  </si>
  <si>
    <t xml:space="preserve">Atteinte à l'autorité de l'état </t>
  </si>
  <si>
    <t>Atteinte à la personne humaine</t>
  </si>
  <si>
    <t>Homicide et atteintes volontaires ayant entrainé la mort</t>
  </si>
  <si>
    <t>Viol sur mineur</t>
  </si>
  <si>
    <t>Viol sur majeur</t>
  </si>
  <si>
    <t>Agression sexuelle sur mineur</t>
  </si>
  <si>
    <t>Agression sexuelle sur majeur</t>
  </si>
  <si>
    <t>Violence volontaire</t>
  </si>
  <si>
    <t>Accident de la circulation : Homicide et atteinte involontaire</t>
  </si>
  <si>
    <t>Autres atteintes à la personne</t>
  </si>
  <si>
    <t>Vol Criminel</t>
  </si>
  <si>
    <t>Vol simple ou vol aggravé</t>
  </si>
  <si>
    <t>Infraction à la legislation sur les stupéfiants</t>
  </si>
  <si>
    <t xml:space="preserve">Infraction à la régulation de la circulation </t>
  </si>
  <si>
    <t>Les statistiques de flux étaient auparavant redressées afin de respecter une equation flux stock :</t>
  </si>
  <si>
    <t xml:space="preserve">Tableau 26 : </t>
  </si>
  <si>
    <t>* CI : Comparution immédiate</t>
  </si>
  <si>
    <t>Autres (**)</t>
  </si>
  <si>
    <t xml:space="preserve">Atteinte aux biens </t>
  </si>
  <si>
    <t xml:space="preserve">Sources </t>
  </si>
  <si>
    <t>* l'âge médian sépare l'effectif cumulé de l'ensemble des personnes écrouées en 2 parties égales</t>
  </si>
  <si>
    <t>Pour plus de détail, cf. annexe 3</t>
  </si>
  <si>
    <t>Pour plus de détail, cf. annexe 4</t>
  </si>
  <si>
    <t>Autres atteintes aux biens *</t>
  </si>
  <si>
    <t>* dont recel, détournement, escroquerie, destruction…</t>
  </si>
  <si>
    <t>Atteinte à l'autorité de l'état **</t>
  </si>
  <si>
    <t>** dont terrorisme, acquisition et transport d'armes et explosifs, outrage…</t>
  </si>
  <si>
    <t>Redressement sur la statistique mensuelle</t>
  </si>
  <si>
    <t>Affaire en cours d'exécution/ Toutes affaires confondues</t>
  </si>
  <si>
    <t xml:space="preserve">Les personnes écrouées peuvent avoir plusieurs affaires jugées ou en cours de jugement.  Un échéancement de l'exécution des peines est alors calculé. Le terme affaire en cours d'exécution,  dans cette publication, signifie donc affaire pour laquelle la personne écrouée, à l'instant t, est en train d'exécuter la peine (ou la mesure de détention provisoire). En cas de condamnation, l'affaire comporte alors une peine (qui peut être une peine privative de liberté telle que la réclusion criminelle ou l'emprisonnement correctionnel), un quantum de peine prononcé, des infractions...
</t>
  </si>
  <si>
    <t>Quantum et reliquat</t>
  </si>
  <si>
    <t>Infraction principale</t>
  </si>
  <si>
    <t>Flux de placement sous écrou et de libération</t>
  </si>
  <si>
    <t>Ici, lorsqu'il est question de quantum, il s'agit de quantum de peine prononcé et les réductions de peines ne sont pas incluses. Ces réductions de peine sont incluses dans le reliquat qui est calculé à partir de la date de libération prévisionnelle. Toutes les affaires échéancées sont prises en compte dans le calcul de la date de libération prévisionnelle et donc du reliquat de peine. 
Dans cette publication, de nouvelles catégories, notamment pour le quantum de peine sont introduites : il paraissait plus judicieux d'inclure la borne supérieure, ex. jusqu'à deux ans inclus, correspondant à la même logique que les encourus de peine.</t>
  </si>
  <si>
    <t>Personnes écrouées en France - Evolutions trimestrielles depuis 2 ans</t>
  </si>
  <si>
    <t>Personnes écrouées en France - Mouvements au cours du trimestre précédent</t>
  </si>
  <si>
    <t>Personnes écrouées en France</t>
  </si>
  <si>
    <t>Plus de 20 ans
(hors perpétuité)</t>
  </si>
  <si>
    <t>Violence contre les personnes</t>
  </si>
  <si>
    <t>produites à partir de l'Infocentre Pénitentiaire</t>
  </si>
  <si>
    <t>Inférieur ou égal à 6 mois</t>
  </si>
  <si>
    <t>Circulation, autre que homicide et blessure involontaire</t>
  </si>
  <si>
    <t>Numéro 1</t>
  </si>
  <si>
    <t>des personnes détenues</t>
  </si>
  <si>
    <t>total</t>
  </si>
  <si>
    <t>Prevenus</t>
  </si>
  <si>
    <t>Condamnés</t>
  </si>
  <si>
    <t>Evolution au cours des 2 dernières années du nombre de personnes écrouées, par groupe d'âge</t>
  </si>
  <si>
    <t>Evolution au cours des 2 dernières années du nombre de personnes écrouées, selon la nationalité</t>
  </si>
  <si>
    <t xml:space="preserve">Condamnés </t>
  </si>
  <si>
    <t>Prévenus</t>
  </si>
  <si>
    <t>Prévenus CI*</t>
  </si>
  <si>
    <t>Prévenus en appel ou délai d'appel après CI*</t>
  </si>
  <si>
    <t>Prévenus en attente de jugement</t>
  </si>
  <si>
    <t>Evolution de la durée de peine prononcée pour les personnes condamnées à une peine correctionnelle (Affaire en cours)</t>
  </si>
  <si>
    <t>Evolution de la durée de peine prononcée pour les personnes condamnées à une peine de réclusion ou de détention criminelle (Affaire en cours)</t>
  </si>
  <si>
    <t>Nouveaux placements sous écrou, et levées d'écrou au cours des 3 dernières années</t>
  </si>
  <si>
    <t>Condamnés criminels</t>
  </si>
  <si>
    <t>Condamnés correctionnels</t>
  </si>
  <si>
    <t>Prévenus faisant l'objet d'une information</t>
  </si>
  <si>
    <t>Répartition des personnes condamnées selon la nature de l'infractions et l'âge</t>
  </si>
  <si>
    <t>Evolution trimestrielle au cours des 2 dernières années</t>
  </si>
  <si>
    <t>Production de la statistique trimestrielle des personnes détenues à partir de l'infocentre pénitentiaire (IP)</t>
  </si>
  <si>
    <t xml:space="preserve">Les statistiques trimestrielles étaient jusqu'à présent issues d’enquêtes régulières réalisées auprès des établissements pénitentiaires. Les établissements pouvaient utiliser une requête pré-formatée sous l'applicatif de gestion GIDE (Gestion Informatisées des Détenus en Etablissement) et corriger le résultat si besoin. Avec le remplacement de GIDE par GENESIS (Gestion Nationale des personnes Ecrouées pour le Suivi Individualisé et la Sécurité), il a été décidé de produire la statistique à partir de données directement récupérées, au niveau national, du nouvel applicatif. </t>
  </si>
  <si>
    <t xml:space="preserve">L'infocentre pénitentiaire est un système d'information décisionnel qui contient un ensemble de bases de données issues des applicatifs de gestion de la détention GIDE et GENESIS. Sur la période de 2014 à 2016, une migration progressive sur GENESIS a été mise en place. Certains établissements fonctionnaient alors avec GIDE, d'autres avec GENESIS. Les deux applicatifs n'étant pas exactement similaires, une harmonisation est nécessaire sur l'infocentre et pour la statistique trimestrielle. La statistique trimestrielle au 1ᵉʳ octobre 2017 est donc produite, en reprenant les statistiques déjà publiées pour la période allant jusqu'à avril 2015 (janvier pour les flux) et en utilisant les données de l'infocentre pénitentiaire pour les périodes suivantes. Lorsque les tableaux n'étaient pas publiés dans les statistiques de janvier et avril 2015, dans cette publication ils sont réalisés à partir des données de l'infocentre pénitentiaire.  </t>
  </si>
  <si>
    <t xml:space="preserve">Suite à un travail de fiabilisation des données sur l'infocentre pénitentiaire, les flux de nouveau placement sous écrou et ceux de libération ne sont plus redressés sur l'équation flux stock. D'autres types d'entrées et de sorties d'écrou, impactant le stock d'écroués, ne sont pas comptabilisées dans ces flux : les flux d'entrées et sorties lors de suspension de peine, de fractionnement de peine, d'évasion... </t>
  </si>
  <si>
    <t>Personnes écrouées, Détenues et non Détenues, par direction interrégionale selon la catégorie pénale</t>
  </si>
  <si>
    <t>Condamnés Détenus</t>
  </si>
  <si>
    <t>Condamnés non Détenus</t>
  </si>
  <si>
    <t>détenus</t>
  </si>
  <si>
    <t>Non détenus</t>
  </si>
  <si>
    <t>Personnes écrouées, détenues et non détenues, par niveau d'instruction</t>
  </si>
  <si>
    <t>Evolution au cours des 2 dernières années du nombre de personnes écrouées, détenues et non détenues</t>
  </si>
  <si>
    <t>Evolution au cours des 2 dernières années du nombre de personnes détenues, par groupe d'âge</t>
  </si>
  <si>
    <t>Evolution au cours des 2 dernières années du nombre de personnes détenues, selon la nationalité</t>
  </si>
  <si>
    <t>Evolution au cours des 2 dernières années du nombre de personnes écrouées, détenues et non détenues, selon la catégorie pénale</t>
  </si>
  <si>
    <t>Evolution au cours des 2 dernières années du nombre de personnes détenues, selon la catégorie pénale</t>
  </si>
  <si>
    <t>Evolution au cours des 2 dernières années des personnes écrouées condamnées, détenues et non détenues, selon le mode de jugement</t>
  </si>
  <si>
    <t>Evolution au cours des 2 dernières années des personnes écrouées condamnées, détenues uniquement, selon le mode de jugement</t>
  </si>
  <si>
    <t>Evolution de la durée de peine prononcée pour les personnes détenues condamnées à une peine de réclusion ou de détention criminelle (Affaire en cours)</t>
  </si>
  <si>
    <t>Répartition selon la durée de peine prononcée pour les personnes condamnées, détenues et non détenues (Toutes affaires confondues)</t>
  </si>
  <si>
    <t>Répartition selon le reliquat de peine pour les personnes condamnées détenues et non détenues</t>
  </si>
  <si>
    <t>Répartition selon le reliquat de peine pour les personnes condamnées, détenues uniquement</t>
  </si>
  <si>
    <t>Répartition selon l'infraction principale pour les personnes condamnées, détenues et non détenues</t>
  </si>
  <si>
    <t>Répartition selon l'infraction principale pour les personnes condamnées et détenues</t>
  </si>
  <si>
    <t>Répartition des personnes écrouées et détenues selon la catégorie pénale et l'âge</t>
  </si>
  <si>
    <t>Répartition des personnes condamnées et détenues selon la nature des infractions et l'âge</t>
  </si>
  <si>
    <t>Personnes écrouées, détenues et non détenues, en France</t>
  </si>
  <si>
    <t xml:space="preserve">Les statistiques mensuelles des personnes écrouées (détenues et non détenues) sont publiées chaque mois et proviennent de tableaux renseignées par chaque établissement. Ainsi, les effectifs donnés par les établissements au 1ᵉʳ du mois sont considérés comme les effectifs de référence. Pour la statistique trimestrielle, les données au 1ᵉʳ du mois de l'infocentre pénitentiaire sont redressées, au niveau national, sur les effectifs publiés dans la mensuelle. </t>
  </si>
  <si>
    <t>Mouvements au cours du trimestre écoulé</t>
  </si>
  <si>
    <t>4ème trimestre 2017</t>
  </si>
  <si>
    <t>Autres (*)</t>
  </si>
  <si>
    <t>(*) Catégorie pénale ou quantum manquant, contrainte judiciaire…</t>
  </si>
  <si>
    <t>1er trimestre 2016</t>
  </si>
  <si>
    <t>2nd trimestre 2016</t>
  </si>
  <si>
    <t>3ème trimestre 2016</t>
  </si>
  <si>
    <t>4ème trimestre 2016</t>
  </si>
  <si>
    <t>1er trimestre 2017</t>
  </si>
  <si>
    <t>2nd trimestre 2017</t>
  </si>
  <si>
    <t>3ème trimestre 2017</t>
  </si>
  <si>
    <t>Répartition des personnes détenues selon la modalité de nouvelle mise sous écrou</t>
  </si>
  <si>
    <t>Source: Infocentre pénitentiaire, alimenté par les données GIDE et GENESIS</t>
  </si>
  <si>
    <t>Source:  Infocentre pénitentiaire, alimenté par les données GIDE et GENESIS</t>
  </si>
  <si>
    <t xml:space="preserve">Source: Infocentre pénitentiaire, alimenté par les données GIDE et GENESIS </t>
  </si>
  <si>
    <t xml:space="preserve">Source: nfocentre pénitentiaire, alimenté par les données GIDE et GENESIS </t>
  </si>
  <si>
    <t>Manquants</t>
  </si>
  <si>
    <t>Personnes écrouées, détenues et non détenues selon la nationalité</t>
  </si>
  <si>
    <t>Total Détenus</t>
  </si>
  <si>
    <t>Total Non Détenus</t>
  </si>
  <si>
    <t>Total Condamnés</t>
  </si>
  <si>
    <t>France</t>
  </si>
  <si>
    <t>Ensemble des étrangers</t>
  </si>
  <si>
    <t>Total (français et étrangers)</t>
  </si>
  <si>
    <t>..</t>
  </si>
  <si>
    <t>≤ 1 mois</t>
  </si>
  <si>
    <r>
      <t xml:space="preserve">Les catégories statistiques regroupant les infractions ont été retravaillées à partir de la classification des natures d'affaires (Table Nataff). L'algorithme de détermination de l'infraction principale a également été changé : 
- Dans les publications jusqu'à avril 2015, chaque infraction était classée par le greffier, lors de son inscription sur la fiche pénale, dans une catégorie statistique. Ces catégories statistiques avaient auparavant été hierarchisées et l'infraction appartenant à la catégorie la plus grave était alors considérée comme l'infraction principale. 
- A partir de cette publication, l'infraction principale est déterminée à partir d'un ensemble de règles de priorisation sur la nature de l'infraction : crime/délit/contravention, l'encouru, l'appartenance à une famille de Nataff (atteintes aux personnes, atteintes aux biens)...
</t>
    </r>
    <r>
      <rPr>
        <b/>
        <sz val="12"/>
        <rFont val="Book Antiqua"/>
        <family val="1"/>
      </rPr>
      <t xml:space="preserve">Une rupture statistique est donc introduite de par le changement de classification (automatique à partir des Nataff et non plus au cas par cas par le greffier), et le changement d'algorithme. </t>
    </r>
  </si>
  <si>
    <t>Structure par âges des personnes détenues selon la catégorie pénale</t>
  </si>
  <si>
    <t>Détenus</t>
  </si>
  <si>
    <t>Evolution au cours des 2 dernières années des personnes prévenues, détenues et non détenues, selon la situation pénale détaillée</t>
  </si>
  <si>
    <t>Evolution de la durée de peine prononcée pour les personnes détenues condamnées à une peine correctionnelle (Affaire en cours)</t>
  </si>
  <si>
    <t>Répartition selon la durée de peine prononcée pour les personnes condamnées et détenues (Toutes affaires confondues)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</si>
</sst>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quot; ans&quot;"/>
    <numFmt numFmtId="165" formatCode="0.0"/>
    <numFmt numFmtId="166" formatCode="_-* #,##0\ _€_-;\-* #,##0\ _€_-;_-* &quot;-&quot;??\ _€_-;_-@_-"/>
    <numFmt numFmtId="167" formatCode="0.0%"/>
    <numFmt numFmtId="168" formatCode="[$-40C]d\ mmmm\ yyyy;@"/>
  </numFmts>
  <fonts count="65">
    <font>
      <sz val="10"/>
      <name val="Verdana"/>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sz val="10"/>
      <name val="Geneva"/>
    </font>
    <font>
      <sz val="10"/>
      <name val="Arial"/>
      <family val="2"/>
    </font>
    <font>
      <sz val="10"/>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4"/>
      <color rgb="FF002060"/>
      <name val="Book Antiqua"/>
      <family val="1"/>
    </font>
    <font>
      <sz val="12"/>
      <name val="Book Antiqua"/>
      <family val="1"/>
    </font>
    <font>
      <sz val="14"/>
      <name val="Book Antiqua"/>
      <family val="1"/>
    </font>
    <font>
      <i/>
      <sz val="12"/>
      <name val="Book Antiqua"/>
      <family val="1"/>
    </font>
    <font>
      <b/>
      <sz val="12"/>
      <name val="Book Antiqua"/>
      <family val="1"/>
    </font>
    <font>
      <b/>
      <sz val="14"/>
      <name val="Book Antiqua"/>
      <family val="1"/>
    </font>
    <font>
      <b/>
      <sz val="12"/>
      <color rgb="FF002060"/>
      <name val="Book Antiqua"/>
      <family val="1"/>
    </font>
    <font>
      <b/>
      <i/>
      <u/>
      <sz val="12"/>
      <name val="Book Antiqua"/>
      <family val="1"/>
    </font>
    <font>
      <b/>
      <i/>
      <sz val="12"/>
      <name val="Book Antiqua"/>
      <family val="1"/>
    </font>
    <font>
      <i/>
      <sz val="14"/>
      <name val="Book Antiqua"/>
      <family val="1"/>
    </font>
    <font>
      <sz val="12"/>
      <color theme="0"/>
      <name val="Book Antiqua"/>
      <family val="1"/>
    </font>
    <font>
      <b/>
      <i/>
      <sz val="14"/>
      <name val="Book Antiqua"/>
      <family val="1"/>
    </font>
    <font>
      <b/>
      <sz val="16"/>
      <color rgb="FF002060"/>
      <name val="Book Antiqua"/>
      <family val="1"/>
    </font>
    <font>
      <sz val="16"/>
      <name val="Book Antiqua"/>
      <family val="1"/>
    </font>
    <font>
      <b/>
      <sz val="16"/>
      <name val="Book Antiqua"/>
      <family val="1"/>
    </font>
    <font>
      <sz val="18"/>
      <name val="Book Antiqua"/>
      <family val="1"/>
    </font>
    <font>
      <b/>
      <sz val="18"/>
      <name val="Book Antiqua"/>
      <family val="1"/>
    </font>
    <font>
      <b/>
      <sz val="20"/>
      <color rgb="FF002060"/>
      <name val="Book Antiqua"/>
      <family val="1"/>
    </font>
    <font>
      <sz val="20"/>
      <name val="Book Antiqua"/>
      <family val="1"/>
    </font>
    <font>
      <sz val="22"/>
      <name val="Book Antiqua"/>
      <family val="1"/>
    </font>
    <font>
      <b/>
      <sz val="22"/>
      <name val="Book Antiqua"/>
      <family val="1"/>
    </font>
    <font>
      <b/>
      <sz val="24"/>
      <color rgb="FF002060"/>
      <name val="Book Antiqua"/>
      <family val="1"/>
    </font>
    <font>
      <sz val="24"/>
      <name val="Book Antiqua"/>
      <family val="1"/>
    </font>
    <font>
      <b/>
      <sz val="24"/>
      <name val="Book Antiqua"/>
      <family val="1"/>
    </font>
    <font>
      <i/>
      <sz val="24"/>
      <name val="Book Antiqua"/>
      <family val="1"/>
    </font>
    <font>
      <sz val="10"/>
      <name val="Book Antiqua"/>
      <family val="1"/>
    </font>
    <font>
      <b/>
      <u/>
      <sz val="12"/>
      <color rgb="FF002060"/>
      <name val="Book Antiqua"/>
      <family val="1"/>
    </font>
    <font>
      <b/>
      <sz val="16"/>
      <color theme="5" tint="-0.249977111117893"/>
      <name val="Book Antiqua"/>
      <family val="1"/>
    </font>
    <font>
      <b/>
      <sz val="14"/>
      <color theme="5" tint="-0.249977111117893"/>
      <name val="Book Antiqua"/>
      <family val="1"/>
    </font>
    <font>
      <b/>
      <sz val="12"/>
      <color theme="5" tint="-0.249977111117893"/>
      <name val="Book Antiqua"/>
      <family val="1"/>
    </font>
    <font>
      <b/>
      <sz val="16"/>
      <color theme="3" tint="-0.249977111117893"/>
      <name val="Book Antiqua"/>
      <family val="1"/>
    </font>
    <font>
      <b/>
      <sz val="24"/>
      <color theme="3" tint="-0.249977111117893"/>
      <name val="Book Antiqua"/>
      <family val="1"/>
    </font>
    <font>
      <b/>
      <sz val="14"/>
      <color theme="3" tint="-0.249977111117893"/>
      <name val="Book Antiqua"/>
      <family val="1"/>
    </font>
    <font>
      <sz val="14"/>
      <color theme="5" tint="-0.249977111117893"/>
      <name val="Book Antiqua"/>
      <family val="1"/>
    </font>
    <font>
      <b/>
      <sz val="10"/>
      <color rgb="FF002060"/>
      <name val="Book Antiqua"/>
      <family val="1"/>
    </font>
    <font>
      <sz val="12"/>
      <color theme="5" tint="-0.249977111117893"/>
      <name val="Book Antiqua"/>
      <family val="1"/>
    </font>
    <font>
      <b/>
      <sz val="12"/>
      <color theme="3" tint="-0.249977111117893"/>
      <name val="Book Antiqua"/>
      <family val="1"/>
    </font>
    <font>
      <sz val="14"/>
      <color theme="3" tint="-0.249977111117893"/>
      <name val="Book Antiqua"/>
      <family val="1"/>
    </font>
    <font>
      <b/>
      <sz val="13"/>
      <name val="Book Antiqua"/>
      <family val="1"/>
    </font>
    <font>
      <sz val="13"/>
      <name val="Book Antiqua"/>
      <family val="1"/>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hair">
        <color indexed="64"/>
      </left>
      <right style="hair">
        <color indexed="64"/>
      </right>
      <top/>
      <bottom style="thin">
        <color indexed="64"/>
      </bottom>
      <diagonal/>
    </border>
    <border>
      <left/>
      <right/>
      <top style="thick">
        <color rgb="FF002060"/>
      </top>
      <bottom/>
      <diagonal/>
    </border>
    <border>
      <left style="thin">
        <color rgb="FF002060"/>
      </left>
      <right style="thin">
        <color rgb="FF002060"/>
      </right>
      <top style="thin">
        <color rgb="FF002060"/>
      </top>
      <bottom style="thin">
        <color rgb="FF002060"/>
      </bottom>
      <diagonal/>
    </border>
    <border>
      <left/>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diagonal/>
    </border>
    <border>
      <left style="thin">
        <color rgb="FF002060"/>
      </left>
      <right style="thin">
        <color rgb="FF002060"/>
      </right>
      <top/>
      <bottom style="hair">
        <color indexed="64"/>
      </bottom>
      <diagonal/>
    </border>
    <border>
      <left style="thin">
        <color rgb="FF002060"/>
      </left>
      <right style="thin">
        <color rgb="FF002060"/>
      </right>
      <top/>
      <bottom style="hair">
        <color rgb="FF002060"/>
      </bottom>
      <diagonal/>
    </border>
    <border>
      <left style="thin">
        <color rgb="FF002060"/>
      </left>
      <right style="thin">
        <color rgb="FF002060"/>
      </right>
      <top style="hair">
        <color rgb="FF00206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2060"/>
      </bottom>
      <diagonal/>
    </border>
    <border>
      <left style="thin">
        <color rgb="FF002060"/>
      </left>
      <right style="thin">
        <color rgb="FF002060"/>
      </right>
      <top/>
      <bottom style="thin">
        <color indexed="64"/>
      </bottom>
      <diagonal/>
    </border>
    <border>
      <left/>
      <right style="thin">
        <color rgb="FF002060"/>
      </right>
      <top/>
      <bottom style="thin">
        <color indexed="64"/>
      </bottom>
      <diagonal/>
    </border>
    <border>
      <left style="thin">
        <color rgb="FF002060"/>
      </left>
      <right style="thin">
        <color indexed="64"/>
      </right>
      <top/>
      <bottom style="thin">
        <color indexed="64"/>
      </bottom>
      <diagonal/>
    </border>
    <border>
      <left style="thin">
        <color rgb="FF002060"/>
      </left>
      <right/>
      <top style="thin">
        <color indexed="64"/>
      </top>
      <bottom/>
      <diagonal/>
    </border>
    <border>
      <left style="thin">
        <color rgb="FF002060"/>
      </left>
      <right style="thin">
        <color indexed="64"/>
      </right>
      <top style="hair">
        <color rgb="FF002060"/>
      </top>
      <bottom/>
      <diagonal/>
    </border>
    <border>
      <left style="thin">
        <color indexed="64"/>
      </left>
      <right style="thin">
        <color rgb="FF002060"/>
      </right>
      <top/>
      <bottom style="thin">
        <color indexed="64"/>
      </bottom>
      <diagonal/>
    </border>
    <border>
      <left style="thin">
        <color rgb="FF002060"/>
      </left>
      <right style="thin">
        <color rgb="FF002060"/>
      </right>
      <top style="thin">
        <color indexed="64"/>
      </top>
      <bottom/>
      <diagonal/>
    </border>
    <border>
      <left style="thin">
        <color indexed="64"/>
      </left>
      <right style="thin">
        <color indexed="64"/>
      </right>
      <top/>
      <bottom style="double">
        <color indexed="64"/>
      </bottom>
      <diagonal/>
    </border>
    <border>
      <left/>
      <right style="thin">
        <color indexed="64"/>
      </right>
      <top style="thin">
        <color rgb="FF002060"/>
      </top>
      <bottom style="thin">
        <color indexed="64"/>
      </bottom>
      <diagonal/>
    </border>
    <border>
      <left style="thin">
        <color rgb="FF002060"/>
      </left>
      <right style="thin">
        <color rgb="FF002060"/>
      </right>
      <top style="thin">
        <color indexed="64"/>
      </top>
      <bottom style="thin">
        <color rgb="FF002060"/>
      </bottom>
      <diagonal/>
    </border>
    <border>
      <left style="thin">
        <color rgb="FF002060"/>
      </left>
      <right style="thin">
        <color indexed="64"/>
      </right>
      <top style="thin">
        <color indexed="64"/>
      </top>
      <bottom style="thin">
        <color rgb="FF002060"/>
      </bottom>
      <diagonal/>
    </border>
    <border>
      <left style="thin">
        <color indexed="64"/>
      </left>
      <right style="thin">
        <color rgb="FF002060"/>
      </right>
      <top style="thin">
        <color rgb="FF002060"/>
      </top>
      <bottom/>
      <diagonal/>
    </border>
    <border>
      <left style="thin">
        <color rgb="FF002060"/>
      </left>
      <right style="thin">
        <color indexed="64"/>
      </right>
      <top style="thin">
        <color rgb="FF002060"/>
      </top>
      <bottom/>
      <diagonal/>
    </border>
    <border>
      <left style="thin">
        <color indexed="64"/>
      </left>
      <right style="thin">
        <color rgb="FF002060"/>
      </right>
      <top/>
      <bottom style="hair">
        <color indexed="64"/>
      </bottom>
      <diagonal/>
    </border>
    <border>
      <left style="thin">
        <color rgb="FF002060"/>
      </left>
      <right style="thin">
        <color indexed="64"/>
      </right>
      <top/>
      <bottom/>
      <diagonal/>
    </border>
    <border>
      <left style="thin">
        <color indexed="64"/>
      </left>
      <right style="thin">
        <color rgb="FF002060"/>
      </right>
      <top/>
      <bottom/>
      <diagonal/>
    </border>
    <border>
      <left style="thin">
        <color indexed="64"/>
      </left>
      <right style="thin">
        <color rgb="FF002060"/>
      </right>
      <top/>
      <bottom style="hair">
        <color rgb="FF002060"/>
      </bottom>
      <diagonal/>
    </border>
    <border>
      <left style="thin">
        <color rgb="FF002060"/>
      </left>
      <right style="thin">
        <color indexed="64"/>
      </right>
      <top/>
      <bottom style="hair">
        <color rgb="FF002060"/>
      </bottom>
      <diagonal/>
    </border>
    <border>
      <left style="thin">
        <color indexed="64"/>
      </left>
      <right style="thin">
        <color rgb="FF002060"/>
      </right>
      <top style="hair">
        <color rgb="FF002060"/>
      </top>
      <bottom/>
      <diagonal/>
    </border>
    <border>
      <left/>
      <right style="thin">
        <color indexed="64"/>
      </right>
      <top style="thin">
        <color indexed="64"/>
      </top>
      <bottom style="thin">
        <color rgb="FF00206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rgb="FF002060"/>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rgb="FF002060"/>
      </right>
      <top style="thin">
        <color indexed="64"/>
      </top>
      <bottom style="thin">
        <color rgb="FF002060"/>
      </bottom>
      <diagonal/>
    </border>
    <border>
      <left style="thin">
        <color rgb="FF002060"/>
      </left>
      <right style="dotted">
        <color indexed="64"/>
      </right>
      <top style="thin">
        <color rgb="FF002060"/>
      </top>
      <bottom style="thin">
        <color indexed="64"/>
      </bottom>
      <diagonal/>
    </border>
    <border>
      <left/>
      <right style="thin">
        <color rgb="FF002060"/>
      </right>
      <top style="thin">
        <color rgb="FF002060"/>
      </top>
      <bottom style="thin">
        <color indexed="64"/>
      </bottom>
      <diagonal/>
    </border>
    <border>
      <left/>
      <right style="thin">
        <color theme="3"/>
      </right>
      <top/>
      <bottom/>
      <diagonal/>
    </border>
    <border>
      <left style="thin">
        <color theme="5" tint="-0.249977111117893"/>
      </left>
      <right style="thin">
        <color theme="5" tint="-0.249977111117893"/>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style="thin">
        <color rgb="FF002060"/>
      </left>
      <right style="thin">
        <color theme="5" tint="-0.249977111117893"/>
      </right>
      <top style="thin">
        <color theme="5" tint="-0.249977111117893"/>
      </top>
      <bottom style="thin">
        <color theme="5" tint="-0.249977111117893"/>
      </bottom>
      <diagonal/>
    </border>
    <border>
      <left/>
      <right style="thin">
        <color rgb="FF002060"/>
      </right>
      <top style="thin">
        <color theme="5" tint="-0.249977111117893"/>
      </top>
      <bottom style="thin">
        <color theme="5" tint="-0.249977111117893"/>
      </bottom>
      <diagonal/>
    </border>
    <border>
      <left style="thin">
        <color theme="5" tint="-0.249977111117893"/>
      </left>
      <right/>
      <top style="thin">
        <color theme="5" tint="-0.249977111117893"/>
      </top>
      <bottom style="thin">
        <color theme="5" tint="-0.249977111117893"/>
      </bottom>
      <diagonal/>
    </border>
    <border>
      <left style="thin">
        <color theme="5" tint="-0.249977111117893"/>
      </left>
      <right style="thin">
        <color rgb="FF002060"/>
      </right>
      <top style="thin">
        <color theme="5" tint="-0.249977111117893"/>
      </top>
      <bottom style="thin">
        <color theme="5" tint="-0.249977111117893"/>
      </bottom>
      <diagonal/>
    </border>
    <border>
      <left/>
      <right style="thin">
        <color theme="5" tint="-0.249977111117893"/>
      </right>
      <top/>
      <bottom/>
      <diagonal/>
    </border>
    <border>
      <left style="thin">
        <color theme="5" tint="-0.249977111117893"/>
      </left>
      <right/>
      <top/>
      <bottom style="thin">
        <color theme="5" tint="-0.249977111117893"/>
      </bottom>
      <diagonal/>
    </border>
    <border>
      <left style="thin">
        <color theme="5" tint="-0.249977111117893"/>
      </left>
      <right style="thin">
        <color rgb="FF002060"/>
      </right>
      <top/>
      <bottom style="thin">
        <color theme="5" tint="-0.249977111117893"/>
      </bottom>
      <diagonal/>
    </border>
    <border>
      <left style="thin">
        <color rgb="FF002060"/>
      </left>
      <right style="thin">
        <color theme="5" tint="-0.249977111117893"/>
      </right>
      <top/>
      <bottom style="thin">
        <color theme="5" tint="-0.249977111117893"/>
      </bottom>
      <diagonal/>
    </border>
    <border>
      <left/>
      <right style="thin">
        <color rgb="FF002060"/>
      </right>
      <top/>
      <bottom style="thin">
        <color theme="5" tint="-0.249977111117893"/>
      </bottom>
      <diagonal/>
    </border>
    <border>
      <left style="thin">
        <color theme="5" tint="-0.249977111117893"/>
      </left>
      <right/>
      <top/>
      <bottom/>
      <diagonal/>
    </border>
    <border>
      <left style="thin">
        <color theme="5" tint="-0.249977111117893"/>
      </left>
      <right style="dotted">
        <color theme="5" tint="-0.249977111117893"/>
      </right>
      <top style="thin">
        <color theme="5" tint="-0.249977111117893"/>
      </top>
      <bottom style="thin">
        <color theme="5" tint="-0.249977111117893"/>
      </bottom>
      <diagonal/>
    </border>
    <border>
      <left/>
      <right style="thin">
        <color theme="5" tint="-0.249977111117893"/>
      </right>
      <top style="thin">
        <color rgb="FF002060"/>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right style="thin">
        <color theme="5" tint="-0.249977111117893"/>
      </right>
      <top/>
      <bottom style="thin">
        <color theme="5" tint="-0.249977111117893"/>
      </bottom>
      <diagonal/>
    </border>
    <border>
      <left style="thin">
        <color theme="5" tint="-0.249977111117893"/>
      </left>
      <right style="dotted">
        <color theme="5" tint="-0.249977111117893"/>
      </right>
      <top/>
      <bottom/>
      <diagonal/>
    </border>
    <border>
      <left/>
      <right/>
      <top style="dotted">
        <color theme="5" tint="-0.249977111117893"/>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rgb="FF002060"/>
      </left>
      <right style="dotted">
        <color indexed="64"/>
      </right>
      <top style="thin">
        <color indexed="64"/>
      </top>
      <bottom style="thin">
        <color rgb="FF002060"/>
      </bottom>
      <diagonal/>
    </border>
    <border>
      <left/>
      <right style="thin">
        <color rgb="FF002060"/>
      </right>
      <top style="thin">
        <color indexed="64"/>
      </top>
      <bottom style="thin">
        <color rgb="FF002060"/>
      </bottom>
      <diagonal/>
    </border>
    <border>
      <left style="thin">
        <color indexed="64"/>
      </left>
      <right style="dotted">
        <color indexed="64"/>
      </right>
      <top style="thin">
        <color rgb="FF002060"/>
      </top>
      <bottom style="thin">
        <color indexed="64"/>
      </bottom>
      <diagonal/>
    </border>
    <border>
      <left/>
      <right style="thin">
        <color indexed="64"/>
      </right>
      <top style="thin">
        <color rgb="FF002060"/>
      </top>
      <bottom/>
      <diagonal/>
    </border>
    <border>
      <left style="thin">
        <color indexed="64"/>
      </left>
      <right style="dotted">
        <color indexed="64"/>
      </right>
      <top style="thin">
        <color rgb="FF002060"/>
      </top>
      <bottom/>
      <diagonal/>
    </border>
    <border>
      <left style="thin">
        <color indexed="64"/>
      </left>
      <right style="dotted">
        <color indexed="64"/>
      </right>
      <top/>
      <bottom/>
      <diagonal/>
    </border>
    <border>
      <left style="thin">
        <color indexed="64"/>
      </left>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rgb="FF002060"/>
      </right>
      <top style="thin">
        <color indexed="64"/>
      </top>
      <bottom/>
      <diagonal/>
    </border>
    <border>
      <left style="thin">
        <color indexed="64"/>
      </left>
      <right style="thin">
        <color rgb="FF002060"/>
      </right>
      <top style="thin">
        <color indexed="64"/>
      </top>
      <bottom/>
      <diagonal/>
    </border>
    <border>
      <left style="thin">
        <color rgb="FF002060"/>
      </left>
      <right style="thin">
        <color indexed="64"/>
      </right>
      <top style="thin">
        <color indexed="64"/>
      </top>
      <bottom/>
      <diagonal/>
    </border>
    <border>
      <left style="thin">
        <color indexed="64"/>
      </left>
      <right style="thin">
        <color rgb="FF002060"/>
      </right>
      <top style="thin">
        <color indexed="64"/>
      </top>
      <bottom style="thin">
        <color indexed="64"/>
      </bottom>
      <diagonal/>
    </border>
    <border>
      <left style="thin">
        <color rgb="FF002060"/>
      </left>
      <right style="dotted">
        <color indexed="64"/>
      </right>
      <top style="thin">
        <color indexed="64"/>
      </top>
      <bottom/>
      <diagonal/>
    </border>
    <border>
      <left style="thin">
        <color rgb="FF002060"/>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thin">
        <color rgb="FF002060"/>
      </right>
      <top style="thin">
        <color indexed="64"/>
      </top>
      <bottom style="thin">
        <color indexed="64"/>
      </bottom>
      <diagonal/>
    </border>
    <border>
      <left/>
      <right style="thin">
        <color rgb="FF002060"/>
      </right>
      <top/>
      <bottom/>
      <diagonal/>
    </border>
    <border>
      <left style="thin">
        <color indexed="64"/>
      </left>
      <right style="dotted">
        <color indexed="64"/>
      </right>
      <top style="thin">
        <color indexed="64"/>
      </top>
      <bottom style="thin">
        <color rgb="FF002060"/>
      </bottom>
      <diagonal/>
    </border>
    <border>
      <left style="thin">
        <color rgb="FF002060"/>
      </left>
      <right style="dotted">
        <color indexed="64"/>
      </right>
      <top/>
      <bottom/>
      <diagonal/>
    </border>
    <border>
      <left style="thin">
        <color theme="3"/>
      </left>
      <right/>
      <top style="thin">
        <color theme="3"/>
      </top>
      <bottom/>
      <diagonal/>
    </border>
    <border>
      <left style="thin">
        <color theme="3"/>
      </left>
      <right style="thin">
        <color theme="3"/>
      </right>
      <top/>
      <bottom style="thin">
        <color theme="3"/>
      </bottom>
      <diagonal/>
    </border>
    <border>
      <left style="thin">
        <color theme="3"/>
      </left>
      <right/>
      <top style="thin">
        <color rgb="FF002060"/>
      </top>
      <bottom/>
      <diagonal/>
    </border>
    <border>
      <left style="thin">
        <color theme="3"/>
      </left>
      <right/>
      <top/>
      <bottom style="hair">
        <color indexed="64"/>
      </bottom>
      <diagonal/>
    </border>
    <border>
      <left style="thin">
        <color theme="3"/>
      </left>
      <right/>
      <top style="hair">
        <color indexed="64"/>
      </top>
      <bottom/>
      <diagonal/>
    </border>
    <border>
      <left style="thin">
        <color theme="3"/>
      </left>
      <right/>
      <top/>
      <bottom/>
      <diagonal/>
    </border>
    <border>
      <left style="thin">
        <color theme="3"/>
      </left>
      <right/>
      <top/>
      <bottom style="thin">
        <color theme="3"/>
      </bottom>
      <diagonal/>
    </border>
    <border>
      <left style="thin">
        <color theme="3"/>
      </left>
      <right style="thin">
        <color theme="3"/>
      </right>
      <top style="thin">
        <color theme="3"/>
      </top>
      <bottom style="thin">
        <color rgb="FF002060"/>
      </bottom>
      <diagonal/>
    </border>
    <border>
      <left style="thin">
        <color theme="3"/>
      </left>
      <right style="thin">
        <color theme="3"/>
      </right>
      <top/>
      <bottom/>
      <diagonal/>
    </border>
    <border>
      <left style="thin">
        <color theme="3"/>
      </left>
      <right style="thin">
        <color theme="3"/>
      </right>
      <top/>
      <bottom style="hair">
        <color indexed="64"/>
      </bottom>
      <diagonal/>
    </border>
    <border>
      <left style="thin">
        <color theme="3"/>
      </left>
      <right style="thin">
        <color theme="3"/>
      </right>
      <top style="thin">
        <color rgb="FF002060"/>
      </top>
      <bottom/>
      <diagonal/>
    </border>
    <border>
      <left style="thin">
        <color theme="3"/>
      </left>
      <right style="thin">
        <color theme="3"/>
      </right>
      <top style="thin">
        <color theme="3"/>
      </top>
      <bottom/>
      <diagonal/>
    </border>
    <border>
      <left style="thin">
        <color theme="3"/>
      </left>
      <right style="thin">
        <color theme="3"/>
      </right>
      <top style="hair">
        <color indexed="64"/>
      </top>
      <bottom/>
      <diagonal/>
    </border>
    <border>
      <left/>
      <right/>
      <top style="thin">
        <color theme="3"/>
      </top>
      <bottom style="thin">
        <color rgb="FF002060"/>
      </bottom>
      <diagonal/>
    </border>
    <border>
      <left/>
      <right/>
      <top/>
      <bottom style="hair">
        <color indexed="64"/>
      </bottom>
      <diagonal/>
    </border>
    <border>
      <left/>
      <right/>
      <top style="thin">
        <color theme="3"/>
      </top>
      <bottom/>
      <diagonal/>
    </border>
    <border>
      <left/>
      <right/>
      <top/>
      <bottom style="thin">
        <color theme="3"/>
      </bottom>
      <diagonal/>
    </border>
    <border>
      <left/>
      <right/>
      <top style="hair">
        <color indexed="64"/>
      </top>
      <bottom/>
      <diagonal/>
    </border>
    <border>
      <left/>
      <right style="thin">
        <color theme="3"/>
      </right>
      <top style="thin">
        <color theme="3"/>
      </top>
      <bottom style="thin">
        <color rgb="FF002060"/>
      </bottom>
      <diagonal/>
    </border>
    <border>
      <left/>
      <right style="thin">
        <color theme="3"/>
      </right>
      <top style="thin">
        <color rgb="FF002060"/>
      </top>
      <bottom/>
      <diagonal/>
    </border>
    <border>
      <left/>
      <right style="thin">
        <color theme="3"/>
      </right>
      <top/>
      <bottom style="hair">
        <color indexed="64"/>
      </bottom>
      <diagonal/>
    </border>
    <border>
      <left/>
      <right style="thin">
        <color theme="3"/>
      </right>
      <top style="thin">
        <color theme="3"/>
      </top>
      <bottom/>
      <diagonal/>
    </border>
    <border>
      <left/>
      <right style="thin">
        <color theme="3"/>
      </right>
      <top/>
      <bottom style="thin">
        <color theme="3"/>
      </bottom>
      <diagonal/>
    </border>
    <border>
      <left style="thin">
        <color theme="5" tint="-0.249977111117893"/>
      </left>
      <right/>
      <top style="thin">
        <color theme="5" tint="-0.249977111117893"/>
      </top>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bottom style="thin">
        <color theme="5" tint="-0.249977111117893"/>
      </bottom>
      <diagonal/>
    </border>
    <border>
      <left style="thin">
        <color theme="5" tint="-0.249977111117893"/>
      </left>
      <right style="thin">
        <color theme="5" tint="-0.249977111117893"/>
      </right>
      <top/>
      <bottom/>
      <diagonal/>
    </border>
    <border>
      <left/>
      <right/>
      <top style="thin">
        <color theme="5" tint="-0.249977111117893"/>
      </top>
      <bottom/>
      <diagonal/>
    </border>
    <border>
      <left/>
      <right/>
      <top/>
      <bottom style="thin">
        <color theme="5" tint="-0.249977111117893"/>
      </bottom>
      <diagonal/>
    </border>
    <border>
      <left/>
      <right style="thin">
        <color theme="5" tint="-0.249977111117893"/>
      </right>
      <top style="thin">
        <color theme="5" tint="-0.249977111117893"/>
      </top>
      <bottom/>
      <diagonal/>
    </border>
    <border>
      <left style="thin">
        <color theme="5" tint="-0.249977111117893"/>
      </left>
      <right style="thin">
        <color theme="5" tint="-0.249977111117893"/>
      </right>
      <top/>
      <bottom style="dotted">
        <color theme="5" tint="-0.249977111117893"/>
      </bottom>
      <diagonal/>
    </border>
    <border>
      <left style="thin">
        <color theme="5" tint="-0.249977111117893"/>
      </left>
      <right/>
      <top/>
      <bottom style="dotted">
        <color theme="5" tint="-0.249977111117893"/>
      </bottom>
      <diagonal/>
    </border>
    <border>
      <left/>
      <right/>
      <top/>
      <bottom style="dotted">
        <color theme="5" tint="-0.249977111117893"/>
      </bottom>
      <diagonal/>
    </border>
    <border>
      <left/>
      <right style="thin">
        <color theme="5" tint="-0.249977111117893"/>
      </right>
      <top/>
      <bottom style="dotted">
        <color theme="5" tint="-0.249977111117893"/>
      </bottom>
      <diagonal/>
    </border>
    <border>
      <left style="thin">
        <color theme="5" tint="-0.249977111117893"/>
      </left>
      <right style="thin">
        <color theme="5" tint="-0.249977111117893"/>
      </right>
      <top style="dotted">
        <color theme="5" tint="-0.249977111117893"/>
      </top>
      <bottom style="dotted">
        <color theme="5" tint="-0.249977111117893"/>
      </bottom>
      <diagonal/>
    </border>
    <border>
      <left/>
      <right/>
      <top style="dotted">
        <color theme="5" tint="-0.249977111117893"/>
      </top>
      <bottom style="dotted">
        <color theme="5" tint="-0.249977111117893"/>
      </bottom>
      <diagonal/>
    </border>
    <border>
      <left/>
      <right style="thin">
        <color theme="5" tint="-0.249977111117893"/>
      </right>
      <top style="thin">
        <color rgb="FF002060"/>
      </top>
      <bottom/>
      <diagonal/>
    </border>
    <border>
      <left style="thin">
        <color theme="5" tint="-0.249977111117893"/>
      </left>
      <right style="thin">
        <color theme="5" tint="-0.249977111117893"/>
      </right>
      <top style="thin">
        <color theme="5" tint="-0.249977111117893"/>
      </top>
      <bottom style="dotted">
        <color theme="5" tint="-0.249977111117893"/>
      </bottom>
      <diagonal/>
    </border>
    <border>
      <left style="thin">
        <color theme="5" tint="-0.249977111117893"/>
      </left>
      <right/>
      <top style="thin">
        <color theme="5" tint="-0.249977111117893"/>
      </top>
      <bottom style="dotted">
        <color theme="5" tint="-0.249977111117893"/>
      </bottom>
      <diagonal/>
    </border>
    <border>
      <left/>
      <right/>
      <top style="thin">
        <color theme="5" tint="-0.249977111117893"/>
      </top>
      <bottom style="dotted">
        <color theme="5" tint="-0.249977111117893"/>
      </bottom>
      <diagonal/>
    </border>
    <border>
      <left/>
      <right style="thin">
        <color theme="5" tint="-0.249977111117893"/>
      </right>
      <top style="thin">
        <color theme="5" tint="-0.249977111117893"/>
      </top>
      <bottom style="dotted">
        <color theme="5" tint="-0.249977111117893"/>
      </bottom>
      <diagonal/>
    </border>
    <border>
      <left style="thin">
        <color theme="5" tint="-0.249977111117893"/>
      </left>
      <right style="dotted">
        <color theme="5" tint="-0.249977111117893"/>
      </right>
      <top style="thin">
        <color theme="5" tint="-0.249977111117893"/>
      </top>
      <bottom style="dotted">
        <color theme="5" tint="-0.249977111117893"/>
      </bottom>
      <diagonal/>
    </border>
    <border>
      <left style="thin">
        <color theme="5" tint="-0.249977111117893"/>
      </left>
      <right style="dotted">
        <color theme="5" tint="-0.249977111117893"/>
      </right>
      <top/>
      <bottom style="dotted">
        <color theme="5"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diagonal/>
    </border>
    <border>
      <left style="thin">
        <color rgb="FF002060"/>
      </left>
      <right style="thin">
        <color theme="3" tint="-0.249977111117893"/>
      </right>
      <top style="thin">
        <color theme="3" tint="-0.249977111117893"/>
      </top>
      <bottom style="thin">
        <color rgb="FF002060"/>
      </bottom>
      <diagonal/>
    </border>
    <border>
      <left style="thin">
        <color theme="3" tint="-0.249977111117893"/>
      </left>
      <right style="thin">
        <color rgb="FF002060"/>
      </right>
      <top/>
      <bottom style="thin">
        <color theme="3" tint="-0.249977111117893"/>
      </bottom>
      <diagonal/>
    </border>
    <border>
      <left style="thin">
        <color rgb="FF002060"/>
      </left>
      <right style="thin">
        <color rgb="FF002060"/>
      </right>
      <top/>
      <bottom style="thin">
        <color theme="3" tint="-0.249977111117893"/>
      </bottom>
      <diagonal/>
    </border>
    <border>
      <left style="thin">
        <color rgb="FF002060"/>
      </left>
      <right style="thin">
        <color theme="3" tint="-0.249977111117893"/>
      </right>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style="thin">
        <color rgb="FF002060"/>
      </left>
      <right style="dotted">
        <color rgb="FF002060"/>
      </right>
      <top style="thin">
        <color theme="3" tint="-0.249977111117893"/>
      </top>
      <bottom style="thin">
        <color theme="3" tint="-0.249977111117893"/>
      </bottom>
      <diagonal/>
    </border>
    <border>
      <left style="thin">
        <color rgb="FF002060"/>
      </left>
      <right style="thin">
        <color rgb="FF002060"/>
      </right>
      <top style="thin">
        <color theme="3" tint="-0.249977111117893"/>
      </top>
      <bottom style="thin">
        <color theme="3" tint="-0.249977111117893"/>
      </bottom>
      <diagonal/>
    </border>
    <border>
      <left style="thin">
        <color rgb="FF002060"/>
      </left>
      <right style="thin">
        <color theme="3" tint="-0.249977111117893"/>
      </right>
      <top style="thin">
        <color theme="3" tint="-0.249977111117893"/>
      </top>
      <bottom style="thin">
        <color theme="3" tint="-0.249977111117893"/>
      </bottom>
      <diagonal/>
    </border>
    <border>
      <left style="thin">
        <color theme="3" tint="-0.249977111117893"/>
      </left>
      <right style="thin">
        <color rgb="FF002060"/>
      </right>
      <top style="thin">
        <color theme="3" tint="-0.249977111117893"/>
      </top>
      <bottom style="thin">
        <color theme="3" tint="-0.249977111117893"/>
      </bottom>
      <diagonal/>
    </border>
    <border>
      <left style="thin">
        <color rgb="FF002060"/>
      </left>
      <right style="thin">
        <color theme="3" tint="-0.249977111117893"/>
      </right>
      <top style="thin">
        <color rgb="FF002060"/>
      </top>
      <bottom/>
      <diagonal/>
    </border>
    <border>
      <left style="thin">
        <color theme="3" tint="-0.249977111117893"/>
      </left>
      <right style="thin">
        <color rgb="FF002060"/>
      </right>
      <top/>
      <bottom style="dotted">
        <color theme="3" tint="-0.249977111117893"/>
      </bottom>
      <diagonal/>
    </border>
    <border>
      <left style="thin">
        <color rgb="FF002060"/>
      </left>
      <right style="thin">
        <color rgb="FF002060"/>
      </right>
      <top/>
      <bottom style="dotted">
        <color theme="3" tint="-0.249977111117893"/>
      </bottom>
      <diagonal/>
    </border>
    <border>
      <left style="thin">
        <color rgb="FF002060"/>
      </left>
      <right style="thin">
        <color theme="3" tint="-0.249977111117893"/>
      </right>
      <top/>
      <bottom style="dotted">
        <color theme="3" tint="-0.249977111117893"/>
      </bottom>
      <diagonal/>
    </border>
    <border>
      <left style="thin">
        <color theme="3" tint="-0.249977111117893"/>
      </left>
      <right style="thin">
        <color rgb="FF002060"/>
      </right>
      <top style="thin">
        <color theme="3" tint="-0.249977111117893"/>
      </top>
      <bottom style="dotted">
        <color theme="3" tint="-0.249977111117893"/>
      </bottom>
      <diagonal/>
    </border>
    <border>
      <left style="thin">
        <color rgb="FF002060"/>
      </left>
      <right style="thin">
        <color rgb="FF002060"/>
      </right>
      <top style="thin">
        <color theme="3" tint="-0.249977111117893"/>
      </top>
      <bottom style="dotted">
        <color theme="3" tint="-0.249977111117893"/>
      </bottom>
      <diagonal/>
    </border>
    <border>
      <left style="thin">
        <color rgb="FF002060"/>
      </left>
      <right style="thin">
        <color theme="3" tint="-0.249977111117893"/>
      </right>
      <top style="thin">
        <color theme="3" tint="-0.249977111117893"/>
      </top>
      <bottom style="dotted">
        <color theme="3" tint="-0.249977111117893"/>
      </bottom>
      <diagonal/>
    </border>
    <border>
      <left style="thin">
        <color theme="3" tint="-0.249977111117893"/>
      </left>
      <right style="thin">
        <color rgb="FF002060"/>
      </right>
      <top/>
      <bottom/>
      <diagonal/>
    </border>
    <border>
      <left style="thin">
        <color rgb="FF002060"/>
      </left>
      <right style="thin">
        <color theme="3" tint="-0.249977111117893"/>
      </right>
      <top/>
      <bottom/>
      <diagonal/>
    </border>
    <border>
      <left style="thin">
        <color rgb="FF002060"/>
      </left>
      <right style="dotted">
        <color theme="3" tint="-0.249977111117893"/>
      </right>
      <top style="thin">
        <color theme="3" tint="-0.249977111117893"/>
      </top>
      <bottom style="thin">
        <color theme="3" tint="-0.249977111117893"/>
      </bottom>
      <diagonal/>
    </border>
    <border>
      <left/>
      <right style="thin">
        <color rgb="FF002060"/>
      </right>
      <top style="thin">
        <color theme="3" tint="-0.249977111117893"/>
      </top>
      <bottom style="thin">
        <color theme="3" tint="-0.249977111117893"/>
      </bottom>
      <diagonal/>
    </border>
    <border>
      <left/>
      <right style="thin">
        <color rgb="FF002060"/>
      </right>
      <top style="thin">
        <color theme="3" tint="-0.249977111117893"/>
      </top>
      <bottom style="dotted">
        <color theme="3" tint="-0.249977111117893"/>
      </bottom>
      <diagonal/>
    </border>
    <border>
      <left/>
      <right style="thin">
        <color rgb="FF002060"/>
      </right>
      <top/>
      <bottom style="dotted">
        <color theme="3" tint="-0.249977111117893"/>
      </bottom>
      <diagonal/>
    </border>
    <border>
      <left/>
      <right style="thin">
        <color rgb="FF002060"/>
      </right>
      <top/>
      <bottom style="thin">
        <color theme="3" tint="-0.249977111117893"/>
      </bottom>
      <diagonal/>
    </border>
    <border>
      <left style="thin">
        <color rgb="FF002060"/>
      </left>
      <right style="dotted">
        <color theme="3" tint="-0.249977111117893"/>
      </right>
      <top style="thin">
        <color theme="3" tint="-0.249977111117893"/>
      </top>
      <bottom style="dotted">
        <color theme="3" tint="-0.249977111117893"/>
      </bottom>
      <diagonal/>
    </border>
    <border>
      <left style="thin">
        <color rgb="FF002060"/>
      </left>
      <right style="dotted">
        <color theme="3" tint="-0.249977111117893"/>
      </right>
      <top/>
      <bottom style="dotted">
        <color theme="3" tint="-0.249977111117893"/>
      </bottom>
      <diagonal/>
    </border>
    <border>
      <left style="thin">
        <color rgb="FF002060"/>
      </left>
      <right style="dotted">
        <color theme="3" tint="-0.249977111117893"/>
      </right>
      <top/>
      <bottom/>
      <diagonal/>
    </border>
    <border>
      <left style="thin">
        <color theme="5" tint="-0.249977111117893"/>
      </left>
      <right style="dotted">
        <color theme="5" tint="-0.249977111117893"/>
      </right>
      <top style="thin">
        <color theme="5" tint="-0.249977111117893"/>
      </top>
      <bottom/>
      <diagonal/>
    </border>
    <border>
      <left style="thin">
        <color theme="5" tint="-0.249977111117893"/>
      </left>
      <right style="dotted">
        <color theme="5" tint="-0.249977111117893"/>
      </right>
      <top style="dotted">
        <color theme="5" tint="-0.249977111117893"/>
      </top>
      <bottom style="dotted">
        <color theme="5" tint="-0.249977111117893"/>
      </bottom>
      <diagonal/>
    </border>
    <border>
      <left/>
      <right style="thin">
        <color theme="5" tint="-0.249977111117893"/>
      </right>
      <top style="dotted">
        <color theme="5" tint="-0.249977111117893"/>
      </top>
      <bottom style="dotted">
        <color theme="5" tint="-0.249977111117893"/>
      </bottom>
      <diagonal/>
    </border>
    <border>
      <left/>
      <right style="thin">
        <color indexed="64"/>
      </right>
      <top/>
      <bottom style="thin">
        <color rgb="FF002060"/>
      </bottom>
      <diagonal/>
    </border>
    <border>
      <left/>
      <right style="thin">
        <color indexed="64"/>
      </right>
      <top style="thin">
        <color rgb="FF002060"/>
      </top>
      <bottom style="dotted">
        <color theme="3" tint="-0.249977111117893"/>
      </bottom>
      <diagonal/>
    </border>
    <border>
      <left/>
      <right style="thin">
        <color indexed="64"/>
      </right>
      <top/>
      <bottom style="dotted">
        <color theme="3" tint="-0.249977111117893"/>
      </bottom>
      <diagonal/>
    </border>
    <border>
      <left/>
      <right style="thin">
        <color theme="3" tint="-0.249977111117893"/>
      </right>
      <top style="thin">
        <color theme="3" tint="-0.249977111117893"/>
      </top>
      <bottom style="thin">
        <color theme="3" tint="-0.249977111117893"/>
      </bottom>
      <diagonal/>
    </border>
    <border>
      <left/>
      <right style="thin">
        <color indexed="64"/>
      </right>
      <top style="dotted">
        <color theme="3" tint="-0.249977111117893"/>
      </top>
      <bottom style="thin">
        <color theme="3" tint="-0.249977111117893"/>
      </bottom>
      <diagonal/>
    </border>
    <border>
      <left/>
      <right style="dotted">
        <color theme="3" tint="-0.249977111117893"/>
      </right>
      <top style="thin">
        <color theme="3" tint="-0.249977111117893"/>
      </top>
      <bottom style="thin">
        <color theme="3" tint="-0.249977111117893"/>
      </bottom>
      <diagonal/>
    </border>
    <border>
      <left/>
      <right style="dotted">
        <color theme="3" tint="-0.249977111117893"/>
      </right>
      <top/>
      <bottom style="thin">
        <color rgb="FF002060"/>
      </bottom>
      <diagonal/>
    </border>
    <border>
      <left/>
      <right style="dotted">
        <color theme="3" tint="-0.249977111117893"/>
      </right>
      <top style="thin">
        <color rgb="FF002060"/>
      </top>
      <bottom style="dotted">
        <color theme="3" tint="-0.249977111117893"/>
      </bottom>
      <diagonal/>
    </border>
    <border>
      <left/>
      <right style="dotted">
        <color theme="3" tint="-0.249977111117893"/>
      </right>
      <top/>
      <bottom style="dotted">
        <color theme="3" tint="-0.249977111117893"/>
      </bottom>
      <diagonal/>
    </border>
    <border>
      <left/>
      <right style="dotted">
        <color theme="3" tint="-0.249977111117893"/>
      </right>
      <top style="dotted">
        <color theme="3" tint="-0.249977111117893"/>
      </top>
      <bottom style="thin">
        <color theme="3" tint="-0.249977111117893"/>
      </bottom>
      <diagonal/>
    </border>
    <border>
      <left/>
      <right style="dotted">
        <color theme="3" tint="-0.249977111117893"/>
      </right>
      <top/>
      <bottom/>
      <diagonal/>
    </border>
    <border>
      <left style="thin">
        <color indexed="64"/>
      </left>
      <right style="thin">
        <color theme="3" tint="-0.249977111117893"/>
      </right>
      <top/>
      <bottom style="thin">
        <color rgb="FF002060"/>
      </bottom>
      <diagonal/>
    </border>
    <border>
      <left style="thin">
        <color indexed="64"/>
      </left>
      <right style="thin">
        <color theme="3" tint="-0.249977111117893"/>
      </right>
      <top style="thin">
        <color rgb="FF002060"/>
      </top>
      <bottom style="dotted">
        <color theme="3" tint="-0.249977111117893"/>
      </bottom>
      <diagonal/>
    </border>
    <border>
      <left style="thin">
        <color indexed="64"/>
      </left>
      <right style="thin">
        <color theme="3" tint="-0.249977111117893"/>
      </right>
      <top/>
      <bottom style="dotted">
        <color theme="3" tint="-0.249977111117893"/>
      </bottom>
      <diagonal/>
    </border>
    <border>
      <left style="thin">
        <color indexed="64"/>
      </left>
      <right style="thin">
        <color theme="3" tint="-0.249977111117893"/>
      </right>
      <top style="dotted">
        <color theme="3" tint="-0.249977111117893"/>
      </top>
      <bottom style="thin">
        <color theme="3" tint="-0.249977111117893"/>
      </bottom>
      <diagonal/>
    </border>
    <border>
      <left style="thin">
        <color indexed="64"/>
      </left>
      <right style="thin">
        <color theme="3" tint="-0.249977111117893"/>
      </right>
      <top/>
      <bottom/>
      <diagonal/>
    </border>
    <border>
      <left style="dotted">
        <color theme="3" tint="-0.249977111117893"/>
      </left>
      <right style="thin">
        <color theme="3" tint="-0.249977111117893"/>
      </right>
      <top style="thin">
        <color theme="3" tint="-0.249977111117893"/>
      </top>
      <bottom style="thin">
        <color theme="3" tint="-0.249977111117893"/>
      </bottom>
      <diagonal/>
    </border>
    <border>
      <left style="dotted">
        <color theme="3" tint="-0.249977111117893"/>
      </left>
      <right style="thin">
        <color theme="3" tint="-0.249977111117893"/>
      </right>
      <top/>
      <bottom style="thin">
        <color rgb="FF002060"/>
      </bottom>
      <diagonal/>
    </border>
    <border>
      <left style="dotted">
        <color theme="3" tint="-0.249977111117893"/>
      </left>
      <right style="thin">
        <color theme="3" tint="-0.249977111117893"/>
      </right>
      <top style="thin">
        <color rgb="FF002060"/>
      </top>
      <bottom style="dotted">
        <color theme="3" tint="-0.249977111117893"/>
      </bottom>
      <diagonal/>
    </border>
    <border>
      <left style="dotted">
        <color theme="3" tint="-0.249977111117893"/>
      </left>
      <right style="thin">
        <color theme="3" tint="-0.249977111117893"/>
      </right>
      <top/>
      <bottom style="dotted">
        <color theme="3" tint="-0.249977111117893"/>
      </bottom>
      <diagonal/>
    </border>
    <border>
      <left style="dotted">
        <color theme="3" tint="-0.249977111117893"/>
      </left>
      <right style="thin">
        <color theme="3" tint="-0.249977111117893"/>
      </right>
      <top style="dotted">
        <color theme="3" tint="-0.249977111117893"/>
      </top>
      <bottom style="thin">
        <color theme="3" tint="-0.249977111117893"/>
      </bottom>
      <diagonal/>
    </border>
    <border>
      <left style="dotted">
        <color theme="3" tint="-0.249977111117893"/>
      </left>
      <right style="thin">
        <color theme="3" tint="-0.249977111117893"/>
      </right>
      <top/>
      <bottom/>
      <diagonal/>
    </border>
    <border>
      <left style="thin">
        <color theme="3" tint="-0.249977111117893"/>
      </left>
      <right style="thin">
        <color rgb="FF002060"/>
      </right>
      <top/>
      <bottom style="hair">
        <color rgb="FF002060"/>
      </bottom>
      <diagonal/>
    </border>
    <border>
      <left style="thin">
        <color rgb="FF002060"/>
      </left>
      <right style="thin">
        <color theme="3" tint="-0.249977111117893"/>
      </right>
      <top/>
      <bottom style="hair">
        <color rgb="FF002060"/>
      </bottom>
      <diagonal/>
    </border>
    <border>
      <left style="thin">
        <color theme="3" tint="-0.249977111117893"/>
      </left>
      <right style="thin">
        <color rgb="FF002060"/>
      </right>
      <top style="hair">
        <color rgb="FF002060"/>
      </top>
      <bottom/>
      <diagonal/>
    </border>
    <border>
      <left style="thin">
        <color rgb="FF002060"/>
      </left>
      <right style="thin">
        <color theme="3" tint="-0.249977111117893"/>
      </right>
      <top style="hair">
        <color rgb="FF002060"/>
      </top>
      <bottom/>
      <diagonal/>
    </border>
    <border>
      <left style="thin">
        <color theme="3" tint="-0.249977111117893"/>
      </left>
      <right style="thin">
        <color theme="3" tint="-0.249977111117893"/>
      </right>
      <top/>
      <bottom style="thin">
        <color theme="3" tint="-0.249977111117893"/>
      </bottom>
      <diagonal/>
    </border>
    <border>
      <left style="thin">
        <color theme="3" tint="-0.249977111117893"/>
      </left>
      <right style="thin">
        <color rgb="FF002060"/>
      </right>
      <top style="thin">
        <color theme="3" tint="-0.249977111117893"/>
      </top>
      <bottom/>
      <diagonal/>
    </border>
    <border>
      <left style="thin">
        <color rgb="FF002060"/>
      </left>
      <right style="thin">
        <color rgb="FF002060"/>
      </right>
      <top style="thin">
        <color theme="3" tint="-0.249977111117893"/>
      </top>
      <bottom/>
      <diagonal/>
    </border>
    <border>
      <left style="thin">
        <color rgb="FF002060"/>
      </left>
      <right style="thin">
        <color theme="3" tint="-0.249977111117893"/>
      </right>
      <top style="thin">
        <color theme="3" tint="-0.249977111117893"/>
      </top>
      <bottom/>
      <diagonal/>
    </border>
    <border>
      <left style="thin">
        <color rgb="FF002060"/>
      </left>
      <right/>
      <top/>
      <bottom/>
      <diagonal/>
    </border>
    <border>
      <left/>
      <right style="thin">
        <color theme="3" tint="-0.249977111117893"/>
      </right>
      <top/>
      <bottom/>
      <diagonal/>
    </border>
    <border>
      <left/>
      <right style="thin">
        <color theme="3" tint="-0.249977111117893"/>
      </right>
      <top/>
      <bottom style="thin">
        <color theme="3" tint="-0.249977111117893"/>
      </bottom>
      <diagonal/>
    </border>
    <border>
      <left/>
      <right style="thin">
        <color theme="3" tint="-0.249977111117893"/>
      </right>
      <top/>
      <bottom style="hair">
        <color rgb="FF002060"/>
      </bottom>
      <diagonal/>
    </border>
    <border>
      <left/>
      <right style="thin">
        <color theme="3" tint="-0.249977111117893"/>
      </right>
      <top style="hair">
        <color rgb="FF002060"/>
      </top>
      <bottom/>
      <diagonal/>
    </border>
    <border>
      <left/>
      <right style="thin">
        <color theme="3" tint="-0.249977111117893"/>
      </right>
      <top style="thin">
        <color theme="3" tint="-0.249977111117893"/>
      </top>
      <bottom/>
      <diagonal/>
    </border>
    <border>
      <left style="thin">
        <color theme="3" tint="-0.249977111117893"/>
      </left>
      <right style="thin">
        <color theme="3" tint="-0.249977111117893"/>
      </right>
      <top/>
      <bottom/>
      <diagonal/>
    </border>
    <border>
      <left style="thin">
        <color theme="3" tint="-0.249977111117893"/>
      </left>
      <right style="thin">
        <color theme="3" tint="-0.249977111117893"/>
      </right>
      <top/>
      <bottom style="hair">
        <color rgb="FF002060"/>
      </bottom>
      <diagonal/>
    </border>
    <border>
      <left style="thin">
        <color theme="3" tint="-0.249977111117893"/>
      </left>
      <right style="thin">
        <color theme="3" tint="-0.249977111117893"/>
      </right>
      <top style="hair">
        <color rgb="FF002060"/>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top/>
      <bottom/>
      <diagonal/>
    </border>
    <border>
      <left style="thin">
        <color theme="3" tint="-0.249977111117893"/>
      </left>
      <right/>
      <top/>
      <bottom style="thin">
        <color theme="3" tint="-0.249977111117893"/>
      </bottom>
      <diagonal/>
    </border>
    <border>
      <left style="thin">
        <color theme="3" tint="-0.249977111117893"/>
      </left>
      <right/>
      <top/>
      <bottom style="hair">
        <color rgb="FF002060"/>
      </bottom>
      <diagonal/>
    </border>
    <border>
      <left style="thin">
        <color theme="3" tint="-0.249977111117893"/>
      </left>
      <right/>
      <top style="hair">
        <color rgb="FF002060"/>
      </top>
      <bottom/>
      <diagonal/>
    </border>
    <border>
      <left style="thin">
        <color theme="3" tint="-0.249977111117893"/>
      </left>
      <right style="thin">
        <color theme="3" tint="-0.249977111117893"/>
      </right>
      <top/>
      <bottom style="hair">
        <color theme="3" tint="-0.249977111117893"/>
      </bottom>
      <diagonal/>
    </border>
    <border>
      <left style="thin">
        <color theme="3" tint="-0.249977111117893"/>
      </left>
      <right/>
      <top/>
      <bottom style="hair">
        <color theme="3" tint="-0.249977111117893"/>
      </bottom>
      <diagonal/>
    </border>
    <border>
      <left/>
      <right style="thin">
        <color theme="3" tint="-0.249977111117893"/>
      </right>
      <top/>
      <bottom style="hair">
        <color theme="3" tint="-0.249977111117893"/>
      </bottom>
      <diagonal/>
    </border>
    <border>
      <left style="thin">
        <color theme="5" tint="-0.249977111117893"/>
      </left>
      <right style="thin">
        <color theme="5" tint="-0.249977111117893"/>
      </right>
      <top/>
      <bottom style="hair">
        <color theme="5" tint="-0.249977111117893"/>
      </bottom>
      <diagonal/>
    </border>
    <border>
      <left style="thin">
        <color theme="5" tint="-0.249977111117893"/>
      </left>
      <right/>
      <top/>
      <bottom style="hair">
        <color theme="5" tint="-0.249977111117893"/>
      </bottom>
      <diagonal/>
    </border>
    <border>
      <left/>
      <right style="thin">
        <color theme="5" tint="-0.249977111117893"/>
      </right>
      <top/>
      <bottom style="hair">
        <color theme="5" tint="-0.249977111117893"/>
      </bottom>
      <diagonal/>
    </border>
    <border>
      <left/>
      <right/>
      <top/>
      <bottom style="hair">
        <color rgb="FF002060"/>
      </bottom>
      <diagonal/>
    </border>
    <border>
      <left/>
      <right/>
      <top style="hair">
        <color rgb="FF002060"/>
      </top>
      <bottom/>
      <diagonal/>
    </border>
    <border>
      <left/>
      <right style="thin">
        <color theme="5" tint="-0.249977111117893"/>
      </right>
      <top style="thin">
        <color theme="5" tint="-0.249977111117893"/>
      </top>
      <bottom style="thin">
        <color rgb="FF002060"/>
      </bottom>
      <diagonal/>
    </border>
    <border>
      <left/>
      <right/>
      <top/>
      <bottom style="hair">
        <color theme="5" tint="-0.249977111117893"/>
      </bottom>
      <diagonal/>
    </border>
    <border>
      <left style="thin">
        <color rgb="FF002060"/>
      </left>
      <right style="thin">
        <color theme="3" tint="-0.249977111117893"/>
      </right>
      <top style="thin">
        <color rgb="FF002060"/>
      </top>
      <bottom style="thin">
        <color theme="3" tint="-0.249977111117893"/>
      </bottom>
      <diagonal/>
    </border>
    <border>
      <left/>
      <right/>
      <top style="thin">
        <color theme="3" tint="-0.249977111117893"/>
      </top>
      <bottom style="thin">
        <color theme="3" tint="-0.249977111117893"/>
      </bottom>
      <diagonal/>
    </border>
    <border>
      <left/>
      <right/>
      <top/>
      <bottom style="thin">
        <color theme="3" tint="-0.249977111117893"/>
      </bottom>
      <diagonal/>
    </border>
    <border>
      <left/>
      <right/>
      <top style="thin">
        <color theme="3" tint="-0.249977111117893"/>
      </top>
      <bottom/>
      <diagonal/>
    </border>
    <border>
      <left/>
      <right style="thin">
        <color theme="3" tint="-0.249977111117893"/>
      </right>
      <top style="thin">
        <color theme="3" tint="-0.249977111117893"/>
      </top>
      <bottom style="thin">
        <color rgb="FF002060"/>
      </bottom>
      <diagonal/>
    </border>
    <border>
      <left/>
      <right style="thin">
        <color theme="3" tint="-0.249977111117893"/>
      </right>
      <top style="thin">
        <color rgb="FF002060"/>
      </top>
      <bottom style="thin">
        <color theme="3" tint="-0.249977111117893"/>
      </bottom>
      <diagonal/>
    </border>
    <border>
      <left style="thin">
        <color rgb="FF002060"/>
      </left>
      <right style="thin">
        <color indexed="64"/>
      </right>
      <top/>
      <bottom style="thin">
        <color theme="3" tint="-0.249977111117893"/>
      </bottom>
      <diagonal/>
    </border>
    <border>
      <left/>
      <right style="thin">
        <color theme="3" tint="-0.249977111117893"/>
      </right>
      <top style="thin">
        <color rgb="FF002060"/>
      </top>
      <bottom/>
      <diagonal/>
    </border>
    <border>
      <left/>
      <right/>
      <top/>
      <bottom style="hair">
        <color theme="3" tint="-0.249977111117893"/>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theme="3" tint="-0.249977111117893"/>
      </left>
      <right style="hair">
        <color theme="3" tint="-0.249977111117893"/>
      </right>
      <top style="thin">
        <color theme="3" tint="-0.249977111117893"/>
      </top>
      <bottom style="thin">
        <color theme="3" tint="-0.249977111117893"/>
      </bottom>
      <diagonal/>
    </border>
    <border>
      <left style="thin">
        <color theme="5" tint="-0.249977111117893"/>
      </left>
      <right style="hair">
        <color theme="5" tint="-0.249977111117893"/>
      </right>
      <top style="thin">
        <color theme="5" tint="-0.249977111117893"/>
      </top>
      <bottom style="thin">
        <color theme="5" tint="-0.249977111117893"/>
      </bottom>
      <diagonal/>
    </border>
    <border>
      <left style="thin">
        <color theme="5" tint="-0.249977111117893"/>
      </left>
      <right style="hair">
        <color theme="5" tint="-0.249977111117893"/>
      </right>
      <top/>
      <bottom style="thin">
        <color theme="5" tint="-0.249977111117893"/>
      </bottom>
      <diagonal/>
    </border>
    <border>
      <left style="thin">
        <color theme="5" tint="-0.249977111117893"/>
      </left>
      <right style="hair">
        <color theme="5" tint="-0.249977111117893"/>
      </right>
      <top style="thin">
        <color theme="5" tint="-0.249977111117893"/>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theme="5" tint="-0.249977111117893"/>
      </left>
      <right/>
      <top/>
      <bottom style="hair">
        <color indexed="64"/>
      </bottom>
      <diagonal/>
    </border>
    <border>
      <left style="thin">
        <color theme="5" tint="-0.249977111117893"/>
      </left>
      <right/>
      <top/>
      <bottom style="hair">
        <color rgb="FF002060"/>
      </bottom>
      <diagonal/>
    </border>
    <border>
      <left style="thin">
        <color theme="5" tint="-0.249977111117893"/>
      </left>
      <right/>
      <top style="hair">
        <color rgb="FF002060"/>
      </top>
      <bottom/>
      <diagonal/>
    </border>
    <border>
      <left style="thin">
        <color theme="5" tint="-0.249977111117893"/>
      </left>
      <right style="thin">
        <color theme="5" tint="-0.249977111117893"/>
      </right>
      <top/>
      <bottom style="hair">
        <color rgb="FF002060"/>
      </bottom>
      <diagonal/>
    </border>
    <border>
      <left style="thin">
        <color theme="5" tint="-0.249977111117893"/>
      </left>
      <right style="thin">
        <color theme="5" tint="-0.249977111117893"/>
      </right>
      <top style="hair">
        <color rgb="FF002060"/>
      </top>
      <bottom/>
      <diagonal/>
    </border>
    <border>
      <left/>
      <right style="thin">
        <color theme="5" tint="-0.249977111117893"/>
      </right>
      <top/>
      <bottom style="hair">
        <color rgb="FF002060"/>
      </bottom>
      <diagonal/>
    </border>
    <border>
      <left/>
      <right style="thin">
        <color theme="5" tint="-0.249977111117893"/>
      </right>
      <top style="hair">
        <color rgb="FF002060"/>
      </top>
      <bottom/>
      <diagonal/>
    </border>
    <border>
      <left style="thin">
        <color theme="3" tint="-0.249977111117893"/>
      </left>
      <right style="hair">
        <color theme="3" tint="-0.249977111117893"/>
      </right>
      <top/>
      <bottom/>
      <diagonal/>
    </border>
  </borders>
  <cellStyleXfs count="85">
    <xf numFmtId="0" fontId="0" fillId="0" borderId="0"/>
    <xf numFmtId="43" fontId="4" fillId="0" borderId="0" applyFont="0" applyFill="0" applyBorder="0" applyProtection="0">
      <alignment horizontal="right"/>
    </xf>
    <xf numFmtId="43" fontId="7" fillId="0" borderId="0" applyFont="0" applyFill="0" applyBorder="0" applyProtection="0">
      <alignment horizontal="right"/>
    </xf>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0" fontId="7"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9" fontId="4" fillId="0" borderId="0" applyFont="0" applyFill="0" applyBorder="0" applyAlignment="0" applyProtection="0"/>
    <xf numFmtId="9" fontId="7" fillId="0" borderId="0" applyFont="0" applyFill="0" applyBorder="0" applyAlignment="0" applyProtection="0"/>
    <xf numFmtId="0" fontId="3" fillId="0" borderId="0"/>
    <xf numFmtId="0" fontId="4" fillId="0" borderId="0"/>
    <xf numFmtId="43" fontId="4" fillId="0" borderId="0" applyFont="0" applyFill="0" applyBorder="0" applyProtection="0">
      <alignment horizontal="right"/>
    </xf>
    <xf numFmtId="43" fontId="4" fillId="0" borderId="0" applyFont="0" applyFill="0" applyBorder="0" applyProtection="0">
      <alignment horizontal="right"/>
    </xf>
    <xf numFmtId="0" fontId="4" fillId="0" borderId="0"/>
    <xf numFmtId="9" fontId="4" fillId="0" borderId="0" applyFon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9" fillId="0" borderId="31" applyNumberFormat="0" applyFill="0" applyAlignment="0" applyProtection="0"/>
    <xf numFmtId="0" fontId="10" fillId="0" borderId="32" applyNumberFormat="0" applyFill="0" applyAlignment="0" applyProtection="0"/>
    <xf numFmtId="0" fontId="11" fillId="0" borderId="33"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34" applyNumberFormat="0" applyAlignment="0" applyProtection="0"/>
    <xf numFmtId="0" fontId="16" fillId="9" borderId="35" applyNumberFormat="0" applyAlignment="0" applyProtection="0"/>
    <xf numFmtId="0" fontId="17" fillId="9" borderId="34" applyNumberFormat="0" applyAlignment="0" applyProtection="0"/>
    <xf numFmtId="0" fontId="18" fillId="0" borderId="36" applyNumberFormat="0" applyFill="0" applyAlignment="0" applyProtection="0"/>
    <xf numFmtId="0" fontId="19" fillId="10" borderId="3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9"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9" fontId="4" fillId="0" borderId="0" applyFont="0" applyFill="0" applyBorder="0" applyAlignment="0" applyProtection="0"/>
    <xf numFmtId="43" fontId="4" fillId="0" borderId="0" applyFont="0" applyFill="0" applyBorder="0" applyProtection="0">
      <alignment horizontal="right"/>
    </xf>
    <xf numFmtId="0" fontId="4" fillId="0" borderId="0"/>
    <xf numFmtId="0" fontId="2" fillId="11" borderId="38" applyNumberFormat="0" applyFont="0" applyAlignment="0" applyProtection="0"/>
    <xf numFmtId="0" fontId="2" fillId="0" borderId="0"/>
    <xf numFmtId="0" fontId="24"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38" applyNumberFormat="0" applyFont="0" applyAlignment="0" applyProtection="0"/>
    <xf numFmtId="0" fontId="1" fillId="0" borderId="0"/>
  </cellStyleXfs>
  <cellXfs count="1063">
    <xf numFmtId="0" fontId="0" fillId="0" borderId="0" xfId="0"/>
    <xf numFmtId="0" fontId="26" fillId="2" borderId="0" xfId="0" applyFont="1" applyFill="1" applyAlignment="1">
      <alignment vertical="center"/>
    </xf>
    <xf numFmtId="0" fontId="26" fillId="0" borderId="0" xfId="0" applyFont="1" applyAlignment="1">
      <alignment vertical="center"/>
    </xf>
    <xf numFmtId="0" fontId="25" fillId="3" borderId="0" xfId="0" applyFont="1" applyFill="1" applyAlignment="1">
      <alignment horizontal="right" vertical="center"/>
    </xf>
    <xf numFmtId="0" fontId="27" fillId="3" borderId="0" xfId="0" applyFont="1" applyFill="1" applyAlignment="1">
      <alignment vertical="center"/>
    </xf>
    <xf numFmtId="0" fontId="26" fillId="3" borderId="0" xfId="0" applyFont="1" applyFill="1" applyAlignment="1">
      <alignment vertical="center"/>
    </xf>
    <xf numFmtId="0" fontId="26" fillId="3" borderId="0" xfId="0" applyFont="1" applyFill="1" applyBorder="1" applyAlignment="1">
      <alignment vertical="center"/>
    </xf>
    <xf numFmtId="0" fontId="25" fillId="3" borderId="0" xfId="0" applyFont="1" applyFill="1" applyAlignment="1">
      <alignment horizontal="center" vertical="center"/>
    </xf>
    <xf numFmtId="0" fontId="30" fillId="3" borderId="0" xfId="21" applyFont="1" applyFill="1"/>
    <xf numFmtId="0" fontId="27" fillId="3" borderId="0" xfId="21" applyFont="1" applyFill="1"/>
    <xf numFmtId="0" fontId="27" fillId="2" borderId="0" xfId="21" applyFont="1" applyFill="1" applyProtection="1"/>
    <xf numFmtId="0" fontId="26" fillId="2" borderId="0" xfId="21" applyFont="1" applyFill="1" applyProtection="1"/>
    <xf numFmtId="0" fontId="26" fillId="2" borderId="0" xfId="21" applyFont="1" applyFill="1"/>
    <xf numFmtId="0" fontId="26" fillId="0" borderId="0" xfId="21" applyFont="1"/>
    <xf numFmtId="0" fontId="27" fillId="2" borderId="0" xfId="0" applyFont="1" applyFill="1" applyAlignment="1">
      <alignment horizontal="left" vertical="center"/>
    </xf>
    <xf numFmtId="3" fontId="26" fillId="2" borderId="22" xfId="21" applyNumberFormat="1" applyFont="1" applyFill="1" applyBorder="1" applyProtection="1"/>
    <xf numFmtId="3" fontId="26" fillId="2" borderId="25" xfId="21" applyNumberFormat="1" applyFont="1" applyFill="1" applyBorder="1" applyProtection="1"/>
    <xf numFmtId="0" fontId="26" fillId="2" borderId="22" xfId="21" applyFont="1" applyFill="1" applyBorder="1" applyAlignment="1" applyProtection="1">
      <alignment horizontal="right"/>
    </xf>
    <xf numFmtId="3" fontId="29" fillId="2" borderId="27" xfId="21" applyNumberFormat="1" applyFont="1" applyFill="1" applyBorder="1" applyProtection="1"/>
    <xf numFmtId="0" fontId="29" fillId="2" borderId="41" xfId="21" applyFont="1" applyFill="1" applyBorder="1" applyAlignment="1" applyProtection="1">
      <alignment horizontal="right"/>
    </xf>
    <xf numFmtId="3" fontId="29" fillId="2" borderId="23" xfId="21" applyNumberFormat="1" applyFont="1" applyFill="1" applyBorder="1" applyProtection="1"/>
    <xf numFmtId="0" fontId="32" fillId="2" borderId="22" xfId="21" applyFont="1" applyFill="1" applyBorder="1" applyProtection="1"/>
    <xf numFmtId="3" fontId="26" fillId="2" borderId="24" xfId="21" applyNumberFormat="1" applyFont="1" applyFill="1" applyBorder="1" applyProtection="1"/>
    <xf numFmtId="0" fontId="26" fillId="2" borderId="22" xfId="21" applyFont="1" applyFill="1" applyBorder="1" applyProtection="1"/>
    <xf numFmtId="0" fontId="27" fillId="0" borderId="0" xfId="21" applyFont="1"/>
    <xf numFmtId="3" fontId="26" fillId="2" borderId="27" xfId="21" applyNumberFormat="1" applyFont="1" applyFill="1" applyBorder="1" applyProtection="1"/>
    <xf numFmtId="0" fontId="26" fillId="2" borderId="0" xfId="21" applyFont="1" applyFill="1" applyBorder="1"/>
    <xf numFmtId="3" fontId="29" fillId="2" borderId="41" xfId="21" applyNumberFormat="1" applyFont="1" applyFill="1" applyBorder="1" applyProtection="1"/>
    <xf numFmtId="0" fontId="32" fillId="2" borderId="22" xfId="21" applyFont="1" applyFill="1" applyBorder="1" applyAlignment="1" applyProtection="1">
      <alignment horizontal="left"/>
    </xf>
    <xf numFmtId="3" fontId="26" fillId="2" borderId="47" xfId="21" applyNumberFormat="1" applyFont="1" applyFill="1" applyBorder="1" applyProtection="1"/>
    <xf numFmtId="0" fontId="26" fillId="2" borderId="41" xfId="21" applyFont="1" applyFill="1" applyBorder="1" applyProtection="1"/>
    <xf numFmtId="3" fontId="29" fillId="2" borderId="20" xfId="21" applyNumberFormat="1" applyFont="1" applyFill="1" applyBorder="1" applyProtection="1"/>
    <xf numFmtId="0" fontId="33" fillId="0" borderId="42" xfId="21" applyFont="1" applyFill="1" applyBorder="1" applyAlignment="1">
      <alignment vertical="center"/>
    </xf>
    <xf numFmtId="0" fontId="28" fillId="3" borderId="44" xfId="21" applyFont="1" applyFill="1" applyBorder="1" applyAlignment="1" applyProtection="1">
      <alignment horizontal="left" vertical="top"/>
    </xf>
    <xf numFmtId="0" fontId="26" fillId="3" borderId="21" xfId="21" applyFont="1" applyFill="1" applyBorder="1"/>
    <xf numFmtId="0" fontId="26" fillId="3" borderId="0" xfId="21" applyFont="1" applyFill="1"/>
    <xf numFmtId="0" fontId="28" fillId="3" borderId="0" xfId="21" applyFont="1" applyFill="1" applyBorder="1" applyAlignment="1">
      <alignment vertical="center"/>
    </xf>
    <xf numFmtId="0" fontId="28" fillId="3" borderId="0" xfId="21" applyFont="1" applyFill="1" applyAlignment="1">
      <alignment vertical="center"/>
    </xf>
    <xf numFmtId="0" fontId="28" fillId="2" borderId="44" xfId="21" applyFont="1" applyFill="1" applyBorder="1" applyAlignment="1" applyProtection="1">
      <alignment horizontal="left" vertical="top"/>
    </xf>
    <xf numFmtId="0" fontId="26" fillId="2" borderId="21" xfId="21" applyFont="1" applyFill="1" applyBorder="1"/>
    <xf numFmtId="0" fontId="28" fillId="0" borderId="0" xfId="21" applyFont="1" applyFill="1" applyBorder="1" applyAlignment="1">
      <alignment vertical="center"/>
    </xf>
    <xf numFmtId="0" fontId="28" fillId="0" borderId="0" xfId="21" applyFont="1" applyFill="1" applyAlignment="1">
      <alignment vertical="center"/>
    </xf>
    <xf numFmtId="0" fontId="30" fillId="3" borderId="0" xfId="7" applyFont="1" applyFill="1"/>
    <xf numFmtId="0" fontId="27" fillId="3" borderId="0" xfId="7" applyFont="1" applyFill="1"/>
    <xf numFmtId="0" fontId="27" fillId="2" borderId="0" xfId="7" applyFont="1" applyFill="1" applyProtection="1"/>
    <xf numFmtId="0" fontId="26" fillId="2" borderId="0" xfId="7" applyFont="1" applyFill="1" applyProtection="1"/>
    <xf numFmtId="0" fontId="26" fillId="2" borderId="0" xfId="7" applyFont="1" applyFill="1"/>
    <xf numFmtId="0" fontId="26" fillId="2" borderId="0" xfId="0" applyFont="1" applyFill="1"/>
    <xf numFmtId="0" fontId="26" fillId="0" borderId="0" xfId="0" applyFont="1"/>
    <xf numFmtId="0" fontId="30" fillId="2" borderId="0" xfId="7" applyFont="1" applyFill="1" applyProtection="1"/>
    <xf numFmtId="0" fontId="27" fillId="0" borderId="0" xfId="0" applyFont="1"/>
    <xf numFmtId="0" fontId="27" fillId="2" borderId="0" xfId="0" applyFont="1" applyFill="1"/>
    <xf numFmtId="0" fontId="26" fillId="2" borderId="22" xfId="7" applyFont="1" applyFill="1" applyBorder="1" applyAlignment="1" applyProtection="1">
      <alignment horizontal="right"/>
    </xf>
    <xf numFmtId="3" fontId="26" fillId="2" borderId="25" xfId="7" applyNumberFormat="1" applyFont="1" applyFill="1" applyBorder="1" applyProtection="1"/>
    <xf numFmtId="3" fontId="26" fillId="2" borderId="26" xfId="7" applyNumberFormat="1" applyFont="1" applyFill="1" applyBorder="1" applyProtection="1"/>
    <xf numFmtId="0" fontId="29" fillId="2" borderId="22" xfId="7" applyFont="1" applyFill="1" applyBorder="1" applyAlignment="1" applyProtection="1">
      <alignment horizontal="right"/>
    </xf>
    <xf numFmtId="0" fontId="26" fillId="2" borderId="22" xfId="7" applyFont="1" applyFill="1" applyBorder="1" applyProtection="1"/>
    <xf numFmtId="3" fontId="26" fillId="2" borderId="22" xfId="7" applyNumberFormat="1" applyFont="1" applyFill="1" applyBorder="1" applyProtection="1"/>
    <xf numFmtId="3" fontId="29" fillId="2" borderId="26" xfId="7" applyNumberFormat="1" applyFont="1" applyFill="1" applyBorder="1" applyProtection="1"/>
    <xf numFmtId="3" fontId="26" fillId="2" borderId="27" xfId="7" applyNumberFormat="1" applyFont="1" applyFill="1" applyBorder="1" applyProtection="1"/>
    <xf numFmtId="0" fontId="26" fillId="3" borderId="22" xfId="7" applyFont="1" applyFill="1" applyBorder="1" applyProtection="1"/>
    <xf numFmtId="3" fontId="26" fillId="3" borderId="27" xfId="7" applyNumberFormat="1" applyFont="1" applyFill="1" applyBorder="1" applyProtection="1"/>
    <xf numFmtId="0" fontId="26" fillId="3" borderId="0" xfId="7" applyFont="1" applyFill="1"/>
    <xf numFmtId="0" fontId="29" fillId="3" borderId="20" xfId="7" applyFont="1" applyFill="1" applyBorder="1" applyProtection="1"/>
    <xf numFmtId="3" fontId="29" fillId="3" borderId="20" xfId="7" applyNumberFormat="1" applyFont="1" applyFill="1" applyBorder="1" applyProtection="1"/>
    <xf numFmtId="0" fontId="29" fillId="3" borderId="23" xfId="7" applyFont="1" applyFill="1" applyBorder="1" applyAlignment="1" applyProtection="1">
      <alignment horizontal="right"/>
    </xf>
    <xf numFmtId="0" fontId="28" fillId="3" borderId="0" xfId="7" applyFont="1" applyFill="1" applyBorder="1" applyAlignment="1">
      <alignment vertical="center"/>
    </xf>
    <xf numFmtId="0" fontId="28" fillId="3" borderId="0" xfId="7" applyFont="1" applyFill="1" applyAlignment="1">
      <alignment vertical="center"/>
    </xf>
    <xf numFmtId="0" fontId="26" fillId="3" borderId="0" xfId="0" applyFont="1" applyFill="1"/>
    <xf numFmtId="0" fontId="27" fillId="3" borderId="0" xfId="7" applyFont="1" applyFill="1" applyProtection="1"/>
    <xf numFmtId="0" fontId="27" fillId="3" borderId="9" xfId="0" applyFont="1" applyFill="1" applyBorder="1" applyAlignment="1">
      <alignment vertical="center"/>
    </xf>
    <xf numFmtId="0" fontId="27" fillId="2" borderId="0" xfId="0" applyFont="1" applyFill="1" applyAlignment="1">
      <alignment vertical="center"/>
    </xf>
    <xf numFmtId="0" fontId="26" fillId="2" borderId="0" xfId="0" applyFont="1" applyFill="1" applyBorder="1" applyAlignment="1">
      <alignment vertical="center"/>
    </xf>
    <xf numFmtId="166" fontId="26" fillId="3" borderId="0" xfId="7" applyNumberFormat="1" applyFont="1" applyFill="1" applyAlignment="1">
      <alignment horizontal="left"/>
    </xf>
    <xf numFmtId="0" fontId="26" fillId="3" borderId="0" xfId="7" applyFont="1" applyFill="1" applyAlignment="1">
      <alignment horizontal="left"/>
    </xf>
    <xf numFmtId="0" fontId="27" fillId="0" borderId="0" xfId="0" applyFont="1" applyFill="1" applyAlignment="1">
      <alignment vertical="center"/>
    </xf>
    <xf numFmtId="0" fontId="34" fillId="3" borderId="0" xfId="66" applyFont="1" applyFill="1" applyAlignment="1">
      <alignment horizontal="left" vertical="center"/>
    </xf>
    <xf numFmtId="0" fontId="30" fillId="3" borderId="0" xfId="0" applyFont="1" applyFill="1" applyAlignment="1">
      <alignment vertical="center" wrapText="1"/>
    </xf>
    <xf numFmtId="3" fontId="26" fillId="3" borderId="4" xfId="0" applyNumberFormat="1" applyFont="1" applyFill="1" applyBorder="1" applyAlignment="1">
      <alignment horizontal="center" vertical="center"/>
    </xf>
    <xf numFmtId="0" fontId="26" fillId="3" borderId="3" xfId="0" applyFont="1" applyFill="1" applyBorder="1" applyAlignment="1">
      <alignment horizontal="right" vertical="center"/>
    </xf>
    <xf numFmtId="3" fontId="26" fillId="3" borderId="1" xfId="0" applyNumberFormat="1" applyFont="1" applyFill="1" applyBorder="1" applyAlignment="1">
      <alignment horizontal="center" vertical="center"/>
    </xf>
    <xf numFmtId="3" fontId="26" fillId="3" borderId="61" xfId="0" applyNumberFormat="1" applyFont="1" applyFill="1" applyBorder="1" applyAlignment="1">
      <alignment horizontal="center" vertical="center"/>
    </xf>
    <xf numFmtId="0" fontId="26" fillId="3" borderId="48" xfId="0" applyFont="1" applyFill="1" applyBorder="1" applyAlignment="1">
      <alignment horizontal="right" vertical="center"/>
    </xf>
    <xf numFmtId="0" fontId="26" fillId="3" borderId="62" xfId="0" applyFont="1" applyFill="1" applyBorder="1" applyAlignment="1">
      <alignment horizontal="right" vertical="center"/>
    </xf>
    <xf numFmtId="0" fontId="27" fillId="3" borderId="0" xfId="0" applyFont="1" applyFill="1"/>
    <xf numFmtId="0" fontId="26" fillId="3" borderId="0" xfId="0" applyFont="1" applyFill="1" applyAlignment="1">
      <alignment horizontal="center" vertical="center"/>
    </xf>
    <xf numFmtId="0" fontId="26" fillId="3" borderId="0" xfId="0" applyFont="1" applyFill="1" applyBorder="1" applyAlignment="1">
      <alignment horizontal="center" vertical="center"/>
    </xf>
    <xf numFmtId="0" fontId="26" fillId="3" borderId="19" xfId="0" applyFont="1" applyFill="1" applyBorder="1" applyAlignment="1">
      <alignment horizontal="center" vertical="center"/>
    </xf>
    <xf numFmtId="0" fontId="27" fillId="3" borderId="0" xfId="0" applyFont="1" applyFill="1" applyAlignment="1">
      <alignment horizontal="center" vertical="center"/>
    </xf>
    <xf numFmtId="0" fontId="26" fillId="3" borderId="0" xfId="21" applyFont="1" applyFill="1" applyAlignment="1">
      <alignment vertical="center"/>
    </xf>
    <xf numFmtId="168" fontId="26" fillId="3" borderId="56" xfId="14" applyNumberFormat="1" applyFont="1" applyFill="1" applyBorder="1" applyAlignment="1">
      <alignment horizontal="right" vertical="center"/>
    </xf>
    <xf numFmtId="166" fontId="26" fillId="3" borderId="22" xfId="1" applyNumberFormat="1" applyFont="1" applyFill="1" applyBorder="1">
      <alignment horizontal="right"/>
    </xf>
    <xf numFmtId="166" fontId="29" fillId="3" borderId="55" xfId="1" applyNumberFormat="1" applyFont="1" applyFill="1" applyBorder="1">
      <alignment horizontal="right"/>
    </xf>
    <xf numFmtId="165" fontId="28" fillId="3" borderId="57" xfId="15" applyNumberFormat="1" applyFont="1" applyFill="1" applyBorder="1" applyAlignment="1">
      <alignment horizontal="right" vertical="center"/>
    </xf>
    <xf numFmtId="9" fontId="28" fillId="3" borderId="29" xfId="15" applyFont="1" applyFill="1" applyBorder="1" applyAlignment="1">
      <alignment horizontal="right" vertical="center"/>
    </xf>
    <xf numFmtId="9" fontId="28" fillId="3" borderId="58" xfId="15" applyFont="1" applyFill="1" applyBorder="1" applyAlignment="1">
      <alignment horizontal="right" vertical="center"/>
    </xf>
    <xf numFmtId="168" fontId="26" fillId="3" borderId="59" xfId="14" applyNumberFormat="1" applyFont="1" applyFill="1" applyBorder="1" applyAlignment="1">
      <alignment horizontal="right" vertical="center"/>
    </xf>
    <xf numFmtId="166" fontId="26" fillId="3" borderId="30" xfId="1" applyNumberFormat="1" applyFont="1" applyFill="1" applyBorder="1">
      <alignment horizontal="right"/>
    </xf>
    <xf numFmtId="166" fontId="29" fillId="3" borderId="45" xfId="1" applyNumberFormat="1" applyFont="1" applyFill="1" applyBorder="1">
      <alignment horizontal="right"/>
    </xf>
    <xf numFmtId="0" fontId="28" fillId="3" borderId="56" xfId="21" applyFont="1" applyFill="1" applyBorder="1" applyAlignment="1">
      <alignment horizontal="right" vertical="center"/>
    </xf>
    <xf numFmtId="167" fontId="28" fillId="3" borderId="22" xfId="15" applyNumberFormat="1" applyFont="1" applyFill="1" applyBorder="1" applyAlignment="1">
      <alignment horizontal="right" vertical="center"/>
    </xf>
    <xf numFmtId="167" fontId="28" fillId="3" borderId="55" xfId="15" applyNumberFormat="1" applyFont="1" applyFill="1" applyBorder="1" applyAlignment="1">
      <alignment horizontal="right" vertical="center"/>
    </xf>
    <xf numFmtId="0" fontId="28" fillId="3" borderId="57" xfId="21" applyFont="1" applyFill="1" applyBorder="1" applyAlignment="1">
      <alignment horizontal="right" vertical="center"/>
    </xf>
    <xf numFmtId="167" fontId="28" fillId="3" borderId="29" xfId="15" applyNumberFormat="1" applyFont="1" applyFill="1" applyBorder="1" applyAlignment="1">
      <alignment horizontal="right" vertical="center"/>
    </xf>
    <xf numFmtId="167" fontId="28" fillId="3" borderId="58" xfId="15" applyNumberFormat="1" applyFont="1" applyFill="1" applyBorder="1" applyAlignment="1">
      <alignment horizontal="right" vertical="center"/>
    </xf>
    <xf numFmtId="167" fontId="34" fillId="3" borderId="0" xfId="15" applyNumberFormat="1" applyFont="1" applyFill="1" applyBorder="1" applyAlignment="1">
      <alignment horizontal="right" vertical="center"/>
    </xf>
    <xf numFmtId="167" fontId="28" fillId="3" borderId="0" xfId="15" applyNumberFormat="1" applyFont="1" applyFill="1" applyBorder="1" applyAlignment="1">
      <alignment horizontal="right" vertical="center"/>
    </xf>
    <xf numFmtId="0" fontId="28" fillId="3" borderId="0" xfId="21" applyFont="1" applyFill="1" applyBorder="1" applyAlignment="1">
      <alignment horizontal="right" vertical="center"/>
    </xf>
    <xf numFmtId="0" fontId="31" fillId="3" borderId="0" xfId="21" applyFont="1" applyFill="1" applyAlignment="1">
      <alignment horizontal="center" vertical="center"/>
    </xf>
    <xf numFmtId="0" fontId="31" fillId="3" borderId="0" xfId="21" applyFont="1" applyFill="1" applyAlignment="1">
      <alignment horizontal="right" vertical="center"/>
    </xf>
    <xf numFmtId="0" fontId="31" fillId="3" borderId="0" xfId="21" applyFont="1" applyFill="1" applyAlignment="1">
      <alignment horizontal="left" vertical="center"/>
    </xf>
    <xf numFmtId="0" fontId="28" fillId="3" borderId="0" xfId="21" applyFont="1" applyFill="1" applyBorder="1" applyAlignment="1">
      <alignment horizontal="left" vertical="top"/>
    </xf>
    <xf numFmtId="0" fontId="25" fillId="3" borderId="0" xfId="0" applyFont="1" applyFill="1" applyAlignment="1">
      <alignment vertical="center"/>
    </xf>
    <xf numFmtId="0" fontId="34" fillId="3" borderId="57" xfId="0" applyFont="1" applyFill="1" applyBorder="1" applyAlignment="1">
      <alignment horizontal="right" vertical="center"/>
    </xf>
    <xf numFmtId="167" fontId="34" fillId="3" borderId="29" xfId="15" applyNumberFormat="1" applyFont="1" applyFill="1" applyBorder="1" applyAlignment="1">
      <alignment horizontal="right" vertical="center"/>
    </xf>
    <xf numFmtId="0" fontId="28" fillId="3" borderId="0" xfId="0" applyFont="1" applyFill="1" applyBorder="1" applyAlignment="1">
      <alignment horizontal="right" vertical="center"/>
    </xf>
    <xf numFmtId="0" fontId="31" fillId="3" borderId="0" xfId="0" applyFont="1" applyFill="1" applyAlignment="1">
      <alignment horizontal="right" vertical="center"/>
    </xf>
    <xf numFmtId="0" fontId="31" fillId="3" borderId="0" xfId="0" applyFont="1" applyFill="1" applyAlignment="1">
      <alignment horizontal="left" vertical="center"/>
    </xf>
    <xf numFmtId="0" fontId="28" fillId="3" borderId="0" xfId="66" applyFont="1" applyFill="1" applyAlignment="1">
      <alignment vertical="center"/>
    </xf>
    <xf numFmtId="168" fontId="26" fillId="3" borderId="52" xfId="14" applyNumberFormat="1" applyFont="1" applyFill="1" applyBorder="1" applyAlignment="1">
      <alignment horizontal="right" vertical="center"/>
    </xf>
    <xf numFmtId="0" fontId="28" fillId="3" borderId="0" xfId="66" applyFont="1" applyFill="1" applyAlignment="1">
      <alignment horizontal="left" vertical="center"/>
    </xf>
    <xf numFmtId="168" fontId="27" fillId="3" borderId="59" xfId="14" applyNumberFormat="1" applyFont="1" applyFill="1" applyBorder="1" applyAlignment="1">
      <alignment horizontal="right" vertical="center"/>
    </xf>
    <xf numFmtId="166" fontId="27" fillId="3" borderId="30" xfId="1" applyNumberFormat="1" applyFont="1" applyFill="1" applyBorder="1">
      <alignment horizontal="right"/>
    </xf>
    <xf numFmtId="166" fontId="30" fillId="3" borderId="45" xfId="1" applyNumberFormat="1" applyFont="1" applyFill="1" applyBorder="1">
      <alignment horizontal="right"/>
    </xf>
    <xf numFmtId="0" fontId="34" fillId="3" borderId="46" xfId="0" applyFont="1" applyFill="1" applyBorder="1" applyAlignment="1">
      <alignment horizontal="right" vertical="center"/>
    </xf>
    <xf numFmtId="167" fontId="34" fillId="3" borderId="43" xfId="15" applyNumberFormat="1" applyFont="1" applyFill="1" applyBorder="1" applyAlignment="1">
      <alignment horizontal="right" vertical="center"/>
    </xf>
    <xf numFmtId="167" fontId="34" fillId="3" borderId="41" xfId="15" applyNumberFormat="1" applyFont="1" applyFill="1" applyBorder="1" applyAlignment="1">
      <alignment horizontal="right" vertical="center"/>
    </xf>
    <xf numFmtId="167" fontId="34" fillId="3" borderId="40" xfId="15" applyNumberFormat="1" applyFont="1" applyFill="1" applyBorder="1" applyAlignment="1">
      <alignment horizontal="right" vertical="center"/>
    </xf>
    <xf numFmtId="167" fontId="28" fillId="3" borderId="43" xfId="15" applyNumberFormat="1" applyFont="1" applyFill="1" applyBorder="1" applyAlignment="1">
      <alignment horizontal="right" vertical="center"/>
    </xf>
    <xf numFmtId="167" fontId="28" fillId="3" borderId="41" xfId="15" applyNumberFormat="1" applyFont="1" applyFill="1" applyBorder="1" applyAlignment="1">
      <alignment horizontal="right" vertical="center"/>
    </xf>
    <xf numFmtId="167" fontId="34" fillId="3" borderId="15" xfId="15" applyNumberFormat="1" applyFont="1" applyFill="1" applyBorder="1" applyAlignment="1">
      <alignment horizontal="right" vertical="center"/>
    </xf>
    <xf numFmtId="0" fontId="34" fillId="3" borderId="0" xfId="0" applyFont="1" applyFill="1" applyBorder="1" applyAlignment="1">
      <alignment horizontal="right" vertical="center"/>
    </xf>
    <xf numFmtId="0" fontId="34" fillId="3" borderId="0" xfId="0" applyFont="1" applyFill="1" applyAlignment="1">
      <alignment vertical="center"/>
    </xf>
    <xf numFmtId="0" fontId="34" fillId="3" borderId="0" xfId="0" applyFont="1" applyFill="1" applyBorder="1" applyAlignment="1">
      <alignment horizontal="left" vertical="center"/>
    </xf>
    <xf numFmtId="0" fontId="30" fillId="3" borderId="0" xfId="0" applyFont="1" applyFill="1" applyAlignment="1">
      <alignment horizontal="right" vertical="center"/>
    </xf>
    <xf numFmtId="0" fontId="27" fillId="3" borderId="0" xfId="0" applyFont="1" applyFill="1" applyAlignment="1">
      <alignment horizontal="left" vertical="center"/>
    </xf>
    <xf numFmtId="0" fontId="34" fillId="3" borderId="0" xfId="0" applyFont="1" applyFill="1" applyAlignment="1">
      <alignment horizontal="left" vertical="top"/>
    </xf>
    <xf numFmtId="0" fontId="34" fillId="2" borderId="0" xfId="0" applyFont="1" applyFill="1" applyAlignment="1">
      <alignment horizontal="left" vertical="top"/>
    </xf>
    <xf numFmtId="0" fontId="26" fillId="2" borderId="0" xfId="0" applyFont="1" applyFill="1" applyAlignment="1">
      <alignment horizontal="left" vertical="center"/>
    </xf>
    <xf numFmtId="0" fontId="27" fillId="2" borderId="0" xfId="0" applyFont="1" applyFill="1" applyBorder="1" applyAlignment="1">
      <alignment vertical="center"/>
    </xf>
    <xf numFmtId="165" fontId="28" fillId="3" borderId="54" xfId="15" applyNumberFormat="1" applyFont="1" applyFill="1" applyBorder="1" applyAlignment="1">
      <alignment horizontal="right" vertical="center"/>
    </xf>
    <xf numFmtId="0" fontId="30" fillId="2" borderId="0" xfId="0" applyFont="1" applyFill="1" applyAlignment="1">
      <alignment horizontal="right"/>
    </xf>
    <xf numFmtId="0" fontId="30" fillId="2" borderId="0" xfId="0" applyFont="1" applyFill="1" applyAlignment="1"/>
    <xf numFmtId="0" fontId="29" fillId="2" borderId="14" xfId="0" applyFont="1" applyFill="1" applyBorder="1" applyAlignment="1">
      <alignment horizontal="center" vertical="center"/>
    </xf>
    <xf numFmtId="38" fontId="29" fillId="2" borderId="64" xfId="0" applyNumberFormat="1" applyFont="1" applyFill="1" applyBorder="1" applyAlignment="1">
      <alignment horizontal="center" vertical="center"/>
    </xf>
    <xf numFmtId="9" fontId="28" fillId="2" borderId="14" xfId="15" applyFont="1" applyFill="1" applyBorder="1" applyAlignment="1">
      <alignment horizontal="center" vertical="center"/>
    </xf>
    <xf numFmtId="0" fontId="29" fillId="2" borderId="0" xfId="0" applyFont="1" applyFill="1" applyAlignment="1">
      <alignment horizontal="right" vertical="center"/>
    </xf>
    <xf numFmtId="0" fontId="30" fillId="2" borderId="0" xfId="0" applyFont="1" applyFill="1" applyAlignment="1">
      <alignment horizontal="right" vertical="center"/>
    </xf>
    <xf numFmtId="0" fontId="30" fillId="2" borderId="0" xfId="0" applyFont="1" applyFill="1" applyAlignment="1">
      <alignment vertical="center"/>
    </xf>
    <xf numFmtId="0" fontId="25" fillId="2" borderId="0" xfId="0" applyFont="1" applyFill="1" applyAlignment="1">
      <alignment horizontal="left"/>
    </xf>
    <xf numFmtId="0" fontId="27" fillId="3" borderId="0" xfId="0" applyFont="1" applyFill="1" applyBorder="1"/>
    <xf numFmtId="0" fontId="26" fillId="3" borderId="0" xfId="0" applyFont="1" applyFill="1" applyBorder="1"/>
    <xf numFmtId="0" fontId="31" fillId="3" borderId="0" xfId="0" applyFont="1" applyFill="1" applyBorder="1"/>
    <xf numFmtId="0" fontId="31" fillId="3" borderId="0" xfId="8" applyFont="1" applyFill="1" applyBorder="1" applyAlignment="1"/>
    <xf numFmtId="0" fontId="31" fillId="3" borderId="0" xfId="0" applyFont="1" applyFill="1" applyBorder="1" applyAlignment="1">
      <alignment horizontal="center" vertical="center"/>
    </xf>
    <xf numFmtId="0" fontId="26" fillId="3" borderId="0" xfId="0" applyFont="1" applyFill="1" applyBorder="1" applyAlignment="1">
      <alignment vertical="top" wrapText="1"/>
    </xf>
    <xf numFmtId="0" fontId="27" fillId="4" borderId="0" xfId="0" applyFont="1" applyFill="1" applyBorder="1"/>
    <xf numFmtId="0" fontId="26" fillId="4" borderId="0" xfId="0" applyFont="1" applyFill="1" applyBorder="1"/>
    <xf numFmtId="0" fontId="27" fillId="3" borderId="0" xfId="14" applyFont="1" applyFill="1" applyBorder="1" applyAlignment="1">
      <alignment horizontal="center" vertical="center" wrapText="1"/>
    </xf>
    <xf numFmtId="0" fontId="27" fillId="0" borderId="0" xfId="0" applyFont="1" applyAlignment="1">
      <alignment vertical="center"/>
    </xf>
    <xf numFmtId="165" fontId="27" fillId="3" borderId="0" xfId="14" applyNumberFormat="1" applyFont="1" applyFill="1" applyBorder="1" applyAlignment="1">
      <alignment horizontal="center" vertical="center"/>
    </xf>
    <xf numFmtId="165" fontId="27" fillId="3" borderId="0" xfId="6" applyNumberFormat="1" applyFont="1" applyFill="1" applyBorder="1" applyAlignment="1">
      <alignment horizontal="center" vertical="center"/>
    </xf>
    <xf numFmtId="0" fontId="34" fillId="3" borderId="0" xfId="14" applyFont="1" applyFill="1" applyBorder="1" applyAlignment="1">
      <alignment horizontal="left" vertical="center"/>
    </xf>
    <xf numFmtId="0" fontId="27" fillId="2" borderId="0" xfId="21" applyFont="1" applyFill="1"/>
    <xf numFmtId="0" fontId="27" fillId="2" borderId="0" xfId="7" applyFont="1" applyFill="1"/>
    <xf numFmtId="0" fontId="27" fillId="3" borderId="10" xfId="0" applyFont="1" applyFill="1" applyBorder="1" applyAlignment="1">
      <alignment vertical="center"/>
    </xf>
    <xf numFmtId="0" fontId="27" fillId="3" borderId="6" xfId="14" applyFont="1" applyFill="1" applyBorder="1" applyAlignment="1">
      <alignment horizontal="right" vertical="center"/>
    </xf>
    <xf numFmtId="166" fontId="27" fillId="3" borderId="6" xfId="1" applyNumberFormat="1" applyFont="1" applyFill="1" applyBorder="1" applyAlignment="1">
      <alignment horizontal="right" vertical="center"/>
    </xf>
    <xf numFmtId="166" fontId="30" fillId="3" borderId="6" xfId="1" applyNumberFormat="1" applyFont="1" applyFill="1" applyBorder="1" applyAlignment="1">
      <alignment horizontal="right" vertical="center"/>
    </xf>
    <xf numFmtId="0" fontId="34" fillId="3" borderId="5" xfId="0" applyFont="1" applyFill="1" applyBorder="1" applyAlignment="1">
      <alignment horizontal="right" vertical="center"/>
    </xf>
    <xf numFmtId="167" fontId="34" fillId="3" borderId="5" xfId="15" applyNumberFormat="1" applyFont="1" applyFill="1" applyBorder="1" applyAlignment="1">
      <alignment horizontal="right" vertical="center"/>
    </xf>
    <xf numFmtId="167" fontId="36" fillId="3" borderId="5" xfId="15" applyNumberFormat="1" applyFont="1" applyFill="1" applyBorder="1" applyAlignment="1">
      <alignment horizontal="right" vertical="center"/>
    </xf>
    <xf numFmtId="0" fontId="27" fillId="3" borderId="6" xfId="0" applyFont="1" applyFill="1" applyBorder="1" applyAlignment="1">
      <alignment horizontal="right" vertical="center"/>
    </xf>
    <xf numFmtId="0" fontId="27" fillId="3" borderId="3" xfId="0" applyFont="1" applyFill="1" applyBorder="1" applyAlignment="1">
      <alignment vertical="center"/>
    </xf>
    <xf numFmtId="0" fontId="27" fillId="3" borderId="4" xfId="14" applyFont="1" applyFill="1" applyBorder="1" applyAlignment="1">
      <alignment horizontal="right" vertical="center"/>
    </xf>
    <xf numFmtId="3" fontId="27" fillId="3" borderId="4" xfId="0" applyNumberFormat="1" applyFont="1" applyFill="1" applyBorder="1" applyAlignment="1">
      <alignment horizontal="right" wrapText="1"/>
    </xf>
    <xf numFmtId="165" fontId="34" fillId="3" borderId="5" xfId="15" applyNumberFormat="1" applyFont="1" applyFill="1" applyBorder="1" applyAlignment="1">
      <alignment horizontal="right" vertical="center"/>
    </xf>
    <xf numFmtId="9" fontId="34" fillId="3" borderId="5" xfId="15" applyFont="1" applyFill="1" applyBorder="1" applyAlignment="1">
      <alignment horizontal="right"/>
    </xf>
    <xf numFmtId="0" fontId="34" fillId="3" borderId="3" xfId="0" applyFont="1" applyFill="1" applyBorder="1" applyAlignment="1">
      <alignment horizontal="right" vertical="center"/>
    </xf>
    <xf numFmtId="9" fontId="34" fillId="3" borderId="3" xfId="15" applyFont="1" applyFill="1" applyBorder="1" applyAlignment="1">
      <alignment horizontal="right"/>
    </xf>
    <xf numFmtId="0" fontId="34" fillId="3" borderId="0" xfId="0" applyFont="1" applyFill="1" applyAlignment="1">
      <alignment horizontal="left" vertical="center"/>
    </xf>
    <xf numFmtId="0" fontId="27" fillId="3" borderId="2" xfId="0" applyFont="1" applyFill="1" applyBorder="1" applyAlignment="1">
      <alignment horizontal="right" vertical="center"/>
    </xf>
    <xf numFmtId="3" fontId="27" fillId="3" borderId="2" xfId="0" applyNumberFormat="1" applyFont="1" applyFill="1" applyBorder="1" applyAlignment="1">
      <alignment horizontal="center" vertical="center"/>
    </xf>
    <xf numFmtId="3" fontId="27" fillId="3" borderId="4" xfId="0" applyNumberFormat="1" applyFont="1" applyFill="1" applyBorder="1" applyAlignment="1">
      <alignment horizontal="center" vertical="center"/>
    </xf>
    <xf numFmtId="0" fontId="27" fillId="3" borderId="3" xfId="0" applyFont="1" applyFill="1" applyBorder="1" applyAlignment="1">
      <alignment horizontal="right" vertical="center"/>
    </xf>
    <xf numFmtId="3" fontId="27" fillId="3" borderId="1" xfId="0" applyNumberFormat="1" applyFont="1" applyFill="1" applyBorder="1" applyAlignment="1">
      <alignment horizontal="center" vertical="center"/>
    </xf>
    <xf numFmtId="0" fontId="27" fillId="3" borderId="61" xfId="0" applyFont="1" applyFill="1" applyBorder="1" applyAlignment="1">
      <alignment horizontal="right" vertical="center"/>
    </xf>
    <xf numFmtId="3" fontId="27" fillId="3" borderId="61" xfId="0" applyNumberFormat="1" applyFont="1" applyFill="1" applyBorder="1" applyAlignment="1">
      <alignment horizontal="center" vertical="center"/>
    </xf>
    <xf numFmtId="0" fontId="27" fillId="3" borderId="0" xfId="0" applyFont="1" applyFill="1" applyBorder="1" applyAlignment="1">
      <alignment horizontal="center" vertical="center"/>
    </xf>
    <xf numFmtId="0" fontId="30" fillId="3" borderId="0" xfId="8" applyFont="1" applyFill="1" applyBorder="1" applyAlignment="1">
      <alignment horizontal="center" vertical="center"/>
    </xf>
    <xf numFmtId="168" fontId="27" fillId="3" borderId="56" xfId="14" applyNumberFormat="1" applyFont="1" applyFill="1" applyBorder="1" applyAlignment="1">
      <alignment horizontal="right" vertical="center"/>
    </xf>
    <xf numFmtId="166" fontId="27" fillId="3" borderId="22" xfId="1" applyNumberFormat="1" applyFont="1" applyFill="1" applyBorder="1">
      <alignment horizontal="right"/>
    </xf>
    <xf numFmtId="166" fontId="30" fillId="3" borderId="55" xfId="1" applyNumberFormat="1" applyFont="1" applyFill="1" applyBorder="1">
      <alignment horizontal="right"/>
    </xf>
    <xf numFmtId="165" fontId="34" fillId="3" borderId="57" xfId="15" applyNumberFormat="1" applyFont="1" applyFill="1" applyBorder="1" applyAlignment="1">
      <alignment horizontal="right" vertical="center"/>
    </xf>
    <xf numFmtId="9" fontId="34" fillId="3" borderId="29" xfId="15" applyFont="1" applyFill="1" applyBorder="1" applyAlignment="1">
      <alignment horizontal="right" vertical="center"/>
    </xf>
    <xf numFmtId="9" fontId="34" fillId="3" borderId="58" xfId="15" applyFont="1" applyFill="1" applyBorder="1" applyAlignment="1">
      <alignment horizontal="right" vertical="center"/>
    </xf>
    <xf numFmtId="167" fontId="34" fillId="3" borderId="22" xfId="15" applyNumberFormat="1" applyFont="1" applyFill="1" applyBorder="1" applyAlignment="1">
      <alignment horizontal="right" vertical="center"/>
    </xf>
    <xf numFmtId="167" fontId="34" fillId="3" borderId="55" xfId="15" applyNumberFormat="1" applyFont="1" applyFill="1" applyBorder="1" applyAlignment="1">
      <alignment horizontal="right" vertical="center"/>
    </xf>
    <xf numFmtId="167" fontId="34" fillId="3" borderId="58" xfId="15" applyNumberFormat="1" applyFont="1" applyFill="1" applyBorder="1" applyAlignment="1">
      <alignment horizontal="right" vertical="center"/>
    </xf>
    <xf numFmtId="0" fontId="34" fillId="3" borderId="56" xfId="0" applyFont="1" applyFill="1" applyBorder="1" applyAlignment="1">
      <alignment horizontal="right" vertical="center"/>
    </xf>
    <xf numFmtId="168" fontId="27" fillId="3" borderId="52" xfId="14" applyNumberFormat="1" applyFont="1" applyFill="1" applyBorder="1" applyAlignment="1">
      <alignment horizontal="right" vertical="center"/>
    </xf>
    <xf numFmtId="166" fontId="27" fillId="3" borderId="24" xfId="1" applyNumberFormat="1" applyFont="1" applyFill="1" applyBorder="1">
      <alignment horizontal="right"/>
    </xf>
    <xf numFmtId="166" fontId="30" fillId="3" borderId="53" xfId="1" applyNumberFormat="1" applyFont="1" applyFill="1" applyBorder="1">
      <alignment horizontal="right"/>
    </xf>
    <xf numFmtId="165" fontId="34" fillId="3" borderId="54" xfId="15" applyNumberFormat="1" applyFont="1" applyFill="1" applyBorder="1" applyAlignment="1">
      <alignment horizontal="right" vertical="center"/>
    </xf>
    <xf numFmtId="0" fontId="27" fillId="3" borderId="0" xfId="0" applyFont="1" applyFill="1" applyBorder="1" applyAlignment="1">
      <alignment vertical="center"/>
    </xf>
    <xf numFmtId="0" fontId="27" fillId="3" borderId="15" xfId="0" applyFont="1" applyFill="1" applyBorder="1" applyAlignment="1">
      <alignment vertical="center"/>
    </xf>
    <xf numFmtId="0" fontId="27" fillId="2" borderId="10" xfId="10" applyFont="1" applyFill="1" applyBorder="1" applyAlignment="1">
      <alignment horizontal="right" vertical="center"/>
    </xf>
    <xf numFmtId="0" fontId="25" fillId="3" borderId="0" xfId="0" applyFont="1" applyFill="1" applyBorder="1"/>
    <xf numFmtId="0" fontId="38" fillId="2" borderId="0" xfId="0" applyFont="1" applyFill="1" applyAlignment="1">
      <alignment vertical="center"/>
    </xf>
    <xf numFmtId="0" fontId="38" fillId="2" borderId="0" xfId="0" applyFont="1" applyFill="1"/>
    <xf numFmtId="0" fontId="40" fillId="3" borderId="0" xfId="0" applyFont="1" applyFill="1" applyAlignment="1">
      <alignment vertical="center"/>
    </xf>
    <xf numFmtId="0" fontId="40" fillId="2" borderId="0" xfId="0" applyFont="1" applyFill="1" applyAlignment="1">
      <alignment vertical="center"/>
    </xf>
    <xf numFmtId="0" fontId="40" fillId="3" borderId="0" xfId="0" applyFont="1" applyFill="1" applyAlignment="1">
      <alignment horizontal="center" vertical="center"/>
    </xf>
    <xf numFmtId="0" fontId="40" fillId="2" borderId="0" xfId="0" applyFont="1" applyFill="1"/>
    <xf numFmtId="0" fontId="41" fillId="2" borderId="0" xfId="0" applyFont="1" applyFill="1" applyAlignment="1">
      <alignment vertical="center"/>
    </xf>
    <xf numFmtId="0" fontId="47" fillId="3" borderId="0" xfId="0" applyFont="1" applyFill="1" applyAlignment="1">
      <alignment vertical="center"/>
    </xf>
    <xf numFmtId="0" fontId="47" fillId="3" borderId="0" xfId="7" applyFont="1" applyFill="1" applyAlignment="1">
      <alignment horizontal="left"/>
    </xf>
    <xf numFmtId="0" fontId="47" fillId="2" borderId="0" xfId="0" applyFont="1" applyFill="1" applyAlignment="1">
      <alignment vertical="center"/>
    </xf>
    <xf numFmtId="0" fontId="47" fillId="3" borderId="0" xfId="0" applyFont="1" applyFill="1" applyAlignment="1">
      <alignment horizontal="center" vertical="center"/>
    </xf>
    <xf numFmtId="0" fontId="47" fillId="3" borderId="0" xfId="0" applyFont="1" applyFill="1"/>
    <xf numFmtId="0" fontId="47" fillId="2" borderId="0" xfId="0" applyFont="1" applyFill="1"/>
    <xf numFmtId="38" fontId="47" fillId="2" borderId="0" xfId="0" applyNumberFormat="1" applyFont="1" applyFill="1"/>
    <xf numFmtId="0" fontId="26" fillId="3" borderId="0" xfId="0" applyFont="1" applyFill="1" applyBorder="1" applyAlignment="1">
      <alignment horizontal="left" vertical="top" wrapText="1"/>
    </xf>
    <xf numFmtId="0" fontId="31" fillId="3" borderId="0" xfId="0" applyFont="1" applyFill="1" applyBorder="1" applyAlignment="1">
      <alignment horizontal="center"/>
    </xf>
    <xf numFmtId="0" fontId="26" fillId="3" borderId="0" xfId="0" applyFont="1" applyFill="1" applyBorder="1" applyAlignment="1">
      <alignment horizontal="left" vertical="top"/>
    </xf>
    <xf numFmtId="0" fontId="26" fillId="3" borderId="0" xfId="0" applyFont="1" applyFill="1" applyBorder="1" applyAlignment="1"/>
    <xf numFmtId="0" fontId="26" fillId="3" borderId="0" xfId="0" applyFont="1" applyFill="1" applyAlignment="1"/>
    <xf numFmtId="0" fontId="31" fillId="3" borderId="0" xfId="0" applyFont="1" applyFill="1" applyBorder="1" applyAlignment="1"/>
    <xf numFmtId="0" fontId="37" fillId="2" borderId="0" xfId="0" applyFont="1" applyFill="1" applyAlignment="1">
      <alignment horizontal="left" vertical="center"/>
    </xf>
    <xf numFmtId="0" fontId="37" fillId="2" borderId="0" xfId="0" applyFont="1" applyFill="1" applyAlignment="1">
      <alignment horizontal="center" vertical="center"/>
    </xf>
    <xf numFmtId="0" fontId="52" fillId="2" borderId="0" xfId="0" applyFont="1" applyFill="1" applyAlignment="1">
      <alignment horizontal="center" vertical="center"/>
    </xf>
    <xf numFmtId="0" fontId="27" fillId="2" borderId="73" xfId="0" applyFont="1" applyFill="1" applyBorder="1" applyAlignment="1">
      <alignment vertical="center"/>
    </xf>
    <xf numFmtId="0" fontId="30" fillId="2" borderId="76" xfId="12" applyFont="1" applyFill="1" applyBorder="1" applyAlignment="1">
      <alignment horizontal="right" vertical="center"/>
    </xf>
    <xf numFmtId="0" fontId="30" fillId="2" borderId="73" xfId="12" applyFont="1" applyFill="1" applyBorder="1" applyAlignment="1">
      <alignment horizontal="right" vertical="center"/>
    </xf>
    <xf numFmtId="0" fontId="27" fillId="2" borderId="73" xfId="12" applyFont="1" applyFill="1" applyBorder="1" applyAlignment="1">
      <alignment horizontal="right" vertical="center"/>
    </xf>
    <xf numFmtId="0" fontId="27" fillId="2" borderId="76" xfId="12" applyFont="1" applyFill="1" applyBorder="1" applyAlignment="1">
      <alignment horizontal="right" vertical="center"/>
    </xf>
    <xf numFmtId="165" fontId="34" fillId="2" borderId="83" xfId="15" applyNumberFormat="1" applyFont="1" applyFill="1" applyBorder="1" applyAlignment="1">
      <alignment horizontal="right" vertical="center"/>
    </xf>
    <xf numFmtId="165" fontId="34" fillId="2" borderId="84" xfId="15" applyNumberFormat="1" applyFont="1" applyFill="1" applyBorder="1" applyAlignment="1">
      <alignment horizontal="right" vertical="center"/>
    </xf>
    <xf numFmtId="165" fontId="36" fillId="2" borderId="83" xfId="15" applyNumberFormat="1" applyFont="1" applyFill="1" applyBorder="1" applyAlignment="1">
      <alignment horizontal="right" vertical="center"/>
    </xf>
    <xf numFmtId="0" fontId="27" fillId="2" borderId="86" xfId="0" applyFont="1" applyFill="1" applyBorder="1"/>
    <xf numFmtId="0" fontId="39" fillId="2" borderId="0" xfId="0" applyFont="1" applyFill="1" applyAlignment="1">
      <alignment horizontal="left" vertical="center"/>
    </xf>
    <xf numFmtId="0" fontId="27" fillId="2" borderId="0" xfId="0" applyFont="1" applyFill="1" applyBorder="1"/>
    <xf numFmtId="0" fontId="27" fillId="2" borderId="7" xfId="7" applyFont="1" applyFill="1" applyBorder="1" applyAlignment="1">
      <alignment vertical="center"/>
    </xf>
    <xf numFmtId="0" fontId="29" fillId="2" borderId="7" xfId="0" applyFont="1" applyFill="1" applyBorder="1" applyAlignment="1">
      <alignment horizontal="left" vertical="center"/>
    </xf>
    <xf numFmtId="0" fontId="29" fillId="2" borderId="10" xfId="13" applyFont="1" applyFill="1" applyBorder="1" applyAlignment="1">
      <alignment horizontal="left" vertical="center"/>
    </xf>
    <xf numFmtId="0" fontId="29" fillId="2" borderId="7" xfId="13" applyFont="1" applyFill="1" applyBorder="1" applyAlignment="1">
      <alignment vertical="center"/>
    </xf>
    <xf numFmtId="0" fontId="29" fillId="2" borderId="10" xfId="13" applyFont="1" applyFill="1" applyBorder="1" applyAlignment="1">
      <alignment vertical="center"/>
    </xf>
    <xf numFmtId="0" fontId="36" fillId="2" borderId="10" xfId="13" applyFont="1" applyFill="1" applyBorder="1" applyAlignment="1">
      <alignment horizontal="center" vertical="center"/>
    </xf>
    <xf numFmtId="0" fontId="30" fillId="2" borderId="7" xfId="13" applyFont="1" applyFill="1" applyBorder="1" applyAlignment="1">
      <alignment horizontal="left" vertical="center"/>
    </xf>
    <xf numFmtId="0" fontId="30" fillId="2" borderId="87" xfId="13" applyFont="1" applyFill="1" applyBorder="1" applyAlignment="1">
      <alignment vertical="center"/>
    </xf>
    <xf numFmtId="0" fontId="34" fillId="2" borderId="93" xfId="12" applyFont="1" applyFill="1" applyBorder="1" applyAlignment="1">
      <alignment horizontal="center" vertical="center" wrapText="1"/>
    </xf>
    <xf numFmtId="167" fontId="34" fillId="2" borderId="14" xfId="15" applyNumberFormat="1" applyFont="1" applyFill="1" applyBorder="1" applyAlignment="1">
      <alignment horizontal="right" vertical="center"/>
    </xf>
    <xf numFmtId="167" fontId="34" fillId="2" borderId="88" xfId="15" applyNumberFormat="1" applyFont="1" applyFill="1" applyBorder="1" applyAlignment="1">
      <alignment horizontal="right" vertical="center"/>
    </xf>
    <xf numFmtId="167" fontId="34" fillId="2" borderId="15" xfId="15" applyNumberFormat="1" applyFont="1" applyFill="1" applyBorder="1" applyAlignment="1">
      <alignment horizontal="right" vertical="center"/>
    </xf>
    <xf numFmtId="167" fontId="28" fillId="2" borderId="14" xfId="15" applyNumberFormat="1" applyFont="1" applyFill="1" applyBorder="1" applyAlignment="1">
      <alignment horizontal="right" vertical="center"/>
    </xf>
    <xf numFmtId="167" fontId="28" fillId="2" borderId="15" xfId="15" applyNumberFormat="1" applyFont="1" applyFill="1" applyBorder="1" applyAlignment="1">
      <alignment horizontal="right" vertical="center"/>
    </xf>
    <xf numFmtId="0" fontId="27" fillId="2" borderId="94" xfId="0" applyFont="1" applyFill="1" applyBorder="1" applyAlignment="1">
      <alignment horizontal="center" vertical="center"/>
    </xf>
    <xf numFmtId="38" fontId="30" fillId="2" borderId="64" xfId="0" applyNumberFormat="1" applyFont="1" applyFill="1" applyBorder="1" applyAlignment="1">
      <alignment horizontal="center" vertical="center"/>
    </xf>
    <xf numFmtId="38" fontId="30" fillId="2" borderId="89" xfId="4" applyNumberFormat="1" applyFont="1" applyFill="1" applyBorder="1" applyAlignment="1">
      <alignment horizontal="center" vertical="center"/>
    </xf>
    <xf numFmtId="38" fontId="26" fillId="2" borderId="64" xfId="4" applyNumberFormat="1" applyFont="1" applyFill="1" applyBorder="1" applyAlignment="1">
      <alignment horizontal="center" vertical="center"/>
    </xf>
    <xf numFmtId="38" fontId="26" fillId="2" borderId="95" xfId="4" applyNumberFormat="1" applyFont="1" applyFill="1" applyBorder="1" applyAlignment="1">
      <alignment horizontal="center" vertical="center"/>
    </xf>
    <xf numFmtId="38" fontId="29" fillId="2" borderId="95" xfId="5" applyNumberFormat="1" applyFont="1" applyFill="1" applyBorder="1" applyAlignment="1">
      <alignment horizontal="center" vertical="center"/>
    </xf>
    <xf numFmtId="38" fontId="29" fillId="2" borderId="64" xfId="4" applyNumberFormat="1" applyFont="1" applyFill="1" applyBorder="1" applyAlignment="1">
      <alignment horizontal="center" vertical="center"/>
    </xf>
    <xf numFmtId="38" fontId="29" fillId="2" borderId="64" xfId="5" applyNumberFormat="1" applyFont="1" applyFill="1" applyBorder="1" applyAlignment="1">
      <alignment horizontal="center" vertical="center"/>
    </xf>
    <xf numFmtId="0" fontId="34" fillId="2" borderId="10" xfId="13" applyFont="1" applyFill="1" applyBorder="1" applyAlignment="1">
      <alignment horizontal="right" vertical="center"/>
    </xf>
    <xf numFmtId="38" fontId="27" fillId="2" borderId="95" xfId="4" applyNumberFormat="1" applyFont="1" applyFill="1" applyBorder="1" applyAlignment="1">
      <alignment horizontal="center" vertical="center"/>
    </xf>
    <xf numFmtId="38" fontId="30" fillId="2" borderId="95" xfId="4" applyNumberFormat="1" applyFont="1" applyFill="1" applyBorder="1" applyAlignment="1">
      <alignment horizontal="center" vertical="center"/>
    </xf>
    <xf numFmtId="0" fontId="34" fillId="2" borderId="96" xfId="13" applyFont="1" applyFill="1" applyBorder="1" applyAlignment="1">
      <alignment horizontal="right" vertical="center"/>
    </xf>
    <xf numFmtId="38" fontId="27" fillId="2" borderId="97" xfId="4" applyNumberFormat="1" applyFont="1" applyFill="1" applyBorder="1" applyAlignment="1">
      <alignment horizontal="center" vertical="center"/>
    </xf>
    <xf numFmtId="167" fontId="34" fillId="2" borderId="98" xfId="15" applyNumberFormat="1" applyFont="1" applyFill="1" applyBorder="1" applyAlignment="1">
      <alignment horizontal="right" vertical="center"/>
    </xf>
    <xf numFmtId="38" fontId="30" fillId="2" borderId="97" xfId="4" applyNumberFormat="1" applyFont="1" applyFill="1" applyBorder="1" applyAlignment="1">
      <alignment horizontal="center" vertical="center"/>
    </xf>
    <xf numFmtId="0" fontId="34" fillId="2" borderId="99" xfId="13" applyFont="1" applyFill="1" applyBorder="1" applyAlignment="1">
      <alignment horizontal="right" vertical="center"/>
    </xf>
    <xf numFmtId="38" fontId="27" fillId="2" borderId="100" xfId="4" applyNumberFormat="1" applyFont="1" applyFill="1" applyBorder="1" applyAlignment="1">
      <alignment horizontal="center" vertical="center"/>
    </xf>
    <xf numFmtId="167" fontId="34" fillId="2" borderId="101" xfId="15" applyNumberFormat="1" applyFont="1" applyFill="1" applyBorder="1" applyAlignment="1">
      <alignment horizontal="right" vertical="center"/>
    </xf>
    <xf numFmtId="38" fontId="30" fillId="2" borderId="100" xfId="4" applyNumberFormat="1" applyFont="1" applyFill="1" applyBorder="1" applyAlignment="1">
      <alignment horizontal="center" vertical="center"/>
    </xf>
    <xf numFmtId="0" fontId="27" fillId="2" borderId="4" xfId="7" applyFont="1" applyFill="1" applyBorder="1" applyAlignment="1">
      <alignment vertical="center"/>
    </xf>
    <xf numFmtId="0" fontId="36" fillId="2" borderId="105" xfId="13" applyFont="1" applyFill="1" applyBorder="1" applyAlignment="1">
      <alignment horizontal="center" vertical="center"/>
    </xf>
    <xf numFmtId="0" fontId="27" fillId="2" borderId="63" xfId="0" applyFont="1" applyFill="1" applyBorder="1" applyAlignment="1">
      <alignment horizontal="center" vertical="center"/>
    </xf>
    <xf numFmtId="0" fontId="34" fillId="2" borderId="13" xfId="12" applyFont="1" applyFill="1" applyBorder="1" applyAlignment="1">
      <alignment horizontal="center" vertical="center" wrapText="1"/>
    </xf>
    <xf numFmtId="0" fontId="27" fillId="2" borderId="64" xfId="0" applyFont="1" applyFill="1" applyBorder="1" applyAlignment="1">
      <alignment horizontal="center" vertical="center"/>
    </xf>
    <xf numFmtId="0" fontId="34" fillId="2" borderId="14" xfId="12" applyFont="1" applyFill="1" applyBorder="1" applyAlignment="1">
      <alignment horizontal="center" vertical="center" wrapText="1"/>
    </xf>
    <xf numFmtId="0" fontId="30" fillId="2" borderId="64" xfId="0" applyFont="1" applyFill="1" applyBorder="1" applyAlignment="1">
      <alignment horizontal="center" vertical="center"/>
    </xf>
    <xf numFmtId="0" fontId="27" fillId="2" borderId="103" xfId="13" applyFont="1" applyFill="1" applyBorder="1" applyAlignment="1">
      <alignment horizontal="left" vertical="center"/>
    </xf>
    <xf numFmtId="38" fontId="27" fillId="2" borderId="106" xfId="5" applyNumberFormat="1" applyFont="1" applyFill="1" applyBorder="1" applyAlignment="1">
      <alignment horizontal="right" vertical="center"/>
    </xf>
    <xf numFmtId="167" fontId="34" fillId="2" borderId="0" xfId="15" applyNumberFormat="1" applyFont="1" applyFill="1" applyBorder="1" applyAlignment="1">
      <alignment horizontal="right" vertical="center"/>
    </xf>
    <xf numFmtId="38" fontId="27" fillId="2" borderId="95" xfId="5" applyNumberFormat="1" applyFont="1" applyFill="1" applyBorder="1" applyAlignment="1">
      <alignment horizontal="right" vertical="center"/>
    </xf>
    <xf numFmtId="38" fontId="30" fillId="2" borderId="95" xfId="5" applyNumberFormat="1" applyFont="1" applyFill="1" applyBorder="1" applyAlignment="1">
      <alignment horizontal="right" vertical="center"/>
    </xf>
    <xf numFmtId="0" fontId="27" fillId="2" borderId="105" xfId="13" applyFont="1" applyFill="1" applyBorder="1" applyAlignment="1">
      <alignment horizontal="left" vertical="center"/>
    </xf>
    <xf numFmtId="38" fontId="27" fillId="2" borderId="63" xfId="5" applyNumberFormat="1" applyFont="1" applyFill="1" applyBorder="1" applyAlignment="1">
      <alignment horizontal="right" vertical="center"/>
    </xf>
    <xf numFmtId="167" fontId="34" fillId="2" borderId="13" xfId="15" applyNumberFormat="1" applyFont="1" applyFill="1" applyBorder="1" applyAlignment="1">
      <alignment horizontal="right" vertical="center"/>
    </xf>
    <xf numFmtId="38" fontId="27" fillId="2" borderId="64" xfId="5" applyNumberFormat="1" applyFont="1" applyFill="1" applyBorder="1" applyAlignment="1">
      <alignment horizontal="right" vertical="center"/>
    </xf>
    <xf numFmtId="38" fontId="30" fillId="2" borderId="64" xfId="5" applyNumberFormat="1" applyFont="1" applyFill="1" applyBorder="1" applyAlignment="1">
      <alignment horizontal="right" vertical="center"/>
    </xf>
    <xf numFmtId="0" fontId="27" fillId="2" borderId="103" xfId="13" applyFont="1" applyFill="1" applyBorder="1" applyAlignment="1">
      <alignment horizontal="left" vertical="center" wrapText="1"/>
    </xf>
    <xf numFmtId="167" fontId="34" fillId="2" borderId="8" xfId="15" applyNumberFormat="1" applyFont="1" applyFill="1" applyBorder="1" applyAlignment="1">
      <alignment horizontal="right" vertical="center"/>
    </xf>
    <xf numFmtId="38" fontId="27" fillId="2" borderId="108" xfId="5" applyNumberFormat="1" applyFont="1" applyFill="1" applyBorder="1" applyAlignment="1">
      <alignment horizontal="right" vertical="center"/>
    </xf>
    <xf numFmtId="167" fontId="34" fillId="2" borderId="16" xfId="15" applyNumberFormat="1" applyFont="1" applyFill="1" applyBorder="1" applyAlignment="1">
      <alignment horizontal="right" vertical="center"/>
    </xf>
    <xf numFmtId="38" fontId="30" fillId="2" borderId="108" xfId="5" applyNumberFormat="1" applyFont="1" applyFill="1" applyBorder="1" applyAlignment="1">
      <alignment horizontal="right" vertical="center"/>
    </xf>
    <xf numFmtId="0" fontId="27" fillId="2" borderId="105" xfId="13" applyFont="1" applyFill="1" applyBorder="1" applyAlignment="1">
      <alignment horizontal="left" vertical="center" wrapText="1"/>
    </xf>
    <xf numFmtId="0" fontId="30" fillId="2" borderId="46" xfId="13" applyFont="1" applyFill="1" applyBorder="1" applyAlignment="1">
      <alignment horizontal="right" vertical="center"/>
    </xf>
    <xf numFmtId="38" fontId="30" fillId="2" borderId="107" xfId="5" applyNumberFormat="1" applyFont="1" applyFill="1" applyBorder="1" applyAlignment="1">
      <alignment horizontal="right" vertical="center"/>
    </xf>
    <xf numFmtId="167" fontId="34" fillId="2" borderId="17" xfId="15" applyNumberFormat="1" applyFont="1" applyFill="1" applyBorder="1" applyAlignment="1">
      <alignment horizontal="right" vertical="center"/>
    </xf>
    <xf numFmtId="38" fontId="30" fillId="2" borderId="109" xfId="5" applyNumberFormat="1" applyFont="1" applyFill="1" applyBorder="1" applyAlignment="1">
      <alignment horizontal="right" vertical="center"/>
    </xf>
    <xf numFmtId="167" fontId="34" fillId="2" borderId="12" xfId="15" applyNumberFormat="1" applyFont="1" applyFill="1" applyBorder="1" applyAlignment="1">
      <alignment horizontal="right" vertical="center"/>
    </xf>
    <xf numFmtId="0" fontId="39" fillId="3" borderId="9" xfId="0" applyFont="1" applyFill="1" applyBorder="1" applyAlignment="1">
      <alignment horizontal="center" vertical="center"/>
    </xf>
    <xf numFmtId="0" fontId="34" fillId="3" borderId="11" xfId="14" applyFont="1" applyFill="1" applyBorder="1" applyAlignment="1">
      <alignment horizontal="left" vertical="center"/>
    </xf>
    <xf numFmtId="0" fontId="27" fillId="3" borderId="17" xfId="0" applyFont="1" applyFill="1" applyBorder="1" applyAlignment="1">
      <alignment vertical="center"/>
    </xf>
    <xf numFmtId="0" fontId="27" fillId="3" borderId="12" xfId="0" applyFont="1" applyFill="1" applyBorder="1" applyAlignment="1">
      <alignment vertical="center"/>
    </xf>
    <xf numFmtId="168" fontId="27" fillId="3" borderId="46" xfId="14" applyNumberFormat="1" applyFont="1" applyFill="1" applyBorder="1" applyAlignment="1">
      <alignment horizontal="right" vertical="center"/>
    </xf>
    <xf numFmtId="168" fontId="27" fillId="3" borderId="2" xfId="14" applyNumberFormat="1" applyFont="1" applyFill="1" applyBorder="1" applyAlignment="1">
      <alignment horizontal="right" vertical="center"/>
    </xf>
    <xf numFmtId="168" fontId="27" fillId="3" borderId="105" xfId="14" applyNumberFormat="1" applyFont="1" applyFill="1" applyBorder="1" applyAlignment="1">
      <alignment horizontal="right" vertical="center"/>
    </xf>
    <xf numFmtId="0" fontId="27" fillId="3" borderId="4" xfId="14" applyFont="1" applyFill="1" applyBorder="1" applyAlignment="1">
      <alignment horizontal="center" vertical="center"/>
    </xf>
    <xf numFmtId="0" fontId="34" fillId="3" borderId="102" xfId="14" applyFont="1" applyFill="1" applyBorder="1" applyAlignment="1">
      <alignment horizontal="center" vertical="center" wrapText="1"/>
    </xf>
    <xf numFmtId="167" fontId="34" fillId="3" borderId="110" xfId="15" applyNumberFormat="1" applyFont="1" applyFill="1" applyBorder="1" applyAlignment="1">
      <alignment horizontal="center" vertical="center" wrapText="1"/>
    </xf>
    <xf numFmtId="167" fontId="34" fillId="3" borderId="110" xfId="15" applyNumberFormat="1" applyFont="1" applyFill="1" applyBorder="1" applyAlignment="1">
      <alignment horizontal="center" vertical="center"/>
    </xf>
    <xf numFmtId="167" fontId="34" fillId="3" borderId="111" xfId="15" applyNumberFormat="1" applyFont="1" applyFill="1" applyBorder="1" applyAlignment="1">
      <alignment horizontal="center" vertical="center"/>
    </xf>
    <xf numFmtId="167" fontId="34" fillId="3" borderId="91" xfId="15" applyNumberFormat="1" applyFont="1" applyFill="1" applyBorder="1" applyAlignment="1">
      <alignment horizontal="center" vertical="center"/>
    </xf>
    <xf numFmtId="167" fontId="34" fillId="3" borderId="67" xfId="15" applyNumberFormat="1" applyFont="1" applyFill="1" applyBorder="1" applyAlignment="1">
      <alignment horizontal="center" vertical="center"/>
    </xf>
    <xf numFmtId="9" fontId="34" fillId="3" borderId="42" xfId="15" applyFont="1" applyFill="1" applyBorder="1" applyAlignment="1">
      <alignment horizontal="center" vertical="center"/>
    </xf>
    <xf numFmtId="0" fontId="27" fillId="3" borderId="108" xfId="14" applyFont="1" applyFill="1" applyBorder="1" applyAlignment="1">
      <alignment horizontal="center" vertical="center" wrapText="1"/>
    </xf>
    <xf numFmtId="3" fontId="27" fillId="3" borderId="64" xfId="14" applyNumberFormat="1" applyFont="1" applyFill="1" applyBorder="1" applyAlignment="1">
      <alignment horizontal="center" vertical="center"/>
    </xf>
    <xf numFmtId="3" fontId="27" fillId="3" borderId="95" xfId="14" applyNumberFormat="1" applyFont="1" applyFill="1" applyBorder="1" applyAlignment="1">
      <alignment horizontal="center" vertical="center"/>
    </xf>
    <xf numFmtId="3" fontId="27" fillId="3" borderId="112" xfId="14" applyNumberFormat="1" applyFont="1" applyFill="1" applyBorder="1" applyAlignment="1">
      <alignment horizontal="center" vertical="center"/>
    </xf>
    <xf numFmtId="3" fontId="27" fillId="3" borderId="92" xfId="14" applyNumberFormat="1" applyFont="1" applyFill="1" applyBorder="1" applyAlignment="1">
      <alignment horizontal="center" vertical="center"/>
    </xf>
    <xf numFmtId="3" fontId="27" fillId="3" borderId="109" xfId="14" applyNumberFormat="1" applyFont="1" applyFill="1" applyBorder="1" applyAlignment="1">
      <alignment horizontal="center" vertical="center"/>
    </xf>
    <xf numFmtId="0" fontId="27" fillId="3" borderId="106" xfId="14" applyFont="1" applyFill="1" applyBorder="1" applyAlignment="1">
      <alignment horizontal="center" vertical="center" wrapText="1"/>
    </xf>
    <xf numFmtId="0" fontId="34" fillId="3" borderId="16" xfId="14" applyFont="1" applyFill="1" applyBorder="1" applyAlignment="1">
      <alignment horizontal="center" vertical="center" wrapText="1"/>
    </xf>
    <xf numFmtId="167" fontId="34" fillId="3" borderId="14" xfId="15" applyNumberFormat="1" applyFont="1" applyFill="1" applyBorder="1" applyAlignment="1">
      <alignment horizontal="center" vertical="center" wrapText="1"/>
    </xf>
    <xf numFmtId="167" fontId="34" fillId="3" borderId="14" xfId="15" applyNumberFormat="1" applyFont="1" applyFill="1" applyBorder="1" applyAlignment="1">
      <alignment horizontal="center" vertical="center"/>
    </xf>
    <xf numFmtId="167" fontId="34" fillId="3" borderId="15" xfId="15" applyNumberFormat="1" applyFont="1" applyFill="1" applyBorder="1" applyAlignment="1">
      <alignment horizontal="center" vertical="center"/>
    </xf>
    <xf numFmtId="167" fontId="34" fillId="3" borderId="60" xfId="15" applyNumberFormat="1" applyFont="1" applyFill="1" applyBorder="1" applyAlignment="1">
      <alignment horizontal="center" vertical="center"/>
    </xf>
    <xf numFmtId="167" fontId="34" fillId="3" borderId="49" xfId="15" applyNumberFormat="1" applyFont="1" applyFill="1" applyBorder="1" applyAlignment="1">
      <alignment horizontal="center" vertical="center"/>
    </xf>
    <xf numFmtId="9" fontId="34" fillId="3" borderId="12" xfId="15" applyFont="1" applyFill="1" applyBorder="1" applyAlignment="1">
      <alignment horizontal="center" vertical="center"/>
    </xf>
    <xf numFmtId="0" fontId="30" fillId="3" borderId="106" xfId="14" applyFont="1" applyFill="1" applyBorder="1" applyAlignment="1">
      <alignment horizontal="center" vertical="center" wrapText="1"/>
    </xf>
    <xf numFmtId="3" fontId="30" fillId="3" borderId="63" xfId="14" applyNumberFormat="1" applyFont="1" applyFill="1" applyBorder="1" applyAlignment="1">
      <alignment horizontal="center" vertical="center" wrapText="1"/>
    </xf>
    <xf numFmtId="3" fontId="30" fillId="3" borderId="63" xfId="6" applyNumberFormat="1" applyFont="1" applyFill="1" applyBorder="1" applyAlignment="1">
      <alignment horizontal="center" vertical="center"/>
    </xf>
    <xf numFmtId="3" fontId="30" fillId="3" borderId="113" xfId="6" applyNumberFormat="1" applyFont="1" applyFill="1" applyBorder="1" applyAlignment="1">
      <alignment horizontal="center" vertical="center"/>
    </xf>
    <xf numFmtId="3" fontId="30" fillId="3" borderId="90" xfId="6" applyNumberFormat="1" applyFont="1" applyFill="1" applyBorder="1" applyAlignment="1">
      <alignment horizontal="center" vertical="center"/>
    </xf>
    <xf numFmtId="3" fontId="30" fillId="3" borderId="66" xfId="6" applyNumberFormat="1" applyFont="1" applyFill="1" applyBorder="1" applyAlignment="1">
      <alignment horizontal="center" vertical="center"/>
    </xf>
    <xf numFmtId="3" fontId="30" fillId="3" borderId="107" xfId="6" applyNumberFormat="1" applyFont="1" applyFill="1" applyBorder="1" applyAlignment="1">
      <alignment horizontal="center" vertical="center"/>
    </xf>
    <xf numFmtId="168" fontId="27" fillId="3" borderId="116" xfId="14" applyNumberFormat="1" applyFont="1" applyFill="1" applyBorder="1" applyAlignment="1">
      <alignment horizontal="right" vertical="center"/>
    </xf>
    <xf numFmtId="165" fontId="34" fillId="3" borderId="117" xfId="15" applyNumberFormat="1" applyFont="1" applyFill="1" applyBorder="1" applyAlignment="1">
      <alignment horizontal="right" vertical="center"/>
    </xf>
    <xf numFmtId="168" fontId="27" fillId="3" borderId="118" xfId="14" applyNumberFormat="1" applyFont="1" applyFill="1" applyBorder="1" applyAlignment="1">
      <alignment horizontal="right" vertical="center"/>
    </xf>
    <xf numFmtId="0" fontId="34" fillId="3" borderId="117" xfId="0" applyFont="1" applyFill="1" applyBorder="1" applyAlignment="1">
      <alignment horizontal="right" vertical="center"/>
    </xf>
    <xf numFmtId="0" fontId="34" fillId="3" borderId="119" xfId="0" applyFont="1" applyFill="1" applyBorder="1" applyAlignment="1">
      <alignment horizontal="right" vertical="center"/>
    </xf>
    <xf numFmtId="168" fontId="27" fillId="3" borderId="119" xfId="14" applyNumberFormat="1" applyFont="1" applyFill="1" applyBorder="1" applyAlignment="1">
      <alignment horizontal="right" vertical="center"/>
    </xf>
    <xf numFmtId="0" fontId="34" fillId="3" borderId="120" xfId="0" applyFont="1" applyFill="1" applyBorder="1" applyAlignment="1">
      <alignment horizontal="right" vertical="center"/>
    </xf>
    <xf numFmtId="166" fontId="27" fillId="3" borderId="124" xfId="1" applyNumberFormat="1" applyFont="1" applyFill="1" applyBorder="1" applyAlignment="1">
      <alignment horizontal="right" vertical="center"/>
    </xf>
    <xf numFmtId="165" fontId="34" fillId="3" borderId="123" xfId="15" applyNumberFormat="1" applyFont="1" applyFill="1" applyBorder="1" applyAlignment="1">
      <alignment horizontal="right" vertical="center"/>
    </xf>
    <xf numFmtId="166" fontId="27" fillId="3" borderId="122" xfId="1" applyNumberFormat="1" applyFont="1" applyFill="1" applyBorder="1" applyAlignment="1">
      <alignment horizontal="right" vertical="center"/>
    </xf>
    <xf numFmtId="165" fontId="34" fillId="3" borderId="122" xfId="15" applyNumberFormat="1" applyFont="1" applyFill="1" applyBorder="1" applyAlignment="1">
      <alignment horizontal="right" vertical="center"/>
    </xf>
    <xf numFmtId="166" fontId="27" fillId="3" borderId="122" xfId="15" applyNumberFormat="1" applyFont="1" applyFill="1" applyBorder="1" applyAlignment="1">
      <alignment horizontal="center" vertical="center"/>
    </xf>
    <xf numFmtId="166" fontId="27" fillId="3" borderId="126" xfId="1" applyNumberFormat="1" applyFont="1" applyFill="1" applyBorder="1" applyAlignment="1">
      <alignment horizontal="right" vertical="center"/>
    </xf>
    <xf numFmtId="165" fontId="34" fillId="3" borderId="115" xfId="15" applyNumberFormat="1" applyFont="1" applyFill="1" applyBorder="1" applyAlignment="1">
      <alignment horizontal="right" vertical="center"/>
    </xf>
    <xf numFmtId="166" fontId="27" fillId="3" borderId="21" xfId="1" applyNumberFormat="1" applyFont="1" applyFill="1" applyBorder="1" applyAlignment="1">
      <alignment horizontal="right" vertical="center"/>
    </xf>
    <xf numFmtId="165" fontId="34" fillId="3" borderId="128" xfId="15" applyNumberFormat="1" applyFont="1" applyFill="1" applyBorder="1" applyAlignment="1">
      <alignment horizontal="right" vertical="center"/>
    </xf>
    <xf numFmtId="166" fontId="27" fillId="3" borderId="0" xfId="1" applyNumberFormat="1" applyFont="1" applyFill="1" applyBorder="1" applyAlignment="1">
      <alignment horizontal="right" vertical="center"/>
    </xf>
    <xf numFmtId="165" fontId="34" fillId="3" borderId="0" xfId="15" applyNumberFormat="1" applyFont="1" applyFill="1" applyBorder="1" applyAlignment="1">
      <alignment horizontal="right" vertical="center"/>
    </xf>
    <xf numFmtId="166" fontId="27" fillId="3" borderId="0" xfId="15" applyNumberFormat="1" applyFont="1" applyFill="1" applyBorder="1" applyAlignment="1">
      <alignment horizontal="center" vertical="center"/>
    </xf>
    <xf numFmtId="166" fontId="27" fillId="3" borderId="131" xfId="1" applyNumberFormat="1" applyFont="1" applyFill="1" applyBorder="1" applyAlignment="1">
      <alignment horizontal="right" vertical="center"/>
    </xf>
    <xf numFmtId="165" fontId="34" fillId="3" borderId="130" xfId="15" applyNumberFormat="1" applyFont="1" applyFill="1" applyBorder="1" applyAlignment="1">
      <alignment horizontal="right" vertical="center"/>
    </xf>
    <xf numFmtId="166" fontId="30" fillId="3" borderId="133" xfId="1" applyNumberFormat="1" applyFont="1" applyFill="1" applyBorder="1" applyAlignment="1">
      <alignment horizontal="right" vertical="center"/>
    </xf>
    <xf numFmtId="165" fontId="34" fillId="3" borderId="134" xfId="15" applyNumberFormat="1" applyFont="1" applyFill="1" applyBorder="1" applyAlignment="1">
      <alignment horizontal="right" vertical="center"/>
    </xf>
    <xf numFmtId="166" fontId="30" fillId="3" borderId="68" xfId="1" applyNumberFormat="1" applyFont="1" applyFill="1" applyBorder="1" applyAlignment="1">
      <alignment horizontal="right" vertical="center"/>
    </xf>
    <xf numFmtId="165" fontId="34" fillId="3" borderId="68" xfId="15" applyNumberFormat="1" applyFont="1" applyFill="1" applyBorder="1" applyAlignment="1">
      <alignment horizontal="right" vertical="center"/>
    </xf>
    <xf numFmtId="166" fontId="30" fillId="3" borderId="68" xfId="15" applyNumberFormat="1" applyFont="1" applyFill="1" applyBorder="1" applyAlignment="1">
      <alignment horizontal="center" vertical="center"/>
    </xf>
    <xf numFmtId="165" fontId="34" fillId="3" borderId="136" xfId="15" applyNumberFormat="1" applyFont="1" applyFill="1" applyBorder="1" applyAlignment="1">
      <alignment horizontal="right" vertical="center"/>
    </xf>
    <xf numFmtId="0" fontId="27" fillId="3" borderId="114" xfId="0" applyFont="1" applyFill="1" applyBorder="1" applyAlignment="1">
      <alignment vertical="center"/>
    </xf>
    <xf numFmtId="0" fontId="27" fillId="3" borderId="121" xfId="12" applyFont="1" applyFill="1" applyBorder="1" applyAlignment="1">
      <alignment horizontal="center" vertical="center" wrapText="1"/>
    </xf>
    <xf numFmtId="0" fontId="27" fillId="3" borderId="127" xfId="12" applyFont="1" applyFill="1" applyBorder="1" applyAlignment="1">
      <alignment horizontal="center" vertical="center" wrapText="1"/>
    </xf>
    <xf numFmtId="0" fontId="30" fillId="3" borderId="132" xfId="12" applyFont="1" applyFill="1" applyBorder="1" applyAlignment="1">
      <alignment horizontal="center" vertical="center" wrapText="1"/>
    </xf>
    <xf numFmtId="3" fontId="27" fillId="3" borderId="122" xfId="12" applyNumberFormat="1" applyFont="1" applyFill="1" applyBorder="1" applyAlignment="1">
      <alignment horizontal="center" vertical="center" wrapText="1"/>
    </xf>
    <xf numFmtId="3" fontId="27" fillId="3" borderId="0" xfId="12" applyNumberFormat="1" applyFont="1" applyFill="1" applyBorder="1" applyAlignment="1">
      <alignment horizontal="center" vertical="center" wrapText="1"/>
    </xf>
    <xf numFmtId="168" fontId="27" fillId="3" borderId="114" xfId="14" applyNumberFormat="1" applyFont="1" applyFill="1" applyBorder="1" applyAlignment="1">
      <alignment horizontal="right" vertical="center"/>
    </xf>
    <xf numFmtId="166" fontId="27" fillId="3" borderId="125" xfId="15" applyNumberFormat="1" applyFont="1" applyFill="1" applyBorder="1" applyAlignment="1">
      <alignment horizontal="center" vertical="center"/>
    </xf>
    <xf numFmtId="166" fontId="27" fillId="3" borderId="129" xfId="15" applyNumberFormat="1" applyFont="1" applyFill="1" applyBorder="1" applyAlignment="1">
      <alignment horizontal="center" vertical="center"/>
    </xf>
    <xf numFmtId="166" fontId="30" fillId="3" borderId="135" xfId="15" applyNumberFormat="1" applyFont="1" applyFill="1" applyBorder="1" applyAlignment="1">
      <alignment horizontal="center" vertical="center"/>
    </xf>
    <xf numFmtId="0" fontId="53" fillId="2" borderId="0" xfId="0" applyFont="1" applyFill="1" applyAlignment="1">
      <alignment horizontal="center" vertical="center"/>
    </xf>
    <xf numFmtId="168" fontId="27" fillId="3" borderId="80" xfId="14" applyNumberFormat="1" applyFont="1" applyFill="1" applyBorder="1" applyAlignment="1">
      <alignment horizontal="right" vertical="center"/>
    </xf>
    <xf numFmtId="0" fontId="34" fillId="3" borderId="80" xfId="0" applyFont="1" applyFill="1" applyBorder="1" applyAlignment="1">
      <alignment horizontal="right" vertical="center"/>
    </xf>
    <xf numFmtId="168" fontId="26" fillId="3" borderId="80" xfId="14" applyNumberFormat="1" applyFont="1" applyFill="1" applyBorder="1" applyAlignment="1">
      <alignment horizontal="right" vertical="center"/>
    </xf>
    <xf numFmtId="0" fontId="28" fillId="3" borderId="76" xfId="0" applyFont="1" applyFill="1" applyBorder="1" applyAlignment="1">
      <alignment horizontal="right" vertical="center"/>
    </xf>
    <xf numFmtId="166" fontId="27" fillId="3" borderId="140" xfId="1" applyNumberFormat="1" applyFont="1" applyFill="1" applyBorder="1" applyAlignment="1">
      <alignment horizontal="right" vertical="center"/>
    </xf>
    <xf numFmtId="165" fontId="34" fillId="3" borderId="140" xfId="15" applyNumberFormat="1" applyFont="1" applyFill="1" applyBorder="1" applyAlignment="1">
      <alignment horizontal="right" vertical="center"/>
    </xf>
    <xf numFmtId="166" fontId="30" fillId="3" borderId="75" xfId="1" applyNumberFormat="1" applyFont="1" applyFill="1" applyBorder="1" applyAlignment="1">
      <alignment horizontal="right" vertical="center"/>
    </xf>
    <xf numFmtId="165" fontId="34" fillId="3" borderId="75" xfId="15" applyNumberFormat="1" applyFont="1" applyFill="1" applyBorder="1" applyAlignment="1">
      <alignment horizontal="right" vertical="center"/>
    </xf>
    <xf numFmtId="0" fontId="27" fillId="3" borderId="137" xfId="0" applyFont="1" applyFill="1" applyBorder="1" applyAlignment="1">
      <alignment vertical="center"/>
    </xf>
    <xf numFmtId="0" fontId="27" fillId="3" borderId="138" xfId="12" applyFont="1" applyFill="1" applyBorder="1" applyAlignment="1">
      <alignment horizontal="center" vertical="center" wrapText="1"/>
    </xf>
    <xf numFmtId="0" fontId="27" fillId="3" borderId="141" xfId="12" applyFont="1" applyFill="1" applyBorder="1" applyAlignment="1">
      <alignment horizontal="center" vertical="center" wrapText="1"/>
    </xf>
    <xf numFmtId="0" fontId="30" fillId="3" borderId="143" xfId="12" applyFont="1" applyFill="1" applyBorder="1" applyAlignment="1">
      <alignment horizontal="center" vertical="center" wrapText="1"/>
    </xf>
    <xf numFmtId="168" fontId="27" fillId="3" borderId="137" xfId="14" applyNumberFormat="1" applyFont="1" applyFill="1" applyBorder="1" applyAlignment="1">
      <alignment horizontal="right" vertical="center"/>
    </xf>
    <xf numFmtId="166" fontId="27" fillId="3" borderId="138" xfId="1" applyNumberFormat="1" applyFont="1" applyFill="1" applyBorder="1" applyAlignment="1">
      <alignment horizontal="right" vertical="center"/>
    </xf>
    <xf numFmtId="166" fontId="27" fillId="3" borderId="141" xfId="1" applyNumberFormat="1" applyFont="1" applyFill="1" applyBorder="1" applyAlignment="1">
      <alignment horizontal="right" vertical="center"/>
    </xf>
    <xf numFmtId="166" fontId="30" fillId="3" borderId="143" xfId="1" applyNumberFormat="1" applyFont="1" applyFill="1" applyBorder="1" applyAlignment="1">
      <alignment horizontal="right" vertical="center"/>
    </xf>
    <xf numFmtId="165" fontId="34" fillId="3" borderId="76" xfId="15" applyNumberFormat="1" applyFont="1" applyFill="1" applyBorder="1" applyAlignment="1">
      <alignment horizontal="right" vertical="center"/>
    </xf>
    <xf numFmtId="165" fontId="34" fillId="3" borderId="139" xfId="15" applyNumberFormat="1" applyFont="1" applyFill="1" applyBorder="1" applyAlignment="1">
      <alignment horizontal="right" vertical="center"/>
    </xf>
    <xf numFmtId="165" fontId="34" fillId="3" borderId="142" xfId="15" applyNumberFormat="1" applyFont="1" applyFill="1" applyBorder="1" applyAlignment="1">
      <alignment horizontal="right" vertical="center"/>
    </xf>
    <xf numFmtId="165" fontId="34" fillId="3" borderId="84" xfId="15" applyNumberFormat="1" applyFont="1" applyFill="1" applyBorder="1" applyAlignment="1">
      <alignment horizontal="right" vertical="center"/>
    </xf>
    <xf numFmtId="166" fontId="27" fillId="3" borderId="138" xfId="15" applyNumberFormat="1" applyFont="1" applyFill="1" applyBorder="1" applyAlignment="1">
      <alignment horizontal="center" vertical="center"/>
    </xf>
    <xf numFmtId="166" fontId="27" fillId="3" borderId="141" xfId="15" applyNumberFormat="1" applyFont="1" applyFill="1" applyBorder="1" applyAlignment="1">
      <alignment horizontal="center" vertical="center"/>
    </xf>
    <xf numFmtId="166" fontId="30" fillId="3" borderId="143" xfId="15" applyNumberFormat="1" applyFont="1" applyFill="1" applyBorder="1" applyAlignment="1">
      <alignment horizontal="center" vertical="center"/>
    </xf>
    <xf numFmtId="0" fontId="34" fillId="3" borderId="76" xfId="0" applyFont="1" applyFill="1" applyBorder="1" applyAlignment="1">
      <alignment horizontal="right" vertical="center"/>
    </xf>
    <xf numFmtId="0" fontId="34" fillId="3" borderId="145" xfId="0" applyFont="1" applyFill="1" applyBorder="1" applyAlignment="1">
      <alignment horizontal="right" vertical="center"/>
    </xf>
    <xf numFmtId="165" fontId="34" fillId="3" borderId="144" xfId="15" applyNumberFormat="1" applyFont="1" applyFill="1" applyBorder="1" applyAlignment="1">
      <alignment horizontal="right" vertical="center"/>
    </xf>
    <xf numFmtId="165" fontId="34" fillId="3" borderId="146" xfId="15" applyNumberFormat="1" applyFont="1" applyFill="1" applyBorder="1" applyAlignment="1">
      <alignment horizontal="right" vertical="center"/>
    </xf>
    <xf numFmtId="165" fontId="34" fillId="3" borderId="147" xfId="15" applyNumberFormat="1" applyFont="1" applyFill="1" applyBorder="1" applyAlignment="1">
      <alignment horizontal="right" vertical="center"/>
    </xf>
    <xf numFmtId="165" fontId="34" fillId="3" borderId="145" xfId="15" applyNumberFormat="1" applyFont="1" applyFill="1" applyBorder="1" applyAlignment="1">
      <alignment horizontal="right" vertical="center"/>
    </xf>
    <xf numFmtId="166" fontId="27" fillId="3" borderId="140" xfId="15" applyNumberFormat="1" applyFont="1" applyFill="1" applyBorder="1" applyAlignment="1">
      <alignment horizontal="center" vertical="center"/>
    </xf>
    <xf numFmtId="166" fontId="30" fillId="3" borderId="75" xfId="15" applyNumberFormat="1" applyFont="1" applyFill="1" applyBorder="1" applyAlignment="1">
      <alignment horizontal="center" vertical="center"/>
    </xf>
    <xf numFmtId="0" fontId="30" fillId="3" borderId="0" xfId="0" applyFont="1" applyFill="1" applyAlignment="1">
      <alignment vertical="center"/>
    </xf>
    <xf numFmtId="0" fontId="53" fillId="3" borderId="0" xfId="0" applyFont="1" applyFill="1" applyAlignment="1">
      <alignment horizontal="center" vertical="center"/>
    </xf>
    <xf numFmtId="0" fontId="53" fillId="3" borderId="0" xfId="0" applyFont="1" applyFill="1" applyAlignment="1">
      <alignment horizontal="right" vertical="center"/>
    </xf>
    <xf numFmtId="3" fontId="27" fillId="3" borderId="0" xfId="6" applyNumberFormat="1" applyFont="1" applyFill="1" applyBorder="1" applyAlignment="1">
      <alignment horizontal="center" vertical="center"/>
    </xf>
    <xf numFmtId="167" fontId="27" fillId="3" borderId="75" xfId="15" applyNumberFormat="1" applyFont="1" applyFill="1" applyBorder="1" applyAlignment="1">
      <alignment horizontal="center" vertical="center"/>
    </xf>
    <xf numFmtId="168" fontId="27" fillId="3" borderId="145" xfId="14" applyNumberFormat="1" applyFont="1" applyFill="1" applyBorder="1" applyAlignment="1">
      <alignment horizontal="right" vertical="center"/>
    </xf>
    <xf numFmtId="3" fontId="27" fillId="3" borderId="146" xfId="6" applyNumberFormat="1" applyFont="1" applyFill="1" applyBorder="1" applyAlignment="1">
      <alignment horizontal="center" vertical="center"/>
    </xf>
    <xf numFmtId="167" fontId="27" fillId="3" borderId="147" xfId="15" applyNumberFormat="1" applyFont="1" applyFill="1" applyBorder="1" applyAlignment="1">
      <alignment horizontal="center" vertical="center"/>
    </xf>
    <xf numFmtId="168" fontId="27" fillId="3" borderId="152" xfId="14" applyNumberFormat="1" applyFont="1" applyFill="1" applyBorder="1" applyAlignment="1">
      <alignment horizontal="right" vertical="center"/>
    </xf>
    <xf numFmtId="3" fontId="27" fillId="3" borderId="153" xfId="6" applyNumberFormat="1" applyFont="1" applyFill="1" applyBorder="1" applyAlignment="1">
      <alignment horizontal="center" vertical="center"/>
    </xf>
    <xf numFmtId="167" fontId="27" fillId="3" borderId="154" xfId="15" applyNumberFormat="1" applyFont="1" applyFill="1" applyBorder="1" applyAlignment="1">
      <alignment horizontal="center" vertical="center"/>
    </xf>
    <xf numFmtId="3" fontId="27" fillId="3" borderId="153" xfId="14" applyNumberFormat="1" applyFont="1" applyFill="1" applyBorder="1" applyAlignment="1">
      <alignment horizontal="center" vertical="center"/>
    </xf>
    <xf numFmtId="167" fontId="34" fillId="3" borderId="154" xfId="15" applyNumberFormat="1" applyFont="1" applyFill="1" applyBorder="1" applyAlignment="1">
      <alignment horizontal="center" vertical="center"/>
    </xf>
    <xf numFmtId="167" fontId="34" fillId="3" borderId="147" xfId="15" applyNumberFormat="1" applyFont="1" applyFill="1" applyBorder="1" applyAlignment="1">
      <alignment horizontal="center" vertical="center"/>
    </xf>
    <xf numFmtId="167" fontId="34" fillId="3" borderId="75" xfId="15" applyNumberFormat="1" applyFont="1" applyFill="1" applyBorder="1" applyAlignment="1">
      <alignment horizontal="center" vertical="center"/>
    </xf>
    <xf numFmtId="3" fontId="27" fillId="3" borderId="155" xfId="14" applyNumberFormat="1" applyFont="1" applyFill="1" applyBorder="1" applyAlignment="1">
      <alignment horizontal="center" vertical="center"/>
    </xf>
    <xf numFmtId="3" fontId="27" fillId="3" borderId="156" xfId="6" applyNumberFormat="1" applyFont="1" applyFill="1" applyBorder="1" applyAlignment="1">
      <alignment horizontal="center" vertical="center"/>
    </xf>
    <xf numFmtId="3" fontId="27" fillId="3" borderId="85" xfId="6" applyNumberFormat="1" applyFont="1" applyFill="1" applyBorder="1" applyAlignment="1">
      <alignment horizontal="center" vertical="center"/>
    </xf>
    <xf numFmtId="3" fontId="27" fillId="3" borderId="155" xfId="6" applyNumberFormat="1" applyFont="1" applyFill="1" applyBorder="1" applyAlignment="1">
      <alignment horizontal="center" vertical="center"/>
    </xf>
    <xf numFmtId="3" fontId="30" fillId="3" borderId="155" xfId="14" applyNumberFormat="1" applyFont="1" applyFill="1" applyBorder="1" applyAlignment="1">
      <alignment horizontal="center" vertical="center"/>
    </xf>
    <xf numFmtId="3" fontId="30" fillId="3" borderId="156" xfId="6" applyNumberFormat="1" applyFont="1" applyFill="1" applyBorder="1" applyAlignment="1">
      <alignment horizontal="center" vertical="center"/>
    </xf>
    <xf numFmtId="3" fontId="30" fillId="3" borderId="85" xfId="6" applyNumberFormat="1" applyFont="1" applyFill="1" applyBorder="1" applyAlignment="1">
      <alignment horizontal="center" vertical="center"/>
    </xf>
    <xf numFmtId="3" fontId="30" fillId="3" borderId="155" xfId="6" applyNumberFormat="1" applyFont="1" applyFill="1" applyBorder="1" applyAlignment="1">
      <alignment horizontal="center" vertical="center"/>
    </xf>
    <xf numFmtId="0" fontId="27" fillId="3" borderId="73" xfId="14" applyFont="1" applyFill="1" applyBorder="1" applyAlignment="1">
      <alignment horizontal="center" vertical="center"/>
    </xf>
    <xf numFmtId="0" fontId="27" fillId="3" borderId="81" xfId="14" applyFont="1" applyFill="1" applyBorder="1" applyAlignment="1">
      <alignment horizontal="center" vertical="center" wrapText="1"/>
    </xf>
    <xf numFmtId="0" fontId="34" fillId="3" borderId="83" xfId="14" applyFont="1" applyFill="1" applyBorder="1" applyAlignment="1">
      <alignment horizontal="center" vertical="center" wrapText="1"/>
    </xf>
    <xf numFmtId="0" fontId="27" fillId="3" borderId="70" xfId="14" applyFont="1" applyFill="1" applyBorder="1" applyAlignment="1">
      <alignment horizontal="center" vertical="center" wrapText="1"/>
    </xf>
    <xf numFmtId="0" fontId="30" fillId="3" borderId="81" xfId="14" applyFont="1" applyFill="1" applyBorder="1" applyAlignment="1">
      <alignment horizontal="center" vertical="center" wrapText="1"/>
    </xf>
    <xf numFmtId="0" fontId="27" fillId="3" borderId="83" xfId="14" applyFont="1" applyFill="1" applyBorder="1" applyAlignment="1">
      <alignment horizontal="center" vertical="center" wrapText="1"/>
    </xf>
    <xf numFmtId="168" fontId="27" fillId="3" borderId="73" xfId="14" applyNumberFormat="1" applyFont="1" applyFill="1" applyBorder="1" applyAlignment="1">
      <alignment horizontal="right" vertical="center"/>
    </xf>
    <xf numFmtId="3" fontId="27" fillId="3" borderId="81" xfId="14" applyNumberFormat="1" applyFont="1" applyFill="1" applyBorder="1" applyAlignment="1">
      <alignment horizontal="center" vertical="center"/>
    </xf>
    <xf numFmtId="167" fontId="34" fillId="3" borderId="83" xfId="15" applyNumberFormat="1" applyFont="1" applyFill="1" applyBorder="1" applyAlignment="1">
      <alignment horizontal="center" vertical="center"/>
    </xf>
    <xf numFmtId="3" fontId="27" fillId="3" borderId="70" xfId="14" applyNumberFormat="1" applyFont="1" applyFill="1" applyBorder="1" applyAlignment="1">
      <alignment horizontal="center" vertical="center"/>
    </xf>
    <xf numFmtId="3" fontId="30" fillId="3" borderId="81" xfId="14" applyNumberFormat="1" applyFont="1" applyFill="1" applyBorder="1" applyAlignment="1">
      <alignment horizontal="center" vertical="center"/>
    </xf>
    <xf numFmtId="167" fontId="27" fillId="3" borderId="83" xfId="15" applyNumberFormat="1" applyFont="1" applyFill="1" applyBorder="1" applyAlignment="1">
      <alignment horizontal="center" vertical="center"/>
    </xf>
    <xf numFmtId="3" fontId="27" fillId="3" borderId="81" xfId="6" applyNumberFormat="1" applyFont="1" applyFill="1" applyBorder="1" applyAlignment="1">
      <alignment horizontal="center" vertical="center"/>
    </xf>
    <xf numFmtId="3" fontId="27" fillId="3" borderId="70" xfId="6" applyNumberFormat="1" applyFont="1" applyFill="1" applyBorder="1" applyAlignment="1">
      <alignment horizontal="center" vertical="center"/>
    </xf>
    <xf numFmtId="3" fontId="30" fillId="3" borderId="81" xfId="6" applyNumberFormat="1" applyFont="1" applyFill="1" applyBorder="1" applyAlignment="1">
      <alignment horizontal="center" vertical="center"/>
    </xf>
    <xf numFmtId="0" fontId="52" fillId="3" borderId="0" xfId="0" applyFont="1" applyFill="1" applyAlignment="1">
      <alignment horizontal="center" vertical="center"/>
    </xf>
    <xf numFmtId="0" fontId="57" fillId="2" borderId="0" xfId="0" applyFont="1" applyFill="1" applyAlignment="1">
      <alignment horizontal="center" vertical="center"/>
    </xf>
    <xf numFmtId="0" fontId="55" fillId="3" borderId="0" xfId="0" applyFont="1" applyFill="1" applyAlignment="1">
      <alignment horizontal="center" vertical="center"/>
    </xf>
    <xf numFmtId="0" fontId="27" fillId="3" borderId="163" xfId="14" applyFont="1" applyFill="1" applyBorder="1" applyAlignment="1">
      <alignment horizontal="center" vertical="center"/>
    </xf>
    <xf numFmtId="0" fontId="27" fillId="3" borderId="165" xfId="14" applyFont="1" applyFill="1" applyBorder="1" applyAlignment="1">
      <alignment horizontal="center" vertical="center" wrapText="1"/>
    </xf>
    <xf numFmtId="0" fontId="27" fillId="3" borderId="166" xfId="14" applyFont="1" applyFill="1" applyBorder="1" applyAlignment="1">
      <alignment horizontal="center" vertical="center" wrapText="1"/>
    </xf>
    <xf numFmtId="168" fontId="27" fillId="3" borderId="167" xfId="14" applyNumberFormat="1" applyFont="1" applyFill="1" applyBorder="1" applyAlignment="1">
      <alignment horizontal="right" vertical="center"/>
    </xf>
    <xf numFmtId="3" fontId="27" fillId="3" borderId="164" xfId="14" applyNumberFormat="1" applyFont="1" applyFill="1" applyBorder="1" applyAlignment="1">
      <alignment horizontal="center" vertical="center"/>
    </xf>
    <xf numFmtId="167" fontId="27" fillId="3" borderId="166" xfId="15" applyNumberFormat="1" applyFont="1" applyFill="1" applyBorder="1" applyAlignment="1">
      <alignment horizontal="center" vertical="center"/>
    </xf>
    <xf numFmtId="3" fontId="27" fillId="3" borderId="165" xfId="6" applyNumberFormat="1" applyFont="1" applyFill="1" applyBorder="1" applyAlignment="1">
      <alignment horizontal="center" vertical="center"/>
    </xf>
    <xf numFmtId="168" fontId="27" fillId="3" borderId="169" xfId="14" applyNumberFormat="1" applyFont="1" applyFill="1" applyBorder="1" applyAlignment="1">
      <alignment horizontal="right" vertical="center"/>
    </xf>
    <xf numFmtId="3" fontId="27" fillId="3" borderId="170" xfId="6" applyNumberFormat="1" applyFont="1" applyFill="1" applyBorder="1" applyAlignment="1">
      <alignment horizontal="center" vertical="center"/>
    </xf>
    <xf numFmtId="167" fontId="27" fillId="3" borderId="171" xfId="15" applyNumberFormat="1" applyFont="1" applyFill="1" applyBorder="1" applyAlignment="1">
      <alignment horizontal="center" vertical="center"/>
    </xf>
    <xf numFmtId="168" fontId="27" fillId="3" borderId="172" xfId="14" applyNumberFormat="1" applyFont="1" applyFill="1" applyBorder="1" applyAlignment="1">
      <alignment horizontal="right" vertical="center"/>
    </xf>
    <xf numFmtId="3" fontId="27" fillId="3" borderId="173" xfId="6" applyNumberFormat="1" applyFont="1" applyFill="1" applyBorder="1" applyAlignment="1">
      <alignment horizontal="center" vertical="center"/>
    </xf>
    <xf numFmtId="167" fontId="27" fillId="3" borderId="174" xfId="15" applyNumberFormat="1" applyFont="1" applyFill="1" applyBorder="1" applyAlignment="1">
      <alignment horizontal="center" vertical="center"/>
    </xf>
    <xf numFmtId="168" fontId="27" fillId="3" borderId="175" xfId="14" applyNumberFormat="1" applyFont="1" applyFill="1" applyBorder="1" applyAlignment="1">
      <alignment horizontal="right" vertical="center"/>
    </xf>
    <xf numFmtId="3" fontId="27" fillId="3" borderId="22" xfId="6" applyNumberFormat="1" applyFont="1" applyFill="1" applyBorder="1" applyAlignment="1">
      <alignment horizontal="center" vertical="center"/>
    </xf>
    <xf numFmtId="167" fontId="27" fillId="3" borderId="176" xfId="15" applyNumberFormat="1" applyFont="1" applyFill="1" applyBorder="1" applyAlignment="1">
      <alignment horizontal="center" vertical="center"/>
    </xf>
    <xf numFmtId="3" fontId="27" fillId="3" borderId="173" xfId="14" applyNumberFormat="1" applyFont="1" applyFill="1" applyBorder="1" applyAlignment="1">
      <alignment horizontal="center" vertical="center"/>
    </xf>
    <xf numFmtId="0" fontId="34" fillId="3" borderId="178" xfId="14" applyFont="1" applyFill="1" applyBorder="1" applyAlignment="1">
      <alignment horizontal="center" vertical="center" wrapText="1"/>
    </xf>
    <xf numFmtId="167" fontId="34" fillId="3" borderId="178" xfId="15" applyNumberFormat="1" applyFont="1" applyFill="1" applyBorder="1" applyAlignment="1">
      <alignment horizontal="center" vertical="center"/>
    </xf>
    <xf numFmtId="167" fontId="34" fillId="3" borderId="179" xfId="15" applyNumberFormat="1" applyFont="1" applyFill="1" applyBorder="1" applyAlignment="1">
      <alignment horizontal="center" vertical="center"/>
    </xf>
    <xf numFmtId="167" fontId="34" fillId="3" borderId="180" xfId="15" applyNumberFormat="1" applyFont="1" applyFill="1" applyBorder="1" applyAlignment="1">
      <alignment horizontal="center" vertical="center"/>
    </xf>
    <xf numFmtId="0" fontId="27" fillId="3" borderId="177" xfId="14" applyFont="1" applyFill="1" applyBorder="1" applyAlignment="1">
      <alignment horizontal="center" vertical="center" wrapText="1"/>
    </xf>
    <xf numFmtId="3" fontId="27" fillId="3" borderId="177" xfId="14" applyNumberFormat="1" applyFont="1" applyFill="1" applyBorder="1" applyAlignment="1">
      <alignment horizontal="center" vertical="center"/>
    </xf>
    <xf numFmtId="3" fontId="27" fillId="3" borderId="182" xfId="14" applyNumberFormat="1" applyFont="1" applyFill="1" applyBorder="1" applyAlignment="1">
      <alignment horizontal="center" vertical="center"/>
    </xf>
    <xf numFmtId="3" fontId="27" fillId="3" borderId="183" xfId="6" applyNumberFormat="1" applyFont="1" applyFill="1" applyBorder="1" applyAlignment="1">
      <alignment horizontal="center" vertical="center"/>
    </xf>
    <xf numFmtId="3" fontId="27" fillId="3" borderId="184" xfId="6" applyNumberFormat="1" applyFont="1" applyFill="1" applyBorder="1" applyAlignment="1">
      <alignment horizontal="center" vertical="center"/>
    </xf>
    <xf numFmtId="3" fontId="27" fillId="3" borderId="177" xfId="6" applyNumberFormat="1" applyFont="1" applyFill="1" applyBorder="1" applyAlignment="1">
      <alignment horizontal="center" vertical="center"/>
    </xf>
    <xf numFmtId="3" fontId="27" fillId="3" borderId="182" xfId="6" applyNumberFormat="1" applyFont="1" applyFill="1" applyBorder="1" applyAlignment="1">
      <alignment horizontal="center" vertical="center"/>
    </xf>
    <xf numFmtId="0" fontId="30" fillId="3" borderId="177" xfId="14" applyFont="1" applyFill="1" applyBorder="1" applyAlignment="1">
      <alignment horizontal="center" vertical="center" wrapText="1"/>
    </xf>
    <xf numFmtId="3" fontId="30" fillId="3" borderId="177" xfId="14" applyNumberFormat="1" applyFont="1" applyFill="1" applyBorder="1" applyAlignment="1">
      <alignment horizontal="center" vertical="center"/>
    </xf>
    <xf numFmtId="3" fontId="30" fillId="3" borderId="182" xfId="14" applyNumberFormat="1" applyFont="1" applyFill="1" applyBorder="1" applyAlignment="1">
      <alignment horizontal="center" vertical="center"/>
    </xf>
    <xf numFmtId="3" fontId="30" fillId="3" borderId="183" xfId="6" applyNumberFormat="1" applyFont="1" applyFill="1" applyBorder="1" applyAlignment="1">
      <alignment horizontal="center" vertical="center"/>
    </xf>
    <xf numFmtId="3" fontId="30" fillId="3" borderId="184" xfId="6" applyNumberFormat="1" applyFont="1" applyFill="1" applyBorder="1" applyAlignment="1">
      <alignment horizontal="center" vertical="center"/>
    </xf>
    <xf numFmtId="3" fontId="30" fillId="3" borderId="177" xfId="6" applyNumberFormat="1" applyFont="1" applyFill="1" applyBorder="1" applyAlignment="1">
      <alignment horizontal="center" vertical="center"/>
    </xf>
    <xf numFmtId="3" fontId="30" fillId="3" borderId="182" xfId="6" applyNumberFormat="1" applyFont="1" applyFill="1" applyBorder="1" applyAlignment="1">
      <alignment horizontal="center" vertical="center"/>
    </xf>
    <xf numFmtId="0" fontId="27" fillId="3" borderId="138" xfId="14" applyFont="1" applyFill="1" applyBorder="1" applyAlignment="1">
      <alignment horizontal="center" vertical="center"/>
    </xf>
    <xf numFmtId="168" fontId="27" fillId="3" borderId="69" xfId="14" applyNumberFormat="1" applyFont="1" applyFill="1" applyBorder="1" applyAlignment="1">
      <alignment horizontal="right" vertical="center"/>
    </xf>
    <xf numFmtId="168" fontId="27" fillId="3" borderId="151" xfId="14" applyNumberFormat="1" applyFont="1" applyFill="1" applyBorder="1" applyAlignment="1">
      <alignment horizontal="right" vertical="center"/>
    </xf>
    <xf numFmtId="168" fontId="27" fillId="3" borderId="140" xfId="14" applyNumberFormat="1" applyFont="1" applyFill="1" applyBorder="1" applyAlignment="1">
      <alignment horizontal="right" vertical="center"/>
    </xf>
    <xf numFmtId="168" fontId="27" fillId="3" borderId="148" xfId="14" applyNumberFormat="1" applyFont="1" applyFill="1" applyBorder="1" applyAlignment="1">
      <alignment horizontal="right" vertical="center"/>
    </xf>
    <xf numFmtId="0" fontId="34" fillId="3" borderId="141" xfId="14" applyFont="1" applyFill="1" applyBorder="1" applyAlignment="1">
      <alignment horizontal="center" vertical="center" wrapText="1"/>
    </xf>
    <xf numFmtId="165" fontId="34" fillId="3" borderId="70" xfId="14" applyNumberFormat="1" applyFont="1" applyFill="1" applyBorder="1" applyAlignment="1">
      <alignment horizontal="center" vertical="center"/>
    </xf>
    <xf numFmtId="165" fontId="34" fillId="3" borderId="153" xfId="14" applyNumberFormat="1" applyFont="1" applyFill="1" applyBorder="1" applyAlignment="1">
      <alignment horizontal="center" vertical="center"/>
    </xf>
    <xf numFmtId="165" fontId="34" fillId="3" borderId="149" xfId="15" applyNumberFormat="1" applyFont="1" applyFill="1" applyBorder="1" applyAlignment="1">
      <alignment horizontal="center" vertical="center"/>
    </xf>
    <xf numFmtId="165" fontId="34" fillId="3" borderId="0" xfId="15" applyNumberFormat="1" applyFont="1" applyFill="1" applyBorder="1" applyAlignment="1">
      <alignment horizontal="center" vertical="center"/>
    </xf>
    <xf numFmtId="165" fontId="34" fillId="3" borderId="70" xfId="15" applyNumberFormat="1" applyFont="1" applyFill="1" applyBorder="1" applyAlignment="1">
      <alignment horizontal="center" vertical="center"/>
    </xf>
    <xf numFmtId="165" fontId="34" fillId="3" borderId="153" xfId="15" applyNumberFormat="1" applyFont="1" applyFill="1" applyBorder="1" applyAlignment="1">
      <alignment horizontal="center" vertical="center"/>
    </xf>
    <xf numFmtId="0" fontId="27" fillId="3" borderId="185" xfId="14" applyFont="1" applyFill="1" applyBorder="1" applyAlignment="1">
      <alignment horizontal="center" vertical="center" wrapText="1"/>
    </xf>
    <xf numFmtId="3" fontId="27" fillId="3" borderId="186" xfId="6" applyNumberFormat="1" applyFont="1" applyFill="1" applyBorder="1" applyAlignment="1">
      <alignment horizontal="center" vertical="center"/>
    </xf>
    <xf numFmtId="0" fontId="34" fillId="3" borderId="143" xfId="14" applyFont="1" applyFill="1" applyBorder="1" applyAlignment="1">
      <alignment horizontal="center" vertical="center" wrapText="1"/>
    </xf>
    <xf numFmtId="165" fontId="34" fillId="3" borderId="83" xfId="14" applyNumberFormat="1" applyFont="1" applyFill="1" applyBorder="1" applyAlignment="1">
      <alignment horizontal="center" vertical="center"/>
    </xf>
    <xf numFmtId="165" fontId="34" fillId="3" borderId="154" xfId="14" applyNumberFormat="1" applyFont="1" applyFill="1" applyBorder="1" applyAlignment="1">
      <alignment horizontal="center" vertical="center"/>
    </xf>
    <xf numFmtId="165" fontId="34" fillId="3" borderId="187" xfId="15" applyNumberFormat="1" applyFont="1" applyFill="1" applyBorder="1" applyAlignment="1">
      <alignment horizontal="center" vertical="center"/>
    </xf>
    <xf numFmtId="165" fontId="34" fillId="3" borderId="75" xfId="15" applyNumberFormat="1" applyFont="1" applyFill="1" applyBorder="1" applyAlignment="1">
      <alignment horizontal="center" vertical="center"/>
    </xf>
    <xf numFmtId="165" fontId="34" fillId="3" borderId="83" xfId="15" applyNumberFormat="1" applyFont="1" applyFill="1" applyBorder="1" applyAlignment="1">
      <alignment horizontal="center" vertical="center"/>
    </xf>
    <xf numFmtId="165" fontId="34" fillId="3" borderId="154" xfId="15" applyNumberFormat="1" applyFont="1" applyFill="1" applyBorder="1" applyAlignment="1">
      <alignment horizontal="center" vertical="center"/>
    </xf>
    <xf numFmtId="0" fontId="30" fillId="3" borderId="185" xfId="14" applyFont="1" applyFill="1" applyBorder="1" applyAlignment="1">
      <alignment horizontal="center" vertical="center" wrapText="1"/>
    </xf>
    <xf numFmtId="3" fontId="30" fillId="3" borderId="186" xfId="6" applyNumberFormat="1" applyFont="1" applyFill="1" applyBorder="1" applyAlignment="1">
      <alignment horizontal="center" vertical="center"/>
    </xf>
    <xf numFmtId="165" fontId="34" fillId="3" borderId="190" xfId="15" applyNumberFormat="1" applyFont="1" applyFill="1" applyBorder="1" applyAlignment="1">
      <alignment horizontal="center" vertical="center"/>
    </xf>
    <xf numFmtId="165" fontId="34" fillId="3" borderId="189" xfId="14" applyNumberFormat="1" applyFont="1" applyFill="1" applyBorder="1" applyAlignment="1">
      <alignment horizontal="center" vertical="center"/>
    </xf>
    <xf numFmtId="165" fontId="34" fillId="3" borderId="15" xfId="15" applyNumberFormat="1" applyFont="1" applyFill="1" applyBorder="1" applyAlignment="1">
      <alignment horizontal="center" vertical="center"/>
    </xf>
    <xf numFmtId="165" fontId="34" fillId="3" borderId="191" xfId="15" applyNumberFormat="1" applyFont="1" applyFill="1" applyBorder="1" applyAlignment="1">
      <alignment horizontal="center" vertical="center"/>
    </xf>
    <xf numFmtId="165" fontId="34" fillId="3" borderId="192" xfId="15" applyNumberFormat="1" applyFont="1" applyFill="1" applyBorder="1" applyAlignment="1">
      <alignment horizontal="center" vertical="center"/>
    </xf>
    <xf numFmtId="165" fontId="34" fillId="3" borderId="188" xfId="14" applyNumberFormat="1" applyFont="1" applyFill="1" applyBorder="1" applyAlignment="1">
      <alignment horizontal="center" vertical="center"/>
    </xf>
    <xf numFmtId="0" fontId="34" fillId="3" borderId="191" xfId="14" applyFont="1" applyFill="1" applyBorder="1" applyAlignment="1">
      <alignment horizontal="center" vertical="center" wrapText="1"/>
    </xf>
    <xf numFmtId="0" fontId="27" fillId="3" borderId="193" xfId="14" applyFont="1" applyFill="1" applyBorder="1" applyAlignment="1">
      <alignment horizontal="center" vertical="center" wrapText="1"/>
    </xf>
    <xf numFmtId="3" fontId="27" fillId="3" borderId="194" xfId="14" applyNumberFormat="1" applyFont="1" applyFill="1" applyBorder="1" applyAlignment="1">
      <alignment horizontal="center" vertical="center"/>
    </xf>
    <xf numFmtId="3" fontId="27" fillId="3" borderId="195" xfId="14" applyNumberFormat="1" applyFont="1" applyFill="1" applyBorder="1" applyAlignment="1">
      <alignment horizontal="center" vertical="center"/>
    </xf>
    <xf numFmtId="3" fontId="27" fillId="3" borderId="196" xfId="6" applyNumberFormat="1" applyFont="1" applyFill="1" applyBorder="1" applyAlignment="1">
      <alignment horizontal="center" vertical="center"/>
    </xf>
    <xf numFmtId="3" fontId="27" fillId="3" borderId="197" xfId="6" applyNumberFormat="1" applyFont="1" applyFill="1" applyBorder="1" applyAlignment="1">
      <alignment horizontal="center" vertical="center"/>
    </xf>
    <xf numFmtId="3" fontId="27" fillId="3" borderId="193" xfId="6" applyNumberFormat="1" applyFont="1" applyFill="1" applyBorder="1" applyAlignment="1">
      <alignment horizontal="center" vertical="center"/>
    </xf>
    <xf numFmtId="3" fontId="27" fillId="3" borderId="198" xfId="6" applyNumberFormat="1" applyFont="1" applyFill="1" applyBorder="1" applyAlignment="1">
      <alignment horizontal="center" vertical="center"/>
    </xf>
    <xf numFmtId="0" fontId="27" fillId="3" borderId="157" xfId="14" applyFont="1" applyFill="1" applyBorder="1" applyAlignment="1">
      <alignment horizontal="center" vertical="center"/>
    </xf>
    <xf numFmtId="168" fontId="27" fillId="3" borderId="199" xfId="14" applyNumberFormat="1" applyFont="1" applyFill="1" applyBorder="1" applyAlignment="1">
      <alignment horizontal="right" vertical="center"/>
    </xf>
    <xf numFmtId="168" fontId="27" fillId="3" borderId="200" xfId="14" applyNumberFormat="1" applyFont="1" applyFill="1" applyBorder="1" applyAlignment="1">
      <alignment horizontal="right" vertical="center"/>
    </xf>
    <xf numFmtId="168" fontId="27" fillId="3" borderId="201" xfId="14" applyNumberFormat="1" applyFont="1" applyFill="1" applyBorder="1" applyAlignment="1">
      <alignment horizontal="right" vertical="center"/>
    </xf>
    <xf numFmtId="168" fontId="27" fillId="3" borderId="202" xfId="14" applyNumberFormat="1" applyFont="1" applyFill="1" applyBorder="1" applyAlignment="1">
      <alignment horizontal="right" vertical="center"/>
    </xf>
    <xf numFmtId="168" fontId="27" fillId="3" borderId="157" xfId="14" applyNumberFormat="1" applyFont="1" applyFill="1" applyBorder="1" applyAlignment="1">
      <alignment horizontal="right" vertical="center"/>
    </xf>
    <xf numFmtId="168" fontId="27" fillId="3" borderId="203" xfId="14" applyNumberFormat="1" applyFont="1" applyFill="1" applyBorder="1" applyAlignment="1">
      <alignment horizontal="right" vertical="center"/>
    </xf>
    <xf numFmtId="0" fontId="34" fillId="3" borderId="204" xfId="14" applyFont="1" applyFill="1" applyBorder="1" applyAlignment="1">
      <alignment horizontal="center" vertical="center" wrapText="1"/>
    </xf>
    <xf numFmtId="165" fontId="34" fillId="3" borderId="205" xfId="14" applyNumberFormat="1" applyFont="1" applyFill="1" applyBorder="1" applyAlignment="1">
      <alignment horizontal="center" vertical="center"/>
    </xf>
    <xf numFmtId="165" fontId="34" fillId="3" borderId="206" xfId="14" applyNumberFormat="1" applyFont="1" applyFill="1" applyBorder="1" applyAlignment="1">
      <alignment horizontal="center" vertical="center"/>
    </xf>
    <xf numFmtId="165" fontId="34" fillId="3" borderId="207" xfId="15" applyNumberFormat="1" applyFont="1" applyFill="1" applyBorder="1" applyAlignment="1">
      <alignment horizontal="center" vertical="center"/>
    </xf>
    <xf numFmtId="165" fontId="34" fillId="3" borderId="208" xfId="15" applyNumberFormat="1" applyFont="1" applyFill="1" applyBorder="1" applyAlignment="1">
      <alignment horizontal="center" vertical="center"/>
    </xf>
    <xf numFmtId="165" fontId="34" fillId="3" borderId="204" xfId="15" applyNumberFormat="1" applyFont="1" applyFill="1" applyBorder="1" applyAlignment="1">
      <alignment horizontal="center" vertical="center"/>
    </xf>
    <xf numFmtId="165" fontId="34" fillId="3" borderId="209" xfId="15" applyNumberFormat="1" applyFont="1" applyFill="1" applyBorder="1" applyAlignment="1">
      <alignment horizontal="center" vertical="center"/>
    </xf>
    <xf numFmtId="0" fontId="30" fillId="3" borderId="193" xfId="14" applyFont="1" applyFill="1" applyBorder="1" applyAlignment="1">
      <alignment horizontal="center" vertical="center" wrapText="1"/>
    </xf>
    <xf numFmtId="3" fontId="30" fillId="3" borderId="194" xfId="14" applyNumberFormat="1" applyFont="1" applyFill="1" applyBorder="1" applyAlignment="1">
      <alignment horizontal="center" vertical="center"/>
    </xf>
    <xf numFmtId="3" fontId="30" fillId="3" borderId="195" xfId="14" applyNumberFormat="1" applyFont="1" applyFill="1" applyBorder="1" applyAlignment="1">
      <alignment horizontal="center" vertical="center"/>
    </xf>
    <xf numFmtId="3" fontId="30" fillId="3" borderId="196" xfId="6" applyNumberFormat="1" applyFont="1" applyFill="1" applyBorder="1" applyAlignment="1">
      <alignment horizontal="center" vertical="center"/>
    </xf>
    <xf numFmtId="3" fontId="30" fillId="3" borderId="197" xfId="6" applyNumberFormat="1" applyFont="1" applyFill="1" applyBorder="1" applyAlignment="1">
      <alignment horizontal="center" vertical="center"/>
    </xf>
    <xf numFmtId="3" fontId="30" fillId="3" borderId="193" xfId="6" applyNumberFormat="1" applyFont="1" applyFill="1" applyBorder="1" applyAlignment="1">
      <alignment horizontal="center" vertical="center"/>
    </xf>
    <xf numFmtId="3" fontId="30" fillId="3" borderId="198" xfId="6" applyNumberFormat="1" applyFont="1" applyFill="1" applyBorder="1" applyAlignment="1">
      <alignment horizontal="center" vertical="center"/>
    </xf>
    <xf numFmtId="0" fontId="34" fillId="3" borderId="0" xfId="7" applyFont="1" applyFill="1" applyAlignment="1">
      <alignment vertical="center"/>
    </xf>
    <xf numFmtId="0" fontId="30" fillId="3" borderId="0" xfId="0" applyFont="1" applyFill="1" applyAlignment="1">
      <alignment horizontal="center" vertical="center"/>
    </xf>
    <xf numFmtId="0" fontId="27" fillId="3" borderId="50" xfId="11" applyFont="1" applyFill="1" applyBorder="1" applyAlignment="1">
      <alignment horizontal="center" vertical="center" wrapText="1"/>
    </xf>
    <xf numFmtId="0" fontId="30" fillId="3" borderId="51" xfId="11" applyFont="1" applyFill="1" applyBorder="1" applyAlignment="1">
      <alignment horizontal="center" vertical="center" wrapText="1"/>
    </xf>
    <xf numFmtId="9" fontId="34" fillId="3" borderId="28" xfId="15" applyFont="1" applyFill="1" applyBorder="1" applyAlignment="1">
      <alignment horizontal="right" vertical="center"/>
    </xf>
    <xf numFmtId="3" fontId="27" fillId="3" borderId="0" xfId="0" applyNumberFormat="1" applyFont="1" applyFill="1" applyAlignment="1">
      <alignment vertical="center"/>
    </xf>
    <xf numFmtId="168" fontId="27" fillId="3" borderId="56" xfId="0" applyNumberFormat="1" applyFont="1" applyFill="1" applyBorder="1" applyAlignment="1">
      <alignment horizontal="right" vertical="center"/>
    </xf>
    <xf numFmtId="9" fontId="34" fillId="3" borderId="0" xfId="15" applyFont="1" applyFill="1" applyBorder="1" applyAlignment="1">
      <alignment horizontal="right" vertical="center"/>
    </xf>
    <xf numFmtId="0" fontId="30" fillId="3" borderId="15" xfId="11" applyFont="1" applyFill="1" applyBorder="1" applyAlignment="1">
      <alignment horizontal="center" vertical="center" wrapText="1"/>
    </xf>
    <xf numFmtId="0" fontId="34" fillId="3" borderId="0" xfId="7" applyFont="1" applyFill="1" applyBorder="1" applyAlignment="1">
      <alignment vertical="center"/>
    </xf>
    <xf numFmtId="20" fontId="27" fillId="3" borderId="0" xfId="0" applyNumberFormat="1" applyFont="1" applyFill="1" applyAlignment="1">
      <alignment vertical="center"/>
    </xf>
    <xf numFmtId="0" fontId="58" fillId="3" borderId="0" xfId="0" applyFont="1" applyFill="1" applyAlignment="1">
      <alignment vertical="center"/>
    </xf>
    <xf numFmtId="0" fontId="27" fillId="3" borderId="158" xfId="0" applyFont="1" applyFill="1" applyBorder="1" applyAlignment="1">
      <alignment vertical="center"/>
    </xf>
    <xf numFmtId="165" fontId="34" fillId="3" borderId="210" xfId="15" applyNumberFormat="1" applyFont="1" applyFill="1" applyBorder="1" applyAlignment="1">
      <alignment horizontal="right" vertical="center"/>
    </xf>
    <xf numFmtId="9" fontId="34" fillId="3" borderId="211" xfId="15" applyFont="1" applyFill="1" applyBorder="1" applyAlignment="1">
      <alignment horizontal="right" vertical="center"/>
    </xf>
    <xf numFmtId="168" fontId="27" fillId="3" borderId="212" xfId="14" applyNumberFormat="1" applyFont="1" applyFill="1" applyBorder="1" applyAlignment="1">
      <alignment horizontal="right" vertical="center"/>
    </xf>
    <xf numFmtId="166" fontId="30" fillId="3" borderId="213" xfId="1" applyNumberFormat="1" applyFont="1" applyFill="1" applyBorder="1">
      <alignment horizontal="right"/>
    </xf>
    <xf numFmtId="0" fontId="34" fillId="3" borderId="175" xfId="0" applyFont="1" applyFill="1" applyBorder="1" applyAlignment="1">
      <alignment horizontal="right" vertical="center"/>
    </xf>
    <xf numFmtId="167" fontId="34" fillId="3" borderId="176" xfId="15" applyNumberFormat="1" applyFont="1" applyFill="1" applyBorder="1" applyAlignment="1">
      <alignment horizontal="right" vertical="center"/>
    </xf>
    <xf numFmtId="0" fontId="34" fillId="3" borderId="210" xfId="0" applyFont="1" applyFill="1" applyBorder="1" applyAlignment="1">
      <alignment horizontal="right" vertical="center"/>
    </xf>
    <xf numFmtId="167" fontId="34" fillId="3" borderId="211" xfId="15" applyNumberFormat="1" applyFont="1" applyFill="1" applyBorder="1" applyAlignment="1">
      <alignment horizontal="right" vertical="center"/>
    </xf>
    <xf numFmtId="166" fontId="30" fillId="3" borderId="176" xfId="1" applyNumberFormat="1" applyFont="1" applyFill="1" applyBorder="1">
      <alignment horizontal="right"/>
    </xf>
    <xf numFmtId="0" fontId="34" fillId="3" borderId="160" xfId="0" applyFont="1" applyFill="1" applyBorder="1" applyAlignment="1">
      <alignment horizontal="right" vertical="center"/>
    </xf>
    <xf numFmtId="167" fontId="34" fillId="3" borderId="161" xfId="15" applyNumberFormat="1" applyFont="1" applyFill="1" applyBorder="1" applyAlignment="1">
      <alignment horizontal="right" vertical="center"/>
    </xf>
    <xf numFmtId="167" fontId="34" fillId="3" borderId="162" xfId="15" applyNumberFormat="1" applyFont="1" applyFill="1" applyBorder="1" applyAlignment="1">
      <alignment horizontal="right" vertical="center"/>
    </xf>
    <xf numFmtId="0" fontId="27" fillId="3" borderId="163" xfId="0" applyFont="1" applyFill="1" applyBorder="1" applyAlignment="1">
      <alignment vertical="center"/>
    </xf>
    <xf numFmtId="165" fontId="34" fillId="3" borderId="160" xfId="15" applyNumberFormat="1" applyFont="1" applyFill="1" applyBorder="1" applyAlignment="1">
      <alignment horizontal="right" vertical="center"/>
    </xf>
    <xf numFmtId="9" fontId="34" fillId="3" borderId="161" xfId="15" applyFont="1" applyFill="1" applyBorder="1" applyAlignment="1">
      <alignment horizontal="right" vertical="center"/>
    </xf>
    <xf numFmtId="9" fontId="34" fillId="3" borderId="162" xfId="15" applyFont="1" applyFill="1" applyBorder="1" applyAlignment="1">
      <alignment horizontal="right" vertical="center"/>
    </xf>
    <xf numFmtId="168" fontId="27" fillId="3" borderId="215" xfId="0" applyNumberFormat="1" applyFont="1" applyFill="1" applyBorder="1" applyAlignment="1">
      <alignment horizontal="right" vertical="center"/>
    </xf>
    <xf numFmtId="166" fontId="27" fillId="3" borderId="216" xfId="1" applyNumberFormat="1" applyFont="1" applyFill="1" applyBorder="1">
      <alignment horizontal="right"/>
    </xf>
    <xf numFmtId="166" fontId="30" fillId="3" borderId="217" xfId="1" applyNumberFormat="1" applyFont="1" applyFill="1" applyBorder="1">
      <alignment horizontal="right"/>
    </xf>
    <xf numFmtId="0" fontId="30" fillId="3" borderId="191" xfId="11" applyFont="1" applyFill="1" applyBorder="1" applyAlignment="1">
      <alignment horizontal="center" vertical="center" wrapText="1"/>
    </xf>
    <xf numFmtId="166" fontId="30" fillId="3" borderId="219" xfId="1" applyNumberFormat="1" applyFont="1" applyFill="1" applyBorder="1">
      <alignment horizontal="right"/>
    </xf>
    <xf numFmtId="9" fontId="34" fillId="3" borderId="220" xfId="15" applyFont="1" applyFill="1" applyBorder="1" applyAlignment="1">
      <alignment horizontal="right" vertical="center"/>
    </xf>
    <xf numFmtId="9" fontId="34" fillId="3" borderId="221" xfId="15" applyFont="1" applyFill="1" applyBorder="1" applyAlignment="1">
      <alignment horizontal="right" vertical="center"/>
    </xf>
    <xf numFmtId="166" fontId="30" fillId="3" borderId="222" xfId="1" applyNumberFormat="1" applyFont="1" applyFill="1" applyBorder="1">
      <alignment horizontal="right"/>
    </xf>
    <xf numFmtId="167" fontId="34" fillId="3" borderId="219" xfId="15" applyNumberFormat="1" applyFont="1" applyFill="1" applyBorder="1" applyAlignment="1">
      <alignment horizontal="right" vertical="center"/>
    </xf>
    <xf numFmtId="166" fontId="30" fillId="3" borderId="223" xfId="1" applyNumberFormat="1" applyFont="1" applyFill="1" applyBorder="1">
      <alignment horizontal="right"/>
    </xf>
    <xf numFmtId="167" fontId="34" fillId="3" borderId="220" xfId="15" applyNumberFormat="1" applyFont="1" applyFill="1" applyBorder="1" applyAlignment="1">
      <alignment horizontal="right" vertical="center"/>
    </xf>
    <xf numFmtId="167" fontId="34" fillId="3" borderId="221" xfId="15" applyNumberFormat="1" applyFont="1" applyFill="1" applyBorder="1" applyAlignment="1">
      <alignment horizontal="right" vertical="center"/>
    </xf>
    <xf numFmtId="0" fontId="27" fillId="3" borderId="157" xfId="11" applyFont="1" applyFill="1" applyBorder="1" applyAlignment="1">
      <alignment horizontal="center" vertical="center" wrapText="1"/>
    </xf>
    <xf numFmtId="166" fontId="27" fillId="3" borderId="224" xfId="1" applyNumberFormat="1" applyFont="1" applyFill="1" applyBorder="1">
      <alignment horizontal="right"/>
    </xf>
    <xf numFmtId="9" fontId="34" fillId="3" borderId="214" xfId="15" applyFont="1" applyFill="1" applyBorder="1" applyAlignment="1">
      <alignment horizontal="right" vertical="center"/>
    </xf>
    <xf numFmtId="9" fontId="34" fillId="3" borderId="225" xfId="15" applyFont="1" applyFill="1" applyBorder="1" applyAlignment="1">
      <alignment horizontal="right" vertical="center"/>
    </xf>
    <xf numFmtId="166" fontId="27" fillId="3" borderId="226" xfId="1" applyNumberFormat="1" applyFont="1" applyFill="1" applyBorder="1">
      <alignment horizontal="right"/>
    </xf>
    <xf numFmtId="167" fontId="34" fillId="3" borderId="224" xfId="15" applyNumberFormat="1" applyFont="1" applyFill="1" applyBorder="1" applyAlignment="1">
      <alignment horizontal="right" vertical="center"/>
    </xf>
    <xf numFmtId="166" fontId="27" fillId="3" borderId="227" xfId="1" applyNumberFormat="1" applyFont="1" applyFill="1" applyBorder="1">
      <alignment horizontal="right"/>
    </xf>
    <xf numFmtId="167" fontId="34" fillId="3" borderId="214" xfId="15" applyNumberFormat="1" applyFont="1" applyFill="1" applyBorder="1" applyAlignment="1">
      <alignment horizontal="right" vertical="center"/>
    </xf>
    <xf numFmtId="167" fontId="34" fillId="3" borderId="225" xfId="15" applyNumberFormat="1" applyFont="1" applyFill="1" applyBorder="1" applyAlignment="1">
      <alignment horizontal="right" vertical="center"/>
    </xf>
    <xf numFmtId="168" fontId="27" fillId="3" borderId="228" xfId="14" applyNumberFormat="1" applyFont="1" applyFill="1" applyBorder="1" applyAlignment="1">
      <alignment horizontal="right" vertical="center"/>
    </xf>
    <xf numFmtId="165" fontId="34" fillId="3" borderId="229" xfId="15" applyNumberFormat="1" applyFont="1" applyFill="1" applyBorder="1" applyAlignment="1">
      <alignment horizontal="right" vertical="center"/>
    </xf>
    <xf numFmtId="165" fontId="34" fillId="3" borderId="230" xfId="15" applyNumberFormat="1" applyFont="1" applyFill="1" applyBorder="1" applyAlignment="1">
      <alignment horizontal="right" vertical="center"/>
    </xf>
    <xf numFmtId="168" fontId="27" fillId="3" borderId="231" xfId="14" applyNumberFormat="1" applyFont="1" applyFill="1" applyBorder="1" applyAlignment="1">
      <alignment horizontal="right" vertical="center"/>
    </xf>
    <xf numFmtId="0" fontId="34" fillId="3" borderId="228" xfId="0" applyFont="1" applyFill="1" applyBorder="1" applyAlignment="1">
      <alignment horizontal="right" vertical="center"/>
    </xf>
    <xf numFmtId="168" fontId="27" fillId="3" borderId="158" xfId="0" applyNumberFormat="1" applyFont="1" applyFill="1" applyBorder="1" applyAlignment="1">
      <alignment horizontal="right" vertical="center"/>
    </xf>
    <xf numFmtId="0" fontId="34" fillId="3" borderId="229" xfId="0" applyFont="1" applyFill="1" applyBorder="1" applyAlignment="1">
      <alignment horizontal="right" vertical="center"/>
    </xf>
    <xf numFmtId="0" fontId="34" fillId="3" borderId="230" xfId="0" applyFont="1" applyFill="1" applyBorder="1" applyAlignment="1">
      <alignment horizontal="right" vertical="center"/>
    </xf>
    <xf numFmtId="0" fontId="27" fillId="3" borderId="163" xfId="11" applyFont="1" applyFill="1" applyBorder="1" applyAlignment="1">
      <alignment horizontal="center" vertical="center" wrapText="1"/>
    </xf>
    <xf numFmtId="166" fontId="27" fillId="3" borderId="228" xfId="1" applyNumberFormat="1" applyFont="1" applyFill="1" applyBorder="1">
      <alignment horizontal="right"/>
    </xf>
    <xf numFmtId="9" fontId="34" fillId="3" borderId="229" xfId="15" applyFont="1" applyFill="1" applyBorder="1" applyAlignment="1">
      <alignment horizontal="right" vertical="center"/>
    </xf>
    <xf numFmtId="167" fontId="34" fillId="3" borderId="228" xfId="15" applyNumberFormat="1" applyFont="1" applyFill="1" applyBorder="1" applyAlignment="1">
      <alignment horizontal="right" vertical="center"/>
    </xf>
    <xf numFmtId="166" fontId="27" fillId="3" borderId="158" xfId="1" applyNumberFormat="1" applyFont="1" applyFill="1" applyBorder="1">
      <alignment horizontal="right"/>
    </xf>
    <xf numFmtId="167" fontId="34" fillId="3" borderId="229" xfId="15" applyNumberFormat="1" applyFont="1" applyFill="1" applyBorder="1" applyAlignment="1">
      <alignment horizontal="right" vertical="center"/>
    </xf>
    <xf numFmtId="0" fontId="34" fillId="3" borderId="233" xfId="0" applyFont="1" applyFill="1" applyBorder="1" applyAlignment="1">
      <alignment horizontal="right" vertical="center"/>
    </xf>
    <xf numFmtId="167" fontId="34" fillId="3" borderId="233" xfId="15" applyNumberFormat="1" applyFont="1" applyFill="1" applyBorder="1" applyAlignment="1">
      <alignment horizontal="right" vertical="center"/>
    </xf>
    <xf numFmtId="167" fontId="34" fillId="3" borderId="232" xfId="15" applyNumberFormat="1" applyFont="1" applyFill="1" applyBorder="1" applyAlignment="1">
      <alignment horizontal="right" vertical="center"/>
    </xf>
    <xf numFmtId="167" fontId="34" fillId="3" borderId="234" xfId="15" applyNumberFormat="1" applyFont="1" applyFill="1" applyBorder="1" applyAlignment="1">
      <alignment horizontal="right" vertical="center"/>
    </xf>
    <xf numFmtId="165" fontId="34" fillId="3" borderId="233" xfId="15" applyNumberFormat="1" applyFont="1" applyFill="1" applyBorder="1" applyAlignment="1">
      <alignment horizontal="right" vertical="center"/>
    </xf>
    <xf numFmtId="9" fontId="34" fillId="3" borderId="233" xfId="15" applyFont="1" applyFill="1" applyBorder="1" applyAlignment="1">
      <alignment horizontal="right" vertical="center"/>
    </xf>
    <xf numFmtId="9" fontId="34" fillId="3" borderId="232" xfId="15" applyFont="1" applyFill="1" applyBorder="1" applyAlignment="1">
      <alignment horizontal="right" vertical="center"/>
    </xf>
    <xf numFmtId="9" fontId="34" fillId="3" borderId="234" xfId="15" applyFont="1" applyFill="1" applyBorder="1" applyAlignment="1">
      <alignment horizontal="right" vertical="center"/>
    </xf>
    <xf numFmtId="0" fontId="27" fillId="3" borderId="138" xfId="11" applyFont="1" applyFill="1" applyBorder="1" applyAlignment="1">
      <alignment horizontal="center" vertical="center" wrapText="1"/>
    </xf>
    <xf numFmtId="166" fontId="27" fillId="3" borderId="138" xfId="1" applyNumberFormat="1" applyFont="1" applyFill="1" applyBorder="1">
      <alignment horizontal="right"/>
    </xf>
    <xf numFmtId="9" fontId="34" fillId="3" borderId="139" xfId="15" applyFont="1" applyFill="1" applyBorder="1" applyAlignment="1">
      <alignment horizontal="right" vertical="center"/>
    </xf>
    <xf numFmtId="166" fontId="27" fillId="3" borderId="140" xfId="1" applyNumberFormat="1" applyFont="1" applyFill="1" applyBorder="1">
      <alignment horizontal="right"/>
    </xf>
    <xf numFmtId="167" fontId="34" fillId="3" borderId="140" xfId="15" applyNumberFormat="1" applyFont="1" applyFill="1" applyBorder="1" applyAlignment="1">
      <alignment horizontal="right" vertical="center"/>
    </xf>
    <xf numFmtId="167" fontId="34" fillId="3" borderId="139" xfId="15" applyNumberFormat="1" applyFont="1" applyFill="1" applyBorder="1" applyAlignment="1">
      <alignment horizontal="right" vertical="center"/>
    </xf>
    <xf numFmtId="0" fontId="30" fillId="3" borderId="143" xfId="11" applyFont="1" applyFill="1" applyBorder="1" applyAlignment="1">
      <alignment horizontal="center" vertical="center" wrapText="1"/>
    </xf>
    <xf numFmtId="166" fontId="30" fillId="3" borderId="143" xfId="1" applyNumberFormat="1" applyFont="1" applyFill="1" applyBorder="1">
      <alignment horizontal="right"/>
    </xf>
    <xf numFmtId="9" fontId="34" fillId="3" borderId="84" xfId="15" applyFont="1" applyFill="1" applyBorder="1" applyAlignment="1">
      <alignment horizontal="right" vertical="center"/>
    </xf>
    <xf numFmtId="166" fontId="30" fillId="3" borderId="75" xfId="1" applyNumberFormat="1" applyFont="1" applyFill="1" applyBorder="1">
      <alignment horizontal="right"/>
    </xf>
    <xf numFmtId="167" fontId="34" fillId="3" borderId="75" xfId="15" applyNumberFormat="1" applyFont="1" applyFill="1" applyBorder="1" applyAlignment="1">
      <alignment horizontal="right" vertical="center"/>
    </xf>
    <xf numFmtId="167" fontId="34" fillId="3" borderId="84" xfId="15" applyNumberFormat="1" applyFont="1" applyFill="1" applyBorder="1" applyAlignment="1">
      <alignment horizontal="right" vertical="center"/>
    </xf>
    <xf numFmtId="168" fontId="27" fillId="3" borderId="137" xfId="0" applyNumberFormat="1" applyFont="1" applyFill="1" applyBorder="1" applyAlignment="1">
      <alignment horizontal="right" vertical="center"/>
    </xf>
    <xf numFmtId="165" fontId="34" fillId="3" borderId="236" xfId="15" applyNumberFormat="1" applyFont="1" applyFill="1" applyBorder="1" applyAlignment="1">
      <alignment horizontal="right" vertical="center"/>
    </xf>
    <xf numFmtId="9" fontId="34" fillId="3" borderId="235" xfId="15" applyFont="1" applyFill="1" applyBorder="1" applyAlignment="1">
      <alignment horizontal="right" vertical="center"/>
    </xf>
    <xf numFmtId="9" fontId="34" fillId="3" borderId="237" xfId="15" applyFont="1" applyFill="1" applyBorder="1" applyAlignment="1">
      <alignment horizontal="right" vertical="center"/>
    </xf>
    <xf numFmtId="0" fontId="34" fillId="3" borderId="236" xfId="0" applyFont="1" applyFill="1" applyBorder="1" applyAlignment="1">
      <alignment horizontal="right" vertical="center"/>
    </xf>
    <xf numFmtId="167" fontId="34" fillId="3" borderId="235" xfId="15" applyNumberFormat="1" applyFont="1" applyFill="1" applyBorder="1" applyAlignment="1">
      <alignment horizontal="right" vertical="center"/>
    </xf>
    <xf numFmtId="167" fontId="34" fillId="3" borderId="237" xfId="15" applyNumberFormat="1" applyFont="1" applyFill="1" applyBorder="1" applyAlignment="1">
      <alignment horizontal="right" vertical="center"/>
    </xf>
    <xf numFmtId="0" fontId="27" fillId="3" borderId="80" xfId="0" applyFont="1" applyFill="1" applyBorder="1" applyAlignment="1">
      <alignment vertical="center"/>
    </xf>
    <xf numFmtId="0" fontId="27" fillId="3" borderId="140" xfId="11" applyFont="1" applyFill="1" applyBorder="1" applyAlignment="1">
      <alignment horizontal="center" vertical="center" wrapText="1"/>
    </xf>
    <xf numFmtId="0" fontId="27" fillId="3" borderId="22" xfId="11" applyFont="1" applyFill="1" applyBorder="1" applyAlignment="1">
      <alignment horizontal="center" vertical="center" wrapText="1"/>
    </xf>
    <xf numFmtId="0" fontId="27" fillId="3" borderId="69" xfId="0" applyFont="1" applyFill="1" applyBorder="1" applyAlignment="1">
      <alignment horizontal="center" vertical="center" wrapText="1"/>
    </xf>
    <xf numFmtId="0" fontId="27" fillId="3" borderId="70" xfId="0" applyFont="1" applyFill="1" applyBorder="1" applyAlignment="1">
      <alignment horizontal="center" vertical="center" wrapText="1"/>
    </xf>
    <xf numFmtId="0" fontId="27" fillId="3" borderId="0" xfId="11" applyFont="1" applyFill="1" applyBorder="1" applyAlignment="1">
      <alignment horizontal="center" vertical="center" wrapText="1"/>
    </xf>
    <xf numFmtId="166" fontId="27" fillId="3" borderId="141" xfId="1" applyNumberFormat="1" applyFont="1" applyFill="1" applyBorder="1">
      <alignment horizontal="right"/>
    </xf>
    <xf numFmtId="9" fontId="34" fillId="3" borderId="142" xfId="15" applyFont="1" applyFill="1" applyBorder="1" applyAlignment="1">
      <alignment horizontal="right" vertical="center"/>
    </xf>
    <xf numFmtId="166" fontId="27" fillId="3" borderId="0" xfId="1" applyNumberFormat="1" applyFont="1" applyFill="1" applyBorder="1">
      <alignment horizontal="right"/>
    </xf>
    <xf numFmtId="9" fontId="34" fillId="3" borderId="238" xfId="15" applyFont="1" applyFill="1" applyBorder="1" applyAlignment="1">
      <alignment horizontal="right" vertical="center"/>
    </xf>
    <xf numFmtId="166" fontId="27" fillId="3" borderId="239" xfId="1" applyNumberFormat="1" applyFont="1" applyFill="1" applyBorder="1">
      <alignment horizontal="right"/>
    </xf>
    <xf numFmtId="167" fontId="34" fillId="3" borderId="142" xfId="15" applyNumberFormat="1" applyFont="1" applyFill="1" applyBorder="1" applyAlignment="1">
      <alignment horizontal="right" vertical="center"/>
    </xf>
    <xf numFmtId="167" fontId="34" fillId="3" borderId="238" xfId="15" applyNumberFormat="1" applyFont="1" applyFill="1" applyBorder="1" applyAlignment="1">
      <alignment horizontal="right" vertical="center"/>
    </xf>
    <xf numFmtId="9" fontId="34" fillId="3" borderId="241" xfId="15" applyFont="1" applyFill="1" applyBorder="1" applyAlignment="1">
      <alignment horizontal="right" vertical="center"/>
    </xf>
    <xf numFmtId="167" fontId="34" fillId="3" borderId="241" xfId="15" applyNumberFormat="1" applyFont="1" applyFill="1" applyBorder="1" applyAlignment="1">
      <alignment horizontal="right" vertical="center"/>
    </xf>
    <xf numFmtId="0" fontId="27" fillId="3" borderId="228" xfId="0" applyFont="1" applyFill="1" applyBorder="1" applyAlignment="1">
      <alignment vertical="center"/>
    </xf>
    <xf numFmtId="168" fontId="27" fillId="3" borderId="215" xfId="14" applyNumberFormat="1" applyFont="1" applyFill="1" applyBorder="1" applyAlignment="1">
      <alignment horizontal="right" vertical="center"/>
    </xf>
    <xf numFmtId="0" fontId="27" fillId="3" borderId="165" xfId="0" applyFont="1" applyFill="1" applyBorder="1" applyAlignment="1">
      <alignment horizontal="center" vertical="center" wrapText="1"/>
    </xf>
    <xf numFmtId="168" fontId="27" fillId="3" borderId="158" xfId="14" applyNumberFormat="1" applyFont="1" applyFill="1" applyBorder="1" applyAlignment="1">
      <alignment horizontal="right" vertical="center"/>
    </xf>
    <xf numFmtId="167" fontId="34" fillId="3" borderId="181" xfId="15" applyNumberFormat="1" applyFont="1" applyFill="1" applyBorder="1" applyAlignment="1">
      <alignment horizontal="right" vertical="center"/>
    </xf>
    <xf numFmtId="0" fontId="27" fillId="3" borderId="157" xfId="0" applyFont="1" applyFill="1" applyBorder="1" applyAlignment="1">
      <alignment horizontal="center" vertical="center" wrapText="1"/>
    </xf>
    <xf numFmtId="0" fontId="27" fillId="3" borderId="214" xfId="11" applyFont="1" applyFill="1" applyBorder="1" applyAlignment="1">
      <alignment horizontal="center" vertical="center" wrapText="1"/>
    </xf>
    <xf numFmtId="0" fontId="27" fillId="3" borderId="243" xfId="0" applyFont="1" applyFill="1" applyBorder="1" applyAlignment="1">
      <alignment horizontal="center" vertical="center" wrapText="1"/>
    </xf>
    <xf numFmtId="0" fontId="27" fillId="3" borderId="244" xfId="11" applyFont="1" applyFill="1" applyBorder="1" applyAlignment="1">
      <alignment horizontal="center" vertical="center" wrapText="1"/>
    </xf>
    <xf numFmtId="166" fontId="27" fillId="3" borderId="245" xfId="1" applyNumberFormat="1" applyFont="1" applyFill="1" applyBorder="1">
      <alignment horizontal="right"/>
    </xf>
    <xf numFmtId="9" fontId="34" fillId="3" borderId="244" xfId="15" applyFont="1" applyFill="1" applyBorder="1" applyAlignment="1">
      <alignment horizontal="right" vertical="center"/>
    </xf>
    <xf numFmtId="167" fontId="34" fillId="3" borderId="244" xfId="15" applyNumberFormat="1" applyFont="1" applyFill="1" applyBorder="1" applyAlignment="1">
      <alignment horizontal="right" vertical="center"/>
    </xf>
    <xf numFmtId="0" fontId="27" fillId="3" borderId="8" xfId="0" applyFont="1" applyFill="1" applyBorder="1" applyAlignment="1">
      <alignment vertical="center"/>
    </xf>
    <xf numFmtId="0" fontId="34" fillId="3" borderId="11" xfId="0" applyFont="1" applyFill="1" applyBorder="1" applyAlignment="1">
      <alignment horizontal="right" vertical="center"/>
    </xf>
    <xf numFmtId="167" fontId="34" fillId="3" borderId="188" xfId="15" applyNumberFormat="1" applyFont="1" applyFill="1" applyBorder="1" applyAlignment="1">
      <alignment horizontal="right" vertical="center"/>
    </xf>
    <xf numFmtId="167" fontId="34" fillId="3" borderId="248" xfId="15" applyNumberFormat="1" applyFont="1" applyFill="1" applyBorder="1" applyAlignment="1">
      <alignment horizontal="right" vertical="center"/>
    </xf>
    <xf numFmtId="0" fontId="27" fillId="3" borderId="218" xfId="11" applyFont="1" applyFill="1" applyBorder="1" applyAlignment="1">
      <alignment horizontal="center" vertical="center" wrapText="1"/>
    </xf>
    <xf numFmtId="167" fontId="34" fillId="3" borderId="17" xfId="15" applyNumberFormat="1" applyFont="1" applyFill="1" applyBorder="1" applyAlignment="1">
      <alignment horizontal="right" vertical="center"/>
    </xf>
    <xf numFmtId="0" fontId="27" fillId="3" borderId="138" xfId="0" applyFont="1" applyFill="1" applyBorder="1" applyAlignment="1">
      <alignment vertical="center"/>
    </xf>
    <xf numFmtId="0" fontId="27" fillId="3" borderId="139" xfId="0" applyFont="1" applyFill="1" applyBorder="1" applyAlignment="1">
      <alignment vertical="center"/>
    </xf>
    <xf numFmtId="0" fontId="34" fillId="3" borderId="140" xfId="0" applyFont="1" applyFill="1" applyBorder="1" applyAlignment="1">
      <alignment horizontal="right" vertical="center"/>
    </xf>
    <xf numFmtId="0" fontId="34" fillId="3" borderId="139" xfId="0" applyFont="1" applyFill="1" applyBorder="1" applyAlignment="1">
      <alignment horizontal="right" vertical="center"/>
    </xf>
    <xf numFmtId="0" fontId="27" fillId="3" borderId="142" xfId="11" applyFont="1" applyFill="1" applyBorder="1" applyAlignment="1">
      <alignment horizontal="center" vertical="center" wrapText="1"/>
    </xf>
    <xf numFmtId="0" fontId="27" fillId="3" borderId="139" xfId="11" applyFont="1" applyFill="1" applyBorder="1" applyAlignment="1">
      <alignment horizontal="center" vertical="center" wrapText="1"/>
    </xf>
    <xf numFmtId="0" fontId="27" fillId="3" borderId="73" xfId="0" applyFont="1" applyFill="1" applyBorder="1" applyAlignment="1">
      <alignment horizontal="center" vertical="center" wrapText="1"/>
    </xf>
    <xf numFmtId="0" fontId="27" fillId="3" borderId="83" xfId="0" applyFont="1" applyFill="1" applyBorder="1" applyAlignment="1">
      <alignment horizontal="center" vertical="center" wrapText="1"/>
    </xf>
    <xf numFmtId="168" fontId="27" fillId="3" borderId="138" xfId="0" applyNumberFormat="1" applyFont="1" applyFill="1" applyBorder="1" applyAlignment="1">
      <alignment horizontal="right" vertical="center"/>
    </xf>
    <xf numFmtId="165" fontId="34" fillId="3" borderId="235" xfId="15" applyNumberFormat="1" applyFont="1" applyFill="1" applyBorder="1" applyAlignment="1">
      <alignment horizontal="right" vertical="center"/>
    </xf>
    <xf numFmtId="0" fontId="34" fillId="3" borderId="235" xfId="0" applyFont="1" applyFill="1" applyBorder="1" applyAlignment="1">
      <alignment horizontal="right" vertical="center"/>
    </xf>
    <xf numFmtId="0" fontId="26" fillId="3" borderId="137" xfId="0" applyFont="1" applyFill="1" applyBorder="1" applyAlignment="1">
      <alignment vertical="center"/>
    </xf>
    <xf numFmtId="0" fontId="26" fillId="3" borderId="80" xfId="0" applyFont="1" applyFill="1" applyBorder="1" applyAlignment="1">
      <alignment vertical="center"/>
    </xf>
    <xf numFmtId="168" fontId="26" fillId="3" borderId="137" xfId="14" applyNumberFormat="1" applyFont="1" applyFill="1" applyBorder="1" applyAlignment="1">
      <alignment horizontal="right" vertical="center"/>
    </xf>
    <xf numFmtId="165" fontId="28" fillId="3" borderId="76" xfId="15" applyNumberFormat="1" applyFont="1" applyFill="1" applyBorder="1" applyAlignment="1">
      <alignment horizontal="right" vertical="center"/>
    </xf>
    <xf numFmtId="0" fontId="28" fillId="3" borderId="80" xfId="0" applyFont="1" applyFill="1" applyBorder="1" applyAlignment="1">
      <alignment horizontal="right" vertical="center"/>
    </xf>
    <xf numFmtId="168" fontId="26" fillId="3" borderId="137" xfId="0" applyNumberFormat="1" applyFont="1" applyFill="1" applyBorder="1" applyAlignment="1">
      <alignment horizontal="right" vertical="center"/>
    </xf>
    <xf numFmtId="166" fontId="26" fillId="3" borderId="138" xfId="1" applyNumberFormat="1" applyFont="1" applyFill="1" applyBorder="1">
      <alignment horizontal="right"/>
    </xf>
    <xf numFmtId="167" fontId="28" fillId="3" borderId="139" xfId="15" applyNumberFormat="1" applyFont="1" applyFill="1" applyBorder="1" applyAlignment="1">
      <alignment horizontal="right" vertical="center"/>
    </xf>
    <xf numFmtId="166" fontId="26" fillId="3" borderId="140" xfId="1" applyNumberFormat="1" applyFont="1" applyFill="1" applyBorder="1">
      <alignment horizontal="right"/>
    </xf>
    <xf numFmtId="167" fontId="28" fillId="3" borderId="140" xfId="15" applyNumberFormat="1" applyFont="1" applyFill="1" applyBorder="1" applyAlignment="1">
      <alignment horizontal="right" vertical="center"/>
    </xf>
    <xf numFmtId="166" fontId="26" fillId="3" borderId="141" xfId="1" applyNumberFormat="1" applyFont="1" applyFill="1" applyBorder="1">
      <alignment horizontal="right"/>
    </xf>
    <xf numFmtId="167" fontId="28" fillId="3" borderId="142" xfId="15" applyNumberFormat="1" applyFont="1" applyFill="1" applyBorder="1" applyAlignment="1">
      <alignment horizontal="right" vertical="center"/>
    </xf>
    <xf numFmtId="166" fontId="26" fillId="3" borderId="0" xfId="1" applyNumberFormat="1" applyFont="1" applyFill="1" applyBorder="1">
      <alignment horizontal="right"/>
    </xf>
    <xf numFmtId="166" fontId="29" fillId="3" borderId="143" xfId="1" applyNumberFormat="1" applyFont="1" applyFill="1" applyBorder="1">
      <alignment horizontal="right"/>
    </xf>
    <xf numFmtId="9" fontId="28" fillId="3" borderId="84" xfId="15" applyFont="1" applyFill="1" applyBorder="1" applyAlignment="1">
      <alignment horizontal="right" vertical="center"/>
    </xf>
    <xf numFmtId="166" fontId="29" fillId="3" borderId="75" xfId="1" applyNumberFormat="1" applyFont="1" applyFill="1" applyBorder="1">
      <alignment horizontal="right"/>
    </xf>
    <xf numFmtId="167" fontId="28" fillId="3" borderId="75" xfId="15" applyNumberFormat="1" applyFont="1" applyFill="1" applyBorder="1" applyAlignment="1">
      <alignment horizontal="right" vertical="center"/>
    </xf>
    <xf numFmtId="167" fontId="28" fillId="3" borderId="84" xfId="15" applyNumberFormat="1" applyFont="1" applyFill="1" applyBorder="1" applyAlignment="1">
      <alignment horizontal="right" vertical="center"/>
    </xf>
    <xf numFmtId="0" fontId="26" fillId="3" borderId="69" xfId="0" applyFont="1" applyFill="1" applyBorder="1" applyAlignment="1">
      <alignment horizontal="center" vertical="center" wrapText="1"/>
    </xf>
    <xf numFmtId="0" fontId="26" fillId="3" borderId="70" xfId="0" applyFont="1" applyFill="1" applyBorder="1" applyAlignment="1">
      <alignment horizontal="center" vertical="center" wrapText="1"/>
    </xf>
    <xf numFmtId="165" fontId="28" fillId="3" borderId="236" xfId="15" applyNumberFormat="1" applyFont="1" applyFill="1" applyBorder="1" applyAlignment="1">
      <alignment horizontal="right" vertical="center"/>
    </xf>
    <xf numFmtId="167" fontId="28" fillId="3" borderId="235" xfId="15" applyNumberFormat="1" applyFont="1" applyFill="1" applyBorder="1" applyAlignment="1">
      <alignment horizontal="right" vertical="center"/>
    </xf>
    <xf numFmtId="167" fontId="28" fillId="3" borderId="241" xfId="15" applyNumberFormat="1" applyFont="1" applyFill="1" applyBorder="1" applyAlignment="1">
      <alignment horizontal="right" vertical="center"/>
    </xf>
    <xf numFmtId="9" fontId="28" fillId="3" borderId="237" xfId="15" applyFont="1" applyFill="1" applyBorder="1" applyAlignment="1">
      <alignment horizontal="right" vertical="center"/>
    </xf>
    <xf numFmtId="0" fontId="28" fillId="3" borderId="236" xfId="0" applyFont="1" applyFill="1" applyBorder="1" applyAlignment="1">
      <alignment horizontal="right" vertical="center"/>
    </xf>
    <xf numFmtId="167" fontId="28" fillId="3" borderId="237" xfId="15" applyNumberFormat="1" applyFont="1" applyFill="1" applyBorder="1" applyAlignment="1">
      <alignment horizontal="right" vertical="center"/>
    </xf>
    <xf numFmtId="0" fontId="26" fillId="3" borderId="158" xfId="0" applyFont="1" applyFill="1" applyBorder="1" applyAlignment="1">
      <alignment vertical="center"/>
    </xf>
    <xf numFmtId="0" fontId="26" fillId="3" borderId="228" xfId="0" applyFont="1" applyFill="1" applyBorder="1" applyAlignment="1">
      <alignment vertical="center"/>
    </xf>
    <xf numFmtId="166" fontId="29" fillId="3" borderId="176" xfId="1" applyNumberFormat="1" applyFont="1" applyFill="1" applyBorder="1">
      <alignment horizontal="right"/>
    </xf>
    <xf numFmtId="165" fontId="28" fillId="3" borderId="210" xfId="15" applyNumberFormat="1" applyFont="1" applyFill="1" applyBorder="1" applyAlignment="1">
      <alignment horizontal="right" vertical="center"/>
    </xf>
    <xf numFmtId="9" fontId="28" fillId="3" borderId="211" xfId="15" applyFont="1" applyFill="1" applyBorder="1" applyAlignment="1">
      <alignment horizontal="right" vertical="center"/>
    </xf>
    <xf numFmtId="168" fontId="26" fillId="3" borderId="212" xfId="14" applyNumberFormat="1" applyFont="1" applyFill="1" applyBorder="1" applyAlignment="1">
      <alignment horizontal="right" vertical="center"/>
    </xf>
    <xf numFmtId="166" fontId="29" fillId="3" borderId="213" xfId="1" applyNumberFormat="1" applyFont="1" applyFill="1" applyBorder="1">
      <alignment horizontal="right"/>
    </xf>
    <xf numFmtId="0" fontId="28" fillId="3" borderId="175" xfId="0" applyFont="1" applyFill="1" applyBorder="1" applyAlignment="1">
      <alignment horizontal="right" vertical="center"/>
    </xf>
    <xf numFmtId="167" fontId="28" fillId="3" borderId="176" xfId="15" applyNumberFormat="1" applyFont="1" applyFill="1" applyBorder="1" applyAlignment="1">
      <alignment horizontal="right" vertical="center"/>
    </xf>
    <xf numFmtId="0" fontId="28" fillId="3" borderId="210" xfId="0" applyFont="1" applyFill="1" applyBorder="1" applyAlignment="1">
      <alignment horizontal="right" vertical="center"/>
    </xf>
    <xf numFmtId="167" fontId="28" fillId="3" borderId="211" xfId="15" applyNumberFormat="1" applyFont="1" applyFill="1" applyBorder="1" applyAlignment="1">
      <alignment horizontal="right" vertical="center"/>
    </xf>
    <xf numFmtId="168" fontId="26" fillId="3" borderId="175" xfId="14" applyNumberFormat="1" applyFont="1" applyFill="1" applyBorder="1" applyAlignment="1">
      <alignment horizontal="right" vertical="center"/>
    </xf>
    <xf numFmtId="0" fontId="28" fillId="3" borderId="160" xfId="0" applyFont="1" applyFill="1" applyBorder="1" applyAlignment="1">
      <alignment horizontal="right" vertical="center"/>
    </xf>
    <xf numFmtId="167" fontId="28" fillId="3" borderId="161" xfId="15" applyNumberFormat="1" applyFont="1" applyFill="1" applyBorder="1" applyAlignment="1">
      <alignment horizontal="right" vertical="center"/>
    </xf>
    <xf numFmtId="167" fontId="28" fillId="3" borderId="162" xfId="15" applyNumberFormat="1" applyFont="1" applyFill="1" applyBorder="1" applyAlignment="1">
      <alignment horizontal="right" vertical="center"/>
    </xf>
    <xf numFmtId="168" fontId="26" fillId="3" borderId="215" xfId="14" applyNumberFormat="1" applyFont="1" applyFill="1" applyBorder="1" applyAlignment="1">
      <alignment horizontal="right" vertical="center"/>
    </xf>
    <xf numFmtId="166" fontId="26" fillId="3" borderId="216" xfId="1" applyNumberFormat="1" applyFont="1" applyFill="1" applyBorder="1">
      <alignment horizontal="right"/>
    </xf>
    <xf numFmtId="166" fontId="29" fillId="3" borderId="217" xfId="1" applyNumberFormat="1" applyFont="1" applyFill="1" applyBorder="1">
      <alignment horizontal="right"/>
    </xf>
    <xf numFmtId="165" fontId="28" fillId="3" borderId="160" xfId="15" applyNumberFormat="1" applyFont="1" applyFill="1" applyBorder="1" applyAlignment="1">
      <alignment horizontal="right" vertical="center"/>
    </xf>
    <xf numFmtId="9" fontId="28" fillId="3" borderId="162" xfId="15" applyFont="1" applyFill="1" applyBorder="1" applyAlignment="1">
      <alignment horizontal="right" vertical="center"/>
    </xf>
    <xf numFmtId="0" fontId="26" fillId="3" borderId="165" xfId="0" applyFont="1" applyFill="1" applyBorder="1" applyAlignment="1">
      <alignment horizontal="center" vertical="center" wrapText="1"/>
    </xf>
    <xf numFmtId="168" fontId="26" fillId="3" borderId="158" xfId="14" applyNumberFormat="1" applyFont="1" applyFill="1" applyBorder="1" applyAlignment="1">
      <alignment horizontal="right" vertical="center"/>
    </xf>
    <xf numFmtId="165" fontId="28" fillId="3" borderId="229" xfId="15" applyNumberFormat="1" applyFont="1" applyFill="1" applyBorder="1" applyAlignment="1">
      <alignment horizontal="right" vertical="center"/>
    </xf>
    <xf numFmtId="168" fontId="26" fillId="3" borderId="228" xfId="14" applyNumberFormat="1" applyFont="1" applyFill="1" applyBorder="1" applyAlignment="1">
      <alignment horizontal="right" vertical="center"/>
    </xf>
    <xf numFmtId="0" fontId="28" fillId="3" borderId="228" xfId="0" applyFont="1" applyFill="1" applyBorder="1" applyAlignment="1">
      <alignment horizontal="right" vertical="center"/>
    </xf>
    <xf numFmtId="0" fontId="28" fillId="3" borderId="229" xfId="0" applyFont="1" applyFill="1" applyBorder="1" applyAlignment="1">
      <alignment horizontal="right" vertical="center"/>
    </xf>
    <xf numFmtId="0" fontId="26" fillId="3" borderId="157" xfId="0" applyFont="1" applyFill="1" applyBorder="1" applyAlignment="1">
      <alignment horizontal="center" vertical="center" wrapText="1"/>
    </xf>
    <xf numFmtId="166" fontId="26" fillId="3" borderId="227" xfId="1" applyNumberFormat="1" applyFont="1" applyFill="1" applyBorder="1">
      <alignment horizontal="right"/>
    </xf>
    <xf numFmtId="167" fontId="28" fillId="3" borderId="214" xfId="15" applyNumberFormat="1" applyFont="1" applyFill="1" applyBorder="1" applyAlignment="1">
      <alignment horizontal="right" vertical="center"/>
    </xf>
    <xf numFmtId="166" fontId="26" fillId="3" borderId="224" xfId="1" applyNumberFormat="1" applyFont="1" applyFill="1" applyBorder="1">
      <alignment horizontal="right"/>
    </xf>
    <xf numFmtId="167" fontId="28" fillId="3" borderId="224" xfId="15" applyNumberFormat="1" applyFont="1" applyFill="1" applyBorder="1" applyAlignment="1">
      <alignment horizontal="right" vertical="center"/>
    </xf>
    <xf numFmtId="0" fontId="26" fillId="3" borderId="243" xfId="0" applyFont="1" applyFill="1" applyBorder="1" applyAlignment="1">
      <alignment horizontal="center" vertical="center" wrapText="1"/>
    </xf>
    <xf numFmtId="166" fontId="26" fillId="3" borderId="245" xfId="1" applyNumberFormat="1" applyFont="1" applyFill="1" applyBorder="1">
      <alignment horizontal="right"/>
    </xf>
    <xf numFmtId="167" fontId="28" fillId="3" borderId="244" xfId="15" applyNumberFormat="1" applyFont="1" applyFill="1" applyBorder="1" applyAlignment="1">
      <alignment horizontal="right" vertical="center"/>
    </xf>
    <xf numFmtId="0" fontId="26" fillId="3" borderId="163" xfId="0" applyFont="1" applyFill="1" applyBorder="1" applyAlignment="1">
      <alignment horizontal="center" vertical="center" wrapText="1"/>
    </xf>
    <xf numFmtId="166" fontId="26" fillId="3" borderId="158" xfId="1" applyNumberFormat="1" applyFont="1" applyFill="1" applyBorder="1">
      <alignment horizontal="right"/>
    </xf>
    <xf numFmtId="167" fontId="28" fillId="3" borderId="229" xfId="15" applyNumberFormat="1" applyFont="1" applyFill="1" applyBorder="1" applyAlignment="1">
      <alignment horizontal="right" vertical="center"/>
    </xf>
    <xf numFmtId="166" fontId="26" fillId="3" borderId="228" xfId="1" applyNumberFormat="1" applyFont="1" applyFill="1" applyBorder="1">
      <alignment horizontal="right"/>
    </xf>
    <xf numFmtId="167" fontId="28" fillId="3" borderId="228" xfId="15" applyNumberFormat="1" applyFont="1" applyFill="1" applyBorder="1" applyAlignment="1">
      <alignment horizontal="right" vertical="center"/>
    </xf>
    <xf numFmtId="0" fontId="26" fillId="3" borderId="191" xfId="0" applyFont="1" applyFill="1" applyBorder="1" applyAlignment="1">
      <alignment horizontal="center" vertical="center" wrapText="1"/>
    </xf>
    <xf numFmtId="166" fontId="26" fillId="3" borderId="223" xfId="1" applyNumberFormat="1" applyFont="1" applyFill="1" applyBorder="1">
      <alignment horizontal="right"/>
    </xf>
    <xf numFmtId="167" fontId="28" fillId="3" borderId="220" xfId="15" applyNumberFormat="1" applyFont="1" applyFill="1" applyBorder="1" applyAlignment="1">
      <alignment horizontal="right" vertical="center"/>
    </xf>
    <xf numFmtId="166" fontId="26" fillId="3" borderId="219" xfId="1" applyNumberFormat="1" applyFont="1" applyFill="1" applyBorder="1">
      <alignment horizontal="right"/>
    </xf>
    <xf numFmtId="167" fontId="28" fillId="3" borderId="219" xfId="15" applyNumberFormat="1" applyFont="1" applyFill="1" applyBorder="1" applyAlignment="1">
      <alignment horizontal="right" vertical="center"/>
    </xf>
    <xf numFmtId="166" fontId="29" fillId="3" borderId="223" xfId="1" applyNumberFormat="1" applyFont="1" applyFill="1" applyBorder="1">
      <alignment horizontal="right"/>
    </xf>
    <xf numFmtId="9" fontId="28" fillId="3" borderId="220" xfId="15" applyFont="1" applyFill="1" applyBorder="1" applyAlignment="1">
      <alignment horizontal="right" vertical="center"/>
    </xf>
    <xf numFmtId="166" fontId="29" fillId="3" borderId="219" xfId="1" applyNumberFormat="1" applyFont="1" applyFill="1" applyBorder="1">
      <alignment horizontal="right"/>
    </xf>
    <xf numFmtId="168" fontId="26" fillId="3" borderId="158" xfId="0" applyNumberFormat="1" applyFont="1" applyFill="1" applyBorder="1" applyAlignment="1">
      <alignment horizontal="right" vertical="center"/>
    </xf>
    <xf numFmtId="0" fontId="28" fillId="3" borderId="233" xfId="0" applyFont="1" applyFill="1" applyBorder="1" applyAlignment="1">
      <alignment horizontal="right" vertical="center"/>
    </xf>
    <xf numFmtId="167" fontId="28" fillId="3" borderId="232" xfId="15" applyNumberFormat="1" applyFont="1" applyFill="1" applyBorder="1" applyAlignment="1">
      <alignment horizontal="right" vertical="center"/>
    </xf>
    <xf numFmtId="167" fontId="28" fillId="3" borderId="250" xfId="15" applyNumberFormat="1" applyFont="1" applyFill="1" applyBorder="1" applyAlignment="1">
      <alignment horizontal="right" vertical="center"/>
    </xf>
    <xf numFmtId="167" fontId="28" fillId="3" borderId="233" xfId="15" applyNumberFormat="1" applyFont="1" applyFill="1" applyBorder="1" applyAlignment="1">
      <alignment horizontal="right" vertical="center"/>
    </xf>
    <xf numFmtId="167" fontId="28" fillId="3" borderId="234" xfId="15" applyNumberFormat="1" applyFont="1" applyFill="1" applyBorder="1" applyAlignment="1">
      <alignment horizontal="right" vertical="center"/>
    </xf>
    <xf numFmtId="165" fontId="28" fillId="3" borderId="233" xfId="15" applyNumberFormat="1" applyFont="1" applyFill="1" applyBorder="1" applyAlignment="1">
      <alignment horizontal="right" vertical="center"/>
    </xf>
    <xf numFmtId="9" fontId="28" fillId="3" borderId="234" xfId="15" applyFont="1" applyFill="1" applyBorder="1" applyAlignment="1">
      <alignment horizontal="right" vertical="center"/>
    </xf>
    <xf numFmtId="0" fontId="26" fillId="3" borderId="229" xfId="0" applyFont="1" applyFill="1" applyBorder="1" applyAlignment="1">
      <alignment vertical="center"/>
    </xf>
    <xf numFmtId="3" fontId="26" fillId="3" borderId="216" xfId="0" applyNumberFormat="1" applyFont="1" applyFill="1" applyBorder="1" applyAlignment="1">
      <alignment horizontal="center" vertical="center"/>
    </xf>
    <xf numFmtId="9" fontId="28" fillId="3" borderId="161" xfId="15" applyFont="1" applyFill="1" applyBorder="1" applyAlignment="1">
      <alignment horizontal="right" vertical="center"/>
    </xf>
    <xf numFmtId="168" fontId="26" fillId="3" borderId="215" xfId="0" applyNumberFormat="1" applyFont="1" applyFill="1" applyBorder="1" applyAlignment="1">
      <alignment horizontal="right" vertical="center"/>
    </xf>
    <xf numFmtId="0" fontId="61" fillId="3" borderId="0" xfId="0" applyFont="1" applyFill="1" applyAlignment="1">
      <alignment vertical="center"/>
    </xf>
    <xf numFmtId="0" fontId="54" fillId="3" borderId="0" xfId="0" applyFont="1" applyFill="1" applyAlignment="1">
      <alignment horizontal="right" vertical="center"/>
    </xf>
    <xf numFmtId="0" fontId="26" fillId="3" borderId="76" xfId="0" applyFont="1" applyFill="1" applyBorder="1" applyAlignment="1">
      <alignment vertical="center"/>
    </xf>
    <xf numFmtId="9" fontId="28" fillId="3" borderId="139" xfId="15" applyFont="1" applyFill="1" applyBorder="1" applyAlignment="1">
      <alignment horizontal="right" vertical="center"/>
    </xf>
    <xf numFmtId="0" fontId="26" fillId="3" borderId="139" xfId="0" applyFont="1" applyFill="1" applyBorder="1" applyAlignment="1">
      <alignment horizontal="center" vertical="center"/>
    </xf>
    <xf numFmtId="9" fontId="28" fillId="3" borderId="142" xfId="15" applyFont="1" applyFill="1" applyBorder="1" applyAlignment="1">
      <alignment horizontal="right" vertical="center"/>
    </xf>
    <xf numFmtId="9" fontId="28" fillId="3" borderId="235" xfId="15" applyFont="1" applyFill="1" applyBorder="1" applyAlignment="1">
      <alignment horizontal="right" vertical="center"/>
    </xf>
    <xf numFmtId="9" fontId="28" fillId="3" borderId="241" xfId="15" applyFont="1" applyFill="1" applyBorder="1" applyAlignment="1">
      <alignment horizontal="right" vertical="center"/>
    </xf>
    <xf numFmtId="166" fontId="26" fillId="3" borderId="138" xfId="1" applyNumberFormat="1" applyFont="1" applyFill="1" applyBorder="1" applyAlignment="1">
      <alignment horizontal="center" vertical="center"/>
    </xf>
    <xf numFmtId="166" fontId="26" fillId="3" borderId="140" xfId="1" applyNumberFormat="1" applyFont="1" applyFill="1" applyBorder="1" applyAlignment="1">
      <alignment horizontal="center" vertical="center"/>
    </xf>
    <xf numFmtId="0" fontId="26" fillId="3" borderId="9" xfId="21" applyFont="1" applyFill="1" applyBorder="1" applyAlignment="1">
      <alignment vertical="center"/>
    </xf>
    <xf numFmtId="0" fontId="26" fillId="3" borderId="50" xfId="21" applyFont="1" applyFill="1" applyBorder="1" applyAlignment="1">
      <alignment horizontal="center" vertical="center" wrapText="1"/>
    </xf>
    <xf numFmtId="0" fontId="29" fillId="3" borderId="51" xfId="21" applyFont="1" applyFill="1" applyBorder="1" applyAlignment="1">
      <alignment horizontal="center" vertical="center" wrapText="1"/>
    </xf>
    <xf numFmtId="168" fontId="26" fillId="3" borderId="56" xfId="21" applyNumberFormat="1" applyFont="1" applyFill="1" applyBorder="1" applyAlignment="1">
      <alignment horizontal="right" vertical="center"/>
    </xf>
    <xf numFmtId="0" fontId="54" fillId="3" borderId="0" xfId="21" applyFont="1" applyFill="1" applyAlignment="1">
      <alignment horizontal="left" vertical="center"/>
    </xf>
    <xf numFmtId="0" fontId="60" fillId="3" borderId="0" xfId="21" applyFont="1" applyFill="1" applyAlignment="1">
      <alignment vertical="center"/>
    </xf>
    <xf numFmtId="0" fontId="54" fillId="3" borderId="0" xfId="21" applyFont="1" applyFill="1" applyAlignment="1">
      <alignment horizontal="center" vertical="center"/>
    </xf>
    <xf numFmtId="0" fontId="26" fillId="3" borderId="161" xfId="0" applyFont="1" applyFill="1" applyBorder="1" applyAlignment="1">
      <alignment horizontal="center" vertical="center" wrapText="1"/>
    </xf>
    <xf numFmtId="0" fontId="26" fillId="3" borderId="139" xfId="0" applyFont="1" applyFill="1" applyBorder="1" applyAlignment="1">
      <alignment horizontal="center" vertical="center" wrapText="1"/>
    </xf>
    <xf numFmtId="0" fontId="26" fillId="3" borderId="142" xfId="0" applyFont="1" applyFill="1" applyBorder="1" applyAlignment="1">
      <alignment horizontal="center" vertical="center" wrapText="1"/>
    </xf>
    <xf numFmtId="0" fontId="53" fillId="3" borderId="0" xfId="0" applyFont="1" applyFill="1" applyAlignment="1">
      <alignment horizontal="left" vertical="center"/>
    </xf>
    <xf numFmtId="0" fontId="57" fillId="3" borderId="0" xfId="0" applyFont="1" applyFill="1" applyAlignment="1">
      <alignment horizontal="center" vertical="center"/>
    </xf>
    <xf numFmtId="0" fontId="57" fillId="3" borderId="0" xfId="0" applyFont="1" applyFill="1" applyAlignment="1">
      <alignment horizontal="left" vertical="center"/>
    </xf>
    <xf numFmtId="0" fontId="57" fillId="3" borderId="0" xfId="0" applyFont="1" applyFill="1" applyAlignment="1">
      <alignment vertical="center"/>
    </xf>
    <xf numFmtId="0" fontId="62" fillId="3" borderId="0" xfId="0" applyFont="1" applyFill="1" applyAlignment="1">
      <alignment vertical="center"/>
    </xf>
    <xf numFmtId="0" fontId="26" fillId="3" borderId="224"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228" xfId="0" applyFont="1" applyFill="1" applyBorder="1" applyAlignment="1">
      <alignment horizontal="center" vertical="center" wrapText="1"/>
    </xf>
    <xf numFmtId="0" fontId="26" fillId="3" borderId="219" xfId="0" applyFont="1" applyFill="1" applyBorder="1" applyAlignment="1">
      <alignment horizontal="center" vertical="center" wrapText="1"/>
    </xf>
    <xf numFmtId="0" fontId="26" fillId="3" borderId="140" xfId="0" applyFont="1" applyFill="1" applyBorder="1" applyAlignment="1">
      <alignment horizontal="center" vertical="center" wrapText="1"/>
    </xf>
    <xf numFmtId="38" fontId="27" fillId="2" borderId="2" xfId="3" applyNumberFormat="1" applyFont="1" applyFill="1" applyBorder="1" applyAlignment="1">
      <alignment horizontal="right" vertical="center"/>
    </xf>
    <xf numFmtId="38" fontId="27" fillId="2" borderId="14" xfId="3" applyNumberFormat="1" applyFont="1" applyFill="1" applyBorder="1" applyAlignment="1">
      <alignment horizontal="right" vertical="center"/>
    </xf>
    <xf numFmtId="38" fontId="27" fillId="2" borderId="1" xfId="3" applyNumberFormat="1" applyFont="1" applyFill="1" applyBorder="1" applyAlignment="1">
      <alignment horizontal="right" vertical="center"/>
    </xf>
    <xf numFmtId="38" fontId="27" fillId="2" borderId="15" xfId="3" applyNumberFormat="1" applyFont="1" applyFill="1" applyBorder="1" applyAlignment="1">
      <alignment horizontal="right" vertical="center"/>
    </xf>
    <xf numFmtId="38" fontId="27" fillId="2" borderId="252" xfId="3" applyNumberFormat="1" applyFont="1" applyFill="1" applyBorder="1" applyAlignment="1">
      <alignment horizontal="right" vertical="center"/>
    </xf>
    <xf numFmtId="38" fontId="27" fillId="2" borderId="251" xfId="3" applyNumberFormat="1" applyFont="1" applyFill="1" applyBorder="1" applyAlignment="1">
      <alignment horizontal="right" vertical="center"/>
    </xf>
    <xf numFmtId="38" fontId="27" fillId="2" borderId="254" xfId="3" applyNumberFormat="1" applyFont="1" applyFill="1" applyBorder="1" applyAlignment="1">
      <alignment horizontal="right" vertical="center"/>
    </xf>
    <xf numFmtId="38" fontId="27" fillId="2" borderId="253" xfId="3" applyNumberFormat="1" applyFont="1" applyFill="1" applyBorder="1" applyAlignment="1">
      <alignment horizontal="right" vertical="center"/>
    </xf>
    <xf numFmtId="0" fontId="30" fillId="2" borderId="229" xfId="12" applyFont="1" applyFill="1" applyBorder="1" applyAlignment="1">
      <alignment horizontal="right" vertical="center"/>
    </xf>
    <xf numFmtId="0" fontId="30" fillId="2" borderId="163" xfId="12" applyFont="1" applyFill="1" applyBorder="1" applyAlignment="1">
      <alignment horizontal="right" vertical="center"/>
    </xf>
    <xf numFmtId="165" fontId="36" fillId="2" borderId="191" xfId="4" applyNumberFormat="1" applyFont="1" applyFill="1" applyBorder="1" applyAlignment="1">
      <alignment horizontal="right" vertical="center"/>
    </xf>
    <xf numFmtId="38" fontId="30" fillId="2" borderId="255" xfId="4" applyNumberFormat="1" applyFont="1" applyFill="1" applyBorder="1" applyAlignment="1">
      <alignment horizontal="right" vertical="center"/>
    </xf>
    <xf numFmtId="38" fontId="27" fillId="2" borderId="256" xfId="4" applyNumberFormat="1" applyFont="1" applyFill="1" applyBorder="1" applyAlignment="1">
      <alignment horizontal="right" vertical="center"/>
    </xf>
    <xf numFmtId="38" fontId="27" fillId="2" borderId="257" xfId="4" applyNumberFormat="1" applyFont="1" applyFill="1" applyBorder="1" applyAlignment="1">
      <alignment horizontal="right" vertical="center"/>
    </xf>
    <xf numFmtId="38" fontId="30" fillId="2" borderId="256" xfId="4" applyNumberFormat="1" applyFont="1" applyFill="1" applyBorder="1" applyAlignment="1">
      <alignment horizontal="right" vertical="center"/>
    </xf>
    <xf numFmtId="0" fontId="27" fillId="2" borderId="137" xfId="12" applyFont="1" applyFill="1" applyBorder="1" applyAlignment="1">
      <alignment horizontal="right" vertical="center"/>
    </xf>
    <xf numFmtId="38" fontId="27" fillId="2" borderId="258" xfId="4" applyNumberFormat="1" applyFont="1" applyFill="1" applyBorder="1" applyAlignment="1">
      <alignment horizontal="right" vertical="center"/>
    </xf>
    <xf numFmtId="165" fontId="34" fillId="2" borderId="143" xfId="15" applyNumberFormat="1" applyFont="1" applyFill="1" applyBorder="1" applyAlignment="1">
      <alignment horizontal="right" vertical="center"/>
    </xf>
    <xf numFmtId="0" fontId="36" fillId="2" borderId="73" xfId="12" applyFont="1" applyFill="1" applyBorder="1" applyAlignment="1">
      <alignment horizontal="center" vertical="center" wrapText="1"/>
    </xf>
    <xf numFmtId="0" fontId="27" fillId="2" borderId="256" xfId="0" applyFont="1" applyFill="1" applyBorder="1" applyAlignment="1">
      <alignment horizontal="center" vertical="center"/>
    </xf>
    <xf numFmtId="0" fontId="34" fillId="2" borderId="83" xfId="12" applyFont="1" applyFill="1" applyBorder="1" applyAlignment="1">
      <alignment horizontal="center" vertical="center" wrapText="1"/>
    </xf>
    <xf numFmtId="0" fontId="50" fillId="3" borderId="0" xfId="0" applyFont="1" applyFill="1" applyAlignment="1"/>
    <xf numFmtId="0" fontId="27" fillId="3" borderId="0" xfId="0" applyFont="1" applyFill="1" applyAlignment="1">
      <alignment horizontal="center" vertical="center"/>
    </xf>
    <xf numFmtId="0" fontId="34" fillId="3" borderId="0" xfId="66" applyFont="1" applyFill="1" applyAlignment="1">
      <alignment horizontal="left" vertical="center"/>
    </xf>
    <xf numFmtId="0" fontId="26" fillId="3" borderId="0" xfId="18" applyFont="1" applyFill="1" applyBorder="1" applyAlignment="1">
      <alignment vertical="center"/>
    </xf>
    <xf numFmtId="0" fontId="59" fillId="3" borderId="0" xfId="8" applyFont="1" applyFill="1" applyBorder="1" applyAlignment="1">
      <alignment vertical="center"/>
    </xf>
    <xf numFmtId="0" fontId="26" fillId="3" borderId="0" xfId="0" applyFont="1" applyFill="1" applyBorder="1" applyAlignment="1">
      <alignment horizontal="left" vertical="center"/>
    </xf>
    <xf numFmtId="0" fontId="26" fillId="3" borderId="0" xfId="18" applyFont="1" applyFill="1" applyBorder="1" applyAlignment="1">
      <alignment horizontal="left" vertical="center"/>
    </xf>
    <xf numFmtId="0" fontId="59" fillId="3" borderId="0" xfId="8" applyFont="1" applyFill="1" applyBorder="1" applyAlignment="1">
      <alignment horizontal="left" vertical="center"/>
    </xf>
    <xf numFmtId="0" fontId="31" fillId="3" borderId="0" xfId="0" applyFont="1" applyFill="1" applyBorder="1" applyAlignment="1">
      <alignment horizontal="left" vertical="center"/>
    </xf>
    <xf numFmtId="0" fontId="26" fillId="3" borderId="0" xfId="0" applyFont="1" applyFill="1" applyAlignment="1">
      <alignment horizontal="left" vertical="center"/>
    </xf>
    <xf numFmtId="0" fontId="31" fillId="3" borderId="0" xfId="8" applyFont="1" applyFill="1" applyBorder="1" applyAlignment="1">
      <alignment vertical="center"/>
    </xf>
    <xf numFmtId="0" fontId="50" fillId="3" borderId="0" xfId="0" applyFont="1" applyFill="1" applyAlignment="1">
      <alignment vertical="center"/>
    </xf>
    <xf numFmtId="38" fontId="27" fillId="2" borderId="260" xfId="3" applyNumberFormat="1" applyFont="1" applyFill="1" applyBorder="1" applyAlignment="1">
      <alignment horizontal="right" vertical="center"/>
    </xf>
    <xf numFmtId="38" fontId="27" fillId="2" borderId="259" xfId="3" applyNumberFormat="1" applyFont="1" applyFill="1" applyBorder="1" applyAlignment="1">
      <alignment horizontal="right" vertical="center"/>
    </xf>
    <xf numFmtId="0" fontId="29" fillId="2" borderId="11" xfId="10" applyFont="1" applyFill="1" applyBorder="1" applyAlignment="1">
      <alignment horizontal="center" vertical="center"/>
    </xf>
    <xf numFmtId="38" fontId="29" fillId="2" borderId="3" xfId="3" applyNumberFormat="1" applyFont="1" applyFill="1" applyBorder="1" applyAlignment="1">
      <alignment horizontal="center" vertical="center"/>
    </xf>
    <xf numFmtId="38" fontId="29" fillId="2" borderId="261" xfId="3" applyNumberFormat="1" applyFont="1" applyFill="1" applyBorder="1" applyAlignment="1">
      <alignment horizontal="center" vertical="center"/>
    </xf>
    <xf numFmtId="38" fontId="29" fillId="2" borderId="18" xfId="3" applyNumberFormat="1" applyFont="1" applyFill="1" applyBorder="1" applyAlignment="1">
      <alignment horizontal="center" vertical="center"/>
    </xf>
    <xf numFmtId="38" fontId="29" fillId="2" borderId="12" xfId="3" applyNumberFormat="1" applyFont="1" applyFill="1" applyBorder="1" applyAlignment="1">
      <alignment horizontal="center" vertical="center"/>
    </xf>
    <xf numFmtId="38" fontId="29" fillId="2" borderId="262" xfId="3" applyNumberFormat="1" applyFont="1" applyFill="1" applyBorder="1" applyAlignment="1">
      <alignment horizontal="center" vertical="center"/>
    </xf>
    <xf numFmtId="0" fontId="26" fillId="2" borderId="11" xfId="10" applyFont="1" applyFill="1" applyBorder="1" applyAlignment="1">
      <alignment horizontal="right" vertical="center"/>
    </xf>
    <xf numFmtId="38" fontId="26" fillId="2" borderId="3" xfId="3" applyNumberFormat="1" applyFont="1" applyFill="1" applyBorder="1" applyAlignment="1">
      <alignment horizontal="right" vertical="center"/>
    </xf>
    <xf numFmtId="38" fontId="26" fillId="2" borderId="261" xfId="3" applyNumberFormat="1" applyFont="1" applyFill="1" applyBorder="1" applyAlignment="1">
      <alignment horizontal="right" vertical="center"/>
    </xf>
    <xf numFmtId="38" fontId="26" fillId="2" borderId="18" xfId="3" applyNumberFormat="1" applyFont="1" applyFill="1" applyBorder="1" applyAlignment="1">
      <alignment horizontal="right" vertical="center"/>
    </xf>
    <xf numFmtId="38" fontId="26" fillId="2" borderId="12" xfId="3" applyNumberFormat="1" applyFont="1" applyFill="1" applyBorder="1" applyAlignment="1">
      <alignment horizontal="right" vertical="center"/>
    </xf>
    <xf numFmtId="38" fontId="26" fillId="2" borderId="262" xfId="3" applyNumberFormat="1" applyFont="1" applyFill="1" applyBorder="1" applyAlignment="1">
      <alignment horizontal="right" vertical="center"/>
    </xf>
    <xf numFmtId="38" fontId="27" fillId="2" borderId="3" xfId="3" applyNumberFormat="1" applyFont="1" applyFill="1" applyBorder="1" applyAlignment="1">
      <alignment horizontal="right" vertical="center"/>
    </xf>
    <xf numFmtId="38" fontId="27" fillId="2" borderId="261" xfId="3" applyNumberFormat="1" applyFont="1" applyFill="1" applyBorder="1" applyAlignment="1">
      <alignment horizontal="right" vertical="center"/>
    </xf>
    <xf numFmtId="38" fontId="27" fillId="2" borderId="18" xfId="3" applyNumberFormat="1" applyFont="1" applyFill="1" applyBorder="1" applyAlignment="1">
      <alignment horizontal="right" vertical="center"/>
    </xf>
    <xf numFmtId="38" fontId="27" fillId="2" borderId="12" xfId="3" applyNumberFormat="1" applyFont="1" applyFill="1" applyBorder="1" applyAlignment="1">
      <alignment horizontal="right" vertical="center"/>
    </xf>
    <xf numFmtId="38" fontId="27" fillId="2" borderId="262" xfId="3" applyNumberFormat="1" applyFont="1" applyFill="1" applyBorder="1" applyAlignment="1">
      <alignment horizontal="right" vertical="center"/>
    </xf>
    <xf numFmtId="0" fontId="36" fillId="2" borderId="7" xfId="10" applyFont="1" applyFill="1" applyBorder="1" applyAlignment="1">
      <alignment horizontal="center" vertical="center" wrapText="1"/>
    </xf>
    <xf numFmtId="0" fontId="27" fillId="2" borderId="2" xfId="10" applyFont="1" applyFill="1" applyBorder="1" applyAlignment="1">
      <alignment horizontal="center" vertical="center" wrapText="1"/>
    </xf>
    <xf numFmtId="0" fontId="27" fillId="2" borderId="251" xfId="10" applyFont="1" applyFill="1" applyBorder="1" applyAlignment="1">
      <alignment horizontal="center" vertical="center" wrapText="1"/>
    </xf>
    <xf numFmtId="0" fontId="27" fillId="2" borderId="253" xfId="10" applyFont="1" applyFill="1" applyBorder="1" applyAlignment="1">
      <alignment horizontal="center" vertical="center" wrapText="1"/>
    </xf>
    <xf numFmtId="0" fontId="27" fillId="2" borderId="14" xfId="10" applyFont="1" applyFill="1" applyBorder="1" applyAlignment="1">
      <alignment horizontal="center" vertical="center" wrapText="1"/>
    </xf>
    <xf numFmtId="0" fontId="27" fillId="2" borderId="259" xfId="10" applyFont="1" applyFill="1" applyBorder="1" applyAlignment="1">
      <alignment horizontal="center" vertical="center" wrapText="1"/>
    </xf>
    <xf numFmtId="0" fontId="30" fillId="2" borderId="14" xfId="10" applyFont="1" applyFill="1" applyBorder="1" applyAlignment="1">
      <alignment horizontal="center" vertical="center"/>
    </xf>
    <xf numFmtId="0" fontId="26" fillId="3" borderId="73" xfId="21" applyFont="1" applyFill="1" applyBorder="1" applyAlignment="1">
      <alignment vertical="center"/>
    </xf>
    <xf numFmtId="165" fontId="28" fillId="3" borderId="263" xfId="15" applyNumberFormat="1" applyFont="1" applyFill="1" applyBorder="1" applyAlignment="1">
      <alignment horizontal="right" vertical="center"/>
    </xf>
    <xf numFmtId="165" fontId="28" fillId="3" borderId="264" xfId="15" applyNumberFormat="1" applyFont="1" applyFill="1" applyBorder="1" applyAlignment="1">
      <alignment horizontal="right" vertical="center"/>
    </xf>
    <xf numFmtId="168" fontId="26" fillId="3" borderId="265" xfId="14" applyNumberFormat="1" applyFont="1" applyFill="1" applyBorder="1" applyAlignment="1">
      <alignment horizontal="right" vertical="center"/>
    </xf>
    <xf numFmtId="0" fontId="28" fillId="3" borderId="80" xfId="21" applyFont="1" applyFill="1" applyBorder="1" applyAlignment="1">
      <alignment horizontal="right" vertical="center"/>
    </xf>
    <xf numFmtId="0" fontId="28" fillId="3" borderId="264" xfId="21" applyFont="1" applyFill="1" applyBorder="1" applyAlignment="1">
      <alignment horizontal="right" vertical="center"/>
    </xf>
    <xf numFmtId="168" fontId="26" fillId="3" borderId="80" xfId="21" applyNumberFormat="1" applyFont="1" applyFill="1" applyBorder="1" applyAlignment="1">
      <alignment horizontal="right" vertical="center"/>
    </xf>
    <xf numFmtId="0" fontId="28" fillId="3" borderId="76" xfId="21" applyFont="1" applyFill="1" applyBorder="1" applyAlignment="1">
      <alignment horizontal="right" vertical="center"/>
    </xf>
    <xf numFmtId="0" fontId="26" fillId="3" borderId="69" xfId="21" applyFont="1" applyFill="1" applyBorder="1" applyAlignment="1">
      <alignment horizontal="center" vertical="center" wrapText="1"/>
    </xf>
    <xf numFmtId="3" fontId="26" fillId="3" borderId="140" xfId="21" applyNumberFormat="1" applyFont="1" applyFill="1" applyBorder="1" applyAlignment="1">
      <alignment horizontal="center" vertical="center" wrapText="1"/>
    </xf>
    <xf numFmtId="9" fontId="28" fillId="3" borderId="266" xfId="15" applyFont="1" applyFill="1" applyBorder="1" applyAlignment="1">
      <alignment horizontal="right" vertical="center"/>
    </xf>
    <xf numFmtId="166" fontId="26" fillId="3" borderId="267" xfId="1" applyNumberFormat="1" applyFont="1" applyFill="1" applyBorder="1">
      <alignment horizontal="right"/>
    </xf>
    <xf numFmtId="167" fontId="28" fillId="3" borderId="266" xfId="15" applyNumberFormat="1" applyFont="1" applyFill="1" applyBorder="1" applyAlignment="1">
      <alignment horizontal="right" vertical="center"/>
    </xf>
    <xf numFmtId="0" fontId="26" fillId="3" borderId="70" xfId="21" applyFont="1" applyFill="1" applyBorder="1" applyAlignment="1">
      <alignment horizontal="center" vertical="center" wrapText="1"/>
    </xf>
    <xf numFmtId="3" fontId="26" fillId="3" borderId="0" xfId="21" applyNumberFormat="1" applyFont="1" applyFill="1" applyBorder="1" applyAlignment="1">
      <alignment horizontal="center" vertical="center" wrapText="1"/>
    </xf>
    <xf numFmtId="9" fontId="28" fillId="3" borderId="238" xfId="15" applyFont="1" applyFill="1" applyBorder="1" applyAlignment="1">
      <alignment horizontal="right" vertical="center"/>
    </xf>
    <xf numFmtId="166" fontId="26" fillId="3" borderId="239" xfId="1" applyNumberFormat="1" applyFont="1" applyFill="1" applyBorder="1">
      <alignment horizontal="right"/>
    </xf>
    <xf numFmtId="167" fontId="28" fillId="3" borderId="238" xfId="15" applyNumberFormat="1" applyFont="1" applyFill="1" applyBorder="1" applyAlignment="1">
      <alignment horizontal="right" vertical="center"/>
    </xf>
    <xf numFmtId="0" fontId="26" fillId="3" borderId="73" xfId="21" applyFont="1" applyFill="1" applyBorder="1" applyAlignment="1">
      <alignment horizontal="center" vertical="center" wrapText="1"/>
    </xf>
    <xf numFmtId="3" fontId="26" fillId="3" borderId="80" xfId="21" applyNumberFormat="1" applyFont="1" applyFill="1" applyBorder="1" applyAlignment="1">
      <alignment horizontal="center" vertical="center" wrapText="1"/>
    </xf>
    <xf numFmtId="9" fontId="28" fillId="3" borderId="264" xfId="15" applyFont="1" applyFill="1" applyBorder="1" applyAlignment="1">
      <alignment horizontal="right" vertical="center"/>
    </xf>
    <xf numFmtId="166" fontId="26" fillId="3" borderId="80" xfId="1" applyNumberFormat="1" applyFont="1" applyFill="1" applyBorder="1">
      <alignment horizontal="right"/>
    </xf>
    <xf numFmtId="166" fontId="26" fillId="3" borderId="265" xfId="1" applyNumberFormat="1" applyFont="1" applyFill="1" applyBorder="1">
      <alignment horizontal="right"/>
    </xf>
    <xf numFmtId="167" fontId="28" fillId="3" borderId="80" xfId="15" applyNumberFormat="1" applyFont="1" applyFill="1" applyBorder="1" applyAlignment="1">
      <alignment horizontal="right" vertical="center"/>
    </xf>
    <xf numFmtId="167" fontId="28" fillId="3" borderId="264" xfId="15" applyNumberFormat="1" applyFont="1" applyFill="1" applyBorder="1" applyAlignment="1">
      <alignment horizontal="right" vertical="center"/>
    </xf>
    <xf numFmtId="167" fontId="28" fillId="3" borderId="76" xfId="15" applyNumberFormat="1" applyFont="1" applyFill="1" applyBorder="1" applyAlignment="1">
      <alignment horizontal="right" vertical="center"/>
    </xf>
    <xf numFmtId="0" fontId="26" fillId="3" borderId="83" xfId="21" applyFont="1" applyFill="1" applyBorder="1" applyAlignment="1">
      <alignment horizontal="center" vertical="center" wrapText="1"/>
    </xf>
    <xf numFmtId="3" fontId="26" fillId="3" borderId="75" xfId="21" applyNumberFormat="1" applyFont="1" applyFill="1" applyBorder="1" applyAlignment="1">
      <alignment horizontal="center" vertical="center" wrapText="1"/>
    </xf>
    <xf numFmtId="9" fontId="28" fillId="3" borderId="268" xfId="15" applyFont="1" applyFill="1" applyBorder="1" applyAlignment="1">
      <alignment horizontal="right" vertical="center"/>
    </xf>
    <xf numFmtId="166" fontId="26" fillId="3" borderId="75" xfId="1" applyNumberFormat="1" applyFont="1" applyFill="1" applyBorder="1">
      <alignment horizontal="right"/>
    </xf>
    <xf numFmtId="166" fontId="26" fillId="3" borderId="269" xfId="1" applyNumberFormat="1" applyFont="1" applyFill="1" applyBorder="1">
      <alignment horizontal="right"/>
    </xf>
    <xf numFmtId="167" fontId="28" fillId="3" borderId="268" xfId="15" applyNumberFormat="1" applyFont="1" applyFill="1" applyBorder="1" applyAlignment="1">
      <alignment horizontal="right" vertical="center"/>
    </xf>
    <xf numFmtId="0" fontId="29" fillId="3" borderId="83" xfId="21" applyFont="1" applyFill="1" applyBorder="1" applyAlignment="1">
      <alignment horizontal="center" vertical="center" wrapText="1"/>
    </xf>
    <xf numFmtId="166" fontId="29" fillId="3" borderId="269" xfId="1" applyNumberFormat="1" applyFont="1" applyFill="1" applyBorder="1">
      <alignment horizontal="right"/>
    </xf>
    <xf numFmtId="0" fontId="27" fillId="3" borderId="4" xfId="0" applyFont="1" applyFill="1" applyBorder="1" applyAlignment="1">
      <alignment vertical="center"/>
    </xf>
    <xf numFmtId="0" fontId="27" fillId="3" borderId="2" xfId="0" applyFont="1" applyFill="1" applyBorder="1" applyAlignment="1">
      <alignment horizontal="center" vertical="center"/>
    </xf>
    <xf numFmtId="0" fontId="27" fillId="3" borderId="14" xfId="0" applyFont="1" applyFill="1" applyBorder="1" applyAlignment="1">
      <alignment horizontal="center" vertical="center"/>
    </xf>
    <xf numFmtId="0" fontId="27" fillId="3" borderId="13" xfId="0" applyFont="1" applyFill="1" applyBorder="1" applyAlignment="1">
      <alignment vertical="center"/>
    </xf>
    <xf numFmtId="0" fontId="27" fillId="3" borderId="4" xfId="0" applyFont="1" applyFill="1" applyBorder="1" applyAlignment="1">
      <alignment horizontal="right" vertical="center"/>
    </xf>
    <xf numFmtId="3" fontId="27" fillId="3" borderId="16" xfId="0" applyNumberFormat="1" applyFont="1" applyFill="1" applyBorder="1" applyAlignment="1">
      <alignment horizontal="center" vertical="center"/>
    </xf>
    <xf numFmtId="0" fontId="26" fillId="3" borderId="10" xfId="0" applyFont="1" applyFill="1" applyBorder="1" applyAlignment="1">
      <alignment vertical="center"/>
    </xf>
    <xf numFmtId="3" fontId="26" fillId="3" borderId="2" xfId="0" applyNumberFormat="1" applyFont="1" applyFill="1" applyBorder="1" applyAlignment="1">
      <alignment horizontal="center" vertical="center"/>
    </xf>
    <xf numFmtId="0" fontId="38" fillId="3" borderId="0" xfId="0" applyFont="1" applyFill="1" applyAlignment="1">
      <alignment vertical="center"/>
    </xf>
    <xf numFmtId="0" fontId="27" fillId="3" borderId="11"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7" fillId="3" borderId="12" xfId="0" applyFont="1" applyFill="1" applyBorder="1" applyAlignment="1">
      <alignment horizontal="center" vertical="center" wrapText="1"/>
    </xf>
    <xf numFmtId="3" fontId="27" fillId="3" borderId="1" xfId="0" applyNumberFormat="1" applyFont="1" applyFill="1" applyBorder="1" applyAlignment="1">
      <alignment horizontal="right" wrapText="1"/>
    </xf>
    <xf numFmtId="0" fontId="27" fillId="3" borderId="1" xfId="0" applyFont="1" applyFill="1" applyBorder="1" applyAlignment="1">
      <alignment horizontal="right" vertical="center"/>
    </xf>
    <xf numFmtId="3" fontId="26" fillId="3" borderId="0" xfId="0" applyNumberFormat="1" applyFont="1" applyFill="1" applyAlignment="1">
      <alignment vertical="center"/>
    </xf>
    <xf numFmtId="0" fontId="35" fillId="3" borderId="0" xfId="0" applyFont="1" applyFill="1" applyAlignment="1">
      <alignment vertical="center"/>
    </xf>
    <xf numFmtId="0" fontId="27" fillId="3" borderId="1" xfId="14" applyFont="1" applyFill="1" applyBorder="1" applyAlignment="1">
      <alignment horizontal="right" vertical="center"/>
    </xf>
    <xf numFmtId="0" fontId="30" fillId="3" borderId="0" xfId="0" applyFont="1" applyFill="1" applyAlignment="1">
      <alignment horizontal="left" vertical="center"/>
    </xf>
    <xf numFmtId="166" fontId="27" fillId="3" borderId="4" xfId="1" applyNumberFormat="1" applyFont="1" applyFill="1" applyBorder="1" applyAlignment="1">
      <alignment horizontal="right" vertical="center"/>
    </xf>
    <xf numFmtId="166" fontId="30" fillId="3" borderId="4" xfId="1" applyNumberFormat="1" applyFont="1" applyFill="1" applyBorder="1" applyAlignment="1">
      <alignment horizontal="right" vertical="center"/>
    </xf>
    <xf numFmtId="9" fontId="34" fillId="3" borderId="5" xfId="15" applyFont="1" applyFill="1" applyBorder="1" applyAlignment="1">
      <alignment horizontal="right" vertical="center"/>
    </xf>
    <xf numFmtId="9" fontId="36" fillId="3" borderId="5" xfId="15" applyFont="1" applyFill="1" applyBorder="1" applyAlignment="1">
      <alignment horizontal="right" vertical="center"/>
    </xf>
    <xf numFmtId="167" fontId="34" fillId="3" borderId="3" xfId="15" applyNumberFormat="1" applyFont="1" applyFill="1" applyBorder="1" applyAlignment="1">
      <alignment horizontal="right" vertical="center"/>
    </xf>
    <xf numFmtId="167" fontId="36" fillId="3" borderId="3" xfId="15" applyNumberFormat="1" applyFont="1" applyFill="1" applyBorder="1" applyAlignment="1">
      <alignment horizontal="right" vertical="center"/>
    </xf>
    <xf numFmtId="0" fontId="30" fillId="2" borderId="0" xfId="0" applyFont="1" applyFill="1"/>
    <xf numFmtId="0" fontId="26" fillId="2" borderId="20" xfId="7" applyFont="1" applyFill="1" applyBorder="1" applyAlignment="1" applyProtection="1">
      <alignment horizontal="center" vertical="center"/>
    </xf>
    <xf numFmtId="0" fontId="26" fillId="2" borderId="20" xfId="7" quotePrefix="1" applyFont="1" applyFill="1" applyBorder="1" applyAlignment="1" applyProtection="1">
      <alignment horizontal="center" vertical="center" wrapText="1"/>
    </xf>
    <xf numFmtId="0" fontId="26" fillId="2" borderId="20" xfId="7" applyFont="1" applyFill="1" applyBorder="1" applyAlignment="1" applyProtection="1">
      <alignment horizontal="center" vertical="center" wrapText="1"/>
    </xf>
    <xf numFmtId="0" fontId="26" fillId="2" borderId="24" xfId="7" applyFont="1" applyFill="1" applyBorder="1" applyProtection="1"/>
    <xf numFmtId="3" fontId="26" fillId="2" borderId="26" xfId="9" applyNumberFormat="1" applyFont="1" applyFill="1" applyBorder="1" applyProtection="1"/>
    <xf numFmtId="3" fontId="29" fillId="2" borderId="27" xfId="7" applyNumberFormat="1" applyFont="1" applyFill="1" applyBorder="1" applyProtection="1"/>
    <xf numFmtId="0" fontId="26" fillId="2" borderId="23" xfId="7" applyFont="1" applyFill="1" applyBorder="1" applyProtection="1"/>
    <xf numFmtId="3" fontId="26" fillId="2" borderId="23" xfId="7" applyNumberFormat="1" applyFont="1" applyFill="1" applyBorder="1" applyProtection="1"/>
    <xf numFmtId="3" fontId="26" fillId="2" borderId="24" xfId="7" applyNumberFormat="1" applyFont="1" applyFill="1" applyBorder="1" applyProtection="1"/>
    <xf numFmtId="0" fontId="26" fillId="2" borderId="20" xfId="21" applyFont="1" applyFill="1" applyBorder="1" applyAlignment="1" applyProtection="1">
      <alignment horizontal="center" vertical="center"/>
    </xf>
    <xf numFmtId="0" fontId="26" fillId="2" borderId="20" xfId="21" quotePrefix="1" applyFont="1" applyFill="1" applyBorder="1" applyAlignment="1" applyProtection="1">
      <alignment horizontal="center" vertical="center" wrapText="1"/>
    </xf>
    <xf numFmtId="0" fontId="26" fillId="2" borderId="20" xfId="21" applyFont="1" applyFill="1" applyBorder="1" applyAlignment="1" applyProtection="1">
      <alignment horizontal="center" vertical="center" wrapText="1"/>
    </xf>
    <xf numFmtId="0" fontId="32" fillId="2" borderId="24" xfId="21" applyFont="1" applyFill="1" applyBorder="1" applyProtection="1"/>
    <xf numFmtId="0" fontId="26" fillId="2" borderId="24" xfId="21" applyFont="1" applyFill="1" applyBorder="1" applyProtection="1"/>
    <xf numFmtId="0" fontId="29" fillId="2" borderId="22" xfId="21" applyFont="1" applyFill="1" applyBorder="1" applyProtection="1"/>
    <xf numFmtId="0" fontId="26" fillId="2" borderId="22" xfId="21" applyFont="1" applyFill="1" applyBorder="1" applyAlignment="1" applyProtection="1">
      <alignment horizontal="right" wrapText="1"/>
    </xf>
    <xf numFmtId="0" fontId="64" fillId="2" borderId="0" xfId="0" applyFont="1" applyFill="1" applyAlignment="1">
      <alignment horizontal="left" vertical="center"/>
    </xf>
    <xf numFmtId="0" fontId="64" fillId="2" borderId="0" xfId="21" applyFont="1" applyFill="1" applyProtection="1"/>
    <xf numFmtId="0" fontId="27" fillId="2" borderId="157" xfId="0" applyFont="1" applyFill="1" applyBorder="1" applyAlignment="1">
      <alignment vertical="center"/>
    </xf>
    <xf numFmtId="0" fontId="36" fillId="2" borderId="163" xfId="12" applyFont="1" applyFill="1" applyBorder="1" applyAlignment="1">
      <alignment horizontal="center" vertical="center" wrapText="1"/>
    </xf>
    <xf numFmtId="0" fontId="27" fillId="2" borderId="255" xfId="0" applyFont="1" applyFill="1" applyBorder="1" applyAlignment="1">
      <alignment horizontal="center" vertical="center"/>
    </xf>
    <xf numFmtId="0" fontId="34" fillId="2" borderId="191" xfId="12" applyFont="1" applyFill="1" applyBorder="1" applyAlignment="1">
      <alignment horizontal="center" vertical="center" wrapText="1"/>
    </xf>
    <xf numFmtId="0" fontId="27" fillId="2" borderId="228" xfId="12" applyFont="1" applyFill="1" applyBorder="1" applyAlignment="1">
      <alignment horizontal="right" vertical="center"/>
    </xf>
    <xf numFmtId="38" fontId="27" fillId="2" borderId="270" xfId="4" applyNumberFormat="1" applyFont="1" applyFill="1" applyBorder="1" applyAlignment="1">
      <alignment horizontal="right" vertical="center"/>
    </xf>
    <xf numFmtId="165" fontId="34" fillId="2" borderId="219" xfId="15" applyNumberFormat="1" applyFont="1" applyFill="1" applyBorder="1" applyAlignment="1">
      <alignment horizontal="right" vertical="center"/>
    </xf>
    <xf numFmtId="0" fontId="27" fillId="2" borderId="163" xfId="12" applyFont="1" applyFill="1" applyBorder="1" applyAlignment="1">
      <alignment horizontal="right" vertical="center"/>
    </xf>
    <xf numFmtId="38" fontId="27" fillId="2" borderId="255" xfId="4" applyNumberFormat="1" applyFont="1" applyFill="1" applyBorder="1" applyAlignment="1">
      <alignment horizontal="right" vertical="center"/>
    </xf>
    <xf numFmtId="165" fontId="34" fillId="2" borderId="191" xfId="15" applyNumberFormat="1" applyFont="1" applyFill="1" applyBorder="1" applyAlignment="1">
      <alignment horizontal="right" vertical="center"/>
    </xf>
    <xf numFmtId="167" fontId="34" fillId="3" borderId="245" xfId="15" applyNumberFormat="1" applyFont="1" applyFill="1" applyBorder="1" applyAlignment="1">
      <alignment horizontal="right" vertical="center"/>
    </xf>
    <xf numFmtId="167" fontId="34" fillId="3" borderId="141" xfId="15" applyNumberFormat="1" applyFont="1" applyFill="1" applyBorder="1" applyAlignment="1">
      <alignment horizontal="right" vertical="center"/>
    </xf>
    <xf numFmtId="0" fontId="26" fillId="3" borderId="15" xfId="0" applyFont="1" applyFill="1" applyBorder="1" applyAlignment="1">
      <alignment vertical="center"/>
    </xf>
    <xf numFmtId="0" fontId="29" fillId="3" borderId="0" xfId="8" applyFont="1" applyFill="1" applyBorder="1" applyAlignment="1">
      <alignment horizontal="center"/>
    </xf>
    <xf numFmtId="0" fontId="26" fillId="3" borderId="0" xfId="0" applyFont="1" applyFill="1" applyBorder="1" applyAlignment="1">
      <alignment horizontal="center"/>
    </xf>
    <xf numFmtId="0" fontId="56" fillId="3" borderId="0" xfId="8" applyFont="1" applyFill="1" applyBorder="1" applyAlignment="1">
      <alignment horizontal="center"/>
    </xf>
    <xf numFmtId="0" fontId="46" fillId="3" borderId="0" xfId="8" applyFont="1" applyFill="1" applyBorder="1" applyAlignment="1">
      <alignment horizontal="center"/>
    </xf>
    <xf numFmtId="0" fontId="40" fillId="3" borderId="0" xfId="0" applyFont="1" applyFill="1" applyBorder="1" applyAlignment="1">
      <alignment horizontal="center"/>
    </xf>
    <xf numFmtId="0" fontId="40" fillId="3" borderId="0" xfId="8" applyFont="1" applyFill="1" applyBorder="1" applyAlignment="1">
      <alignment horizontal="center"/>
    </xf>
    <xf numFmtId="0" fontId="37" fillId="3" borderId="0" xfId="0" applyFont="1" applyFill="1" applyBorder="1" applyAlignment="1">
      <alignment horizontal="center" vertical="center"/>
    </xf>
    <xf numFmtId="0" fontId="26" fillId="3" borderId="0" xfId="0" applyFont="1" applyFill="1" applyBorder="1" applyAlignment="1">
      <alignment horizontal="left" vertical="top" wrapText="1"/>
    </xf>
    <xf numFmtId="0" fontId="26" fillId="3" borderId="0" xfId="8" applyFont="1" applyFill="1" applyBorder="1" applyAlignment="1">
      <alignment horizontal="left" vertical="top" wrapText="1"/>
    </xf>
    <xf numFmtId="0" fontId="25" fillId="3" borderId="0" xfId="0" applyFont="1" applyFill="1" applyBorder="1" applyAlignment="1">
      <alignment horizontal="center"/>
    </xf>
    <xf numFmtId="0" fontId="51" fillId="3" borderId="0" xfId="0" applyFont="1" applyFill="1" applyBorder="1" applyAlignment="1">
      <alignment horizontal="left" vertical="center"/>
    </xf>
    <xf numFmtId="0" fontId="26" fillId="3" borderId="0" xfId="8" applyFont="1" applyFill="1" applyBorder="1" applyAlignment="1">
      <alignment horizontal="center"/>
    </xf>
    <xf numFmtId="0" fontId="31" fillId="3" borderId="0" xfId="0" applyFont="1" applyFill="1" applyBorder="1" applyAlignment="1">
      <alignment horizontal="center"/>
    </xf>
    <xf numFmtId="0" fontId="31" fillId="3" borderId="0" xfId="0" applyFont="1" applyFill="1" applyBorder="1" applyAlignment="1">
      <alignment horizontal="left"/>
    </xf>
    <xf numFmtId="0" fontId="26" fillId="3" borderId="0" xfId="18" applyFont="1" applyFill="1" applyBorder="1" applyAlignment="1">
      <alignment horizontal="left" vertical="center" wrapText="1"/>
    </xf>
    <xf numFmtId="0" fontId="31" fillId="3" borderId="0" xfId="0" applyFont="1" applyFill="1" applyBorder="1" applyAlignment="1">
      <alignment horizontal="center" vertical="center"/>
    </xf>
    <xf numFmtId="0" fontId="26" fillId="3" borderId="0" xfId="18" applyFont="1" applyFill="1" applyBorder="1" applyAlignment="1">
      <alignment horizontal="left" vertical="center"/>
    </xf>
    <xf numFmtId="0" fontId="26" fillId="3" borderId="0" xfId="0" applyFont="1" applyFill="1" applyAlignment="1">
      <alignment horizontal="center" vertical="center"/>
    </xf>
    <xf numFmtId="0" fontId="43" fillId="3" borderId="0" xfId="0" applyFont="1" applyFill="1" applyAlignment="1">
      <alignment horizontal="center" vertical="center"/>
    </xf>
    <xf numFmtId="0" fontId="42" fillId="3" borderId="0" xfId="8" applyFont="1" applyFill="1" applyAlignment="1">
      <alignment horizontal="center" vertical="center"/>
    </xf>
    <xf numFmtId="0" fontId="41" fillId="3" borderId="0" xfId="8" applyFont="1" applyFill="1" applyAlignment="1">
      <alignment horizontal="center" vertical="center"/>
    </xf>
    <xf numFmtId="0" fontId="48" fillId="3" borderId="0" xfId="8" applyFont="1" applyFill="1" applyAlignment="1">
      <alignment horizontal="center" vertical="center"/>
    </xf>
    <xf numFmtId="0" fontId="55" fillId="2" borderId="0" xfId="0" applyFont="1" applyFill="1" applyAlignment="1">
      <alignment horizontal="left" vertical="center" wrapText="1"/>
    </xf>
    <xf numFmtId="0" fontId="38" fillId="2" borderId="0" xfId="0" applyFont="1" applyFill="1" applyAlignment="1">
      <alignment horizontal="left" vertical="center"/>
    </xf>
    <xf numFmtId="0" fontId="37" fillId="2" borderId="0" xfId="0" applyFont="1" applyFill="1" applyAlignment="1">
      <alignment horizontal="left" vertical="center"/>
    </xf>
    <xf numFmtId="164" fontId="27" fillId="3" borderId="77" xfId="12" applyNumberFormat="1" applyFont="1" applyFill="1" applyBorder="1" applyAlignment="1">
      <alignment horizontal="center" vertical="center"/>
    </xf>
    <xf numFmtId="164" fontId="27" fillId="3" borderId="78" xfId="12" applyNumberFormat="1" applyFont="1" applyFill="1" applyBorder="1" applyAlignment="1">
      <alignment horizontal="center" vertical="center"/>
    </xf>
    <xf numFmtId="164" fontId="30" fillId="3" borderId="79" xfId="12" applyNumberFormat="1" applyFont="1" applyFill="1" applyBorder="1" applyAlignment="1">
      <alignment horizontal="center" vertical="center"/>
    </xf>
    <xf numFmtId="164" fontId="30" fillId="3" borderId="78" xfId="12" applyNumberFormat="1" applyFont="1" applyFill="1" applyBorder="1" applyAlignment="1">
      <alignment horizontal="center" vertical="center"/>
    </xf>
    <xf numFmtId="0" fontId="30" fillId="2" borderId="167" xfId="12" applyFont="1" applyFill="1" applyBorder="1" applyAlignment="1">
      <alignment horizontal="center" vertical="center" wrapText="1"/>
    </xf>
    <xf numFmtId="0" fontId="30" fillId="2" borderId="166" xfId="12" applyFont="1" applyFill="1" applyBorder="1" applyAlignment="1">
      <alignment horizontal="center" vertical="center" wrapText="1"/>
    </xf>
    <xf numFmtId="164" fontId="27" fillId="3" borderId="160" xfId="12" applyNumberFormat="1" applyFont="1" applyFill="1" applyBorder="1" applyAlignment="1">
      <alignment horizontal="center" vertical="center"/>
    </xf>
    <xf numFmtId="164" fontId="27" fillId="3" borderId="162" xfId="12" applyNumberFormat="1" applyFont="1" applyFill="1" applyBorder="1" applyAlignment="1">
      <alignment horizontal="center" vertical="center"/>
    </xf>
    <xf numFmtId="164" fontId="27" fillId="3" borderId="167" xfId="12" applyNumberFormat="1" applyFont="1" applyFill="1" applyBorder="1" applyAlignment="1">
      <alignment horizontal="center" vertical="center"/>
    </xf>
    <xf numFmtId="164" fontId="27" fillId="3" borderId="166" xfId="12" applyNumberFormat="1" applyFont="1" applyFill="1" applyBorder="1" applyAlignment="1">
      <alignment horizontal="center" vertical="center"/>
    </xf>
    <xf numFmtId="164" fontId="30" fillId="3" borderId="181" xfId="12" applyNumberFormat="1" applyFont="1" applyFill="1" applyBorder="1" applyAlignment="1">
      <alignment horizontal="center" vertical="center"/>
    </xf>
    <xf numFmtId="164" fontId="30" fillId="3" borderId="162" xfId="12" applyNumberFormat="1" applyFont="1" applyFill="1" applyBorder="1" applyAlignment="1">
      <alignment horizontal="center" vertical="center"/>
    </xf>
    <xf numFmtId="0" fontId="27" fillId="2" borderId="74" xfId="12" applyFont="1" applyFill="1" applyBorder="1" applyAlignment="1">
      <alignment horizontal="center" vertical="center" wrapText="1"/>
    </xf>
    <xf numFmtId="0" fontId="27" fillId="2" borderId="71" xfId="12" applyFont="1" applyFill="1" applyBorder="1" applyAlignment="1">
      <alignment horizontal="center" vertical="center" wrapText="1"/>
    </xf>
    <xf numFmtId="0" fontId="30" fillId="2" borderId="72" xfId="12" applyFont="1" applyFill="1" applyBorder="1" applyAlignment="1">
      <alignment horizontal="center" vertical="center" wrapText="1"/>
    </xf>
    <xf numFmtId="0" fontId="30" fillId="2" borderId="71" xfId="12" applyFont="1" applyFill="1" applyBorder="1" applyAlignment="1">
      <alignment horizontal="center" vertical="center" wrapText="1"/>
    </xf>
    <xf numFmtId="0" fontId="27" fillId="2" borderId="167" xfId="12" applyFont="1" applyFill="1" applyBorder="1" applyAlignment="1">
      <alignment horizontal="center" vertical="center" wrapText="1"/>
    </xf>
    <xf numFmtId="0" fontId="27" fillId="2" borderId="166" xfId="12" applyFont="1" applyFill="1" applyBorder="1" applyAlignment="1">
      <alignment horizontal="center" vertical="center" wrapText="1"/>
    </xf>
    <xf numFmtId="0" fontId="52" fillId="2" borderId="0" xfId="0" applyFont="1" applyFill="1" applyAlignment="1">
      <alignment horizontal="left" vertical="center"/>
    </xf>
    <xf numFmtId="0" fontId="39" fillId="2" borderId="0" xfId="0" applyFont="1" applyFill="1" applyAlignment="1">
      <alignment horizontal="left" vertical="center"/>
    </xf>
    <xf numFmtId="0" fontId="30" fillId="2" borderId="102" xfId="13" applyFont="1" applyFill="1" applyBorder="1" applyAlignment="1">
      <alignment horizontal="center" vertical="center"/>
    </xf>
    <xf numFmtId="0" fontId="30" fillId="2" borderId="104" xfId="13" applyFont="1" applyFill="1" applyBorder="1" applyAlignment="1">
      <alignment horizontal="center" vertical="center"/>
    </xf>
    <xf numFmtId="0" fontId="27" fillId="2" borderId="103" xfId="13" applyFont="1" applyFill="1" applyBorder="1" applyAlignment="1">
      <alignment horizontal="center" vertical="center"/>
    </xf>
    <xf numFmtId="0" fontId="27" fillId="2" borderId="104" xfId="13" applyFont="1" applyFill="1" applyBorder="1" applyAlignment="1">
      <alignment horizontal="center" vertical="center"/>
    </xf>
    <xf numFmtId="0" fontId="27" fillId="2" borderId="102" xfId="13" applyFont="1" applyFill="1" applyBorder="1" applyAlignment="1">
      <alignment horizontal="center" vertical="center"/>
    </xf>
    <xf numFmtId="0" fontId="27" fillId="2" borderId="44" xfId="13" applyFont="1" applyFill="1" applyBorder="1" applyAlignment="1">
      <alignment horizontal="center" vertical="center"/>
    </xf>
    <xf numFmtId="0" fontId="27" fillId="2" borderId="65" xfId="13" applyFont="1" applyFill="1" applyBorder="1" applyAlignment="1">
      <alignment horizontal="center" vertical="center"/>
    </xf>
    <xf numFmtId="0" fontId="27" fillId="2" borderId="51" xfId="13" applyFont="1" applyFill="1" applyBorder="1" applyAlignment="1">
      <alignment horizontal="center" vertical="center"/>
    </xf>
    <xf numFmtId="0" fontId="27" fillId="2" borderId="91" xfId="13" applyFont="1" applyFill="1" applyBorder="1" applyAlignment="1">
      <alignment horizontal="center" vertical="center"/>
    </xf>
    <xf numFmtId="0" fontId="30" fillId="2" borderId="91" xfId="13" applyFont="1" applyFill="1" applyBorder="1" applyAlignment="1">
      <alignment horizontal="center" vertical="center"/>
    </xf>
    <xf numFmtId="0" fontId="30" fillId="2" borderId="51" xfId="13" applyFont="1" applyFill="1" applyBorder="1" applyAlignment="1">
      <alignment horizontal="center" vertical="center"/>
    </xf>
    <xf numFmtId="0" fontId="45" fillId="3" borderId="0" xfId="8" applyFont="1" applyFill="1" applyAlignment="1">
      <alignment horizontal="center" vertical="center"/>
    </xf>
    <xf numFmtId="0" fontId="44" fillId="3" borderId="0" xfId="0" applyFont="1" applyFill="1" applyAlignment="1">
      <alignment horizontal="center" vertical="center"/>
    </xf>
    <xf numFmtId="0" fontId="39" fillId="3" borderId="8" xfId="0" applyFont="1" applyFill="1" applyBorder="1" applyAlignment="1">
      <alignment horizontal="left" vertical="center" wrapText="1"/>
    </xf>
    <xf numFmtId="0" fontId="39" fillId="3" borderId="0" xfId="0" applyFont="1" applyFill="1" applyBorder="1" applyAlignment="1">
      <alignment horizontal="left" vertical="center" wrapText="1"/>
    </xf>
    <xf numFmtId="0" fontId="57" fillId="2" borderId="0" xfId="0" applyFont="1" applyFill="1" applyAlignment="1">
      <alignment horizontal="left" vertical="center"/>
    </xf>
    <xf numFmtId="0" fontId="53" fillId="2" borderId="0" xfId="0" applyFont="1" applyFill="1" applyAlignment="1">
      <alignment horizontal="left" vertical="center"/>
    </xf>
    <xf numFmtId="0" fontId="54" fillId="2" borderId="0" xfId="0" applyFont="1" applyFill="1" applyAlignment="1">
      <alignment horizontal="left" vertical="center"/>
    </xf>
    <xf numFmtId="0" fontId="52" fillId="3" borderId="0" xfId="0" applyFont="1" applyFill="1" applyAlignment="1">
      <alignment horizontal="left" vertical="center" wrapText="1"/>
    </xf>
    <xf numFmtId="0" fontId="55" fillId="3" borderId="0" xfId="0" applyFont="1" applyFill="1" applyAlignment="1">
      <alignment horizontal="left" vertical="center" wrapText="1"/>
    </xf>
    <xf numFmtId="0" fontId="25" fillId="3" borderId="0" xfId="0" applyFont="1" applyFill="1" applyAlignment="1">
      <alignment horizontal="left" vertical="center" wrapText="1"/>
    </xf>
    <xf numFmtId="0" fontId="53" fillId="3" borderId="0" xfId="0" applyFont="1" applyFill="1" applyAlignment="1">
      <alignment horizontal="left" vertical="center" wrapText="1"/>
    </xf>
    <xf numFmtId="0" fontId="30" fillId="3" borderId="0" xfId="0" applyFont="1" applyFill="1" applyAlignment="1">
      <alignment horizontal="left" vertical="center" wrapText="1"/>
    </xf>
    <xf numFmtId="0" fontId="34" fillId="3" borderId="0" xfId="7" applyFont="1" applyFill="1" applyBorder="1" applyAlignment="1">
      <alignment horizontal="left" vertical="top" wrapText="1"/>
    </xf>
    <xf numFmtId="0" fontId="30" fillId="3" borderId="246" xfId="0" applyFont="1" applyFill="1" applyBorder="1" applyAlignment="1">
      <alignment horizontal="center" vertical="center" wrapText="1"/>
    </xf>
    <xf numFmtId="0" fontId="30" fillId="3" borderId="247" xfId="0" applyFont="1" applyFill="1" applyBorder="1" applyAlignment="1">
      <alignment horizontal="center" vertical="center" wrapText="1"/>
    </xf>
    <xf numFmtId="0" fontId="30" fillId="3" borderId="240" xfId="0" applyFont="1" applyFill="1" applyBorder="1" applyAlignment="1">
      <alignment horizontal="center" vertical="center" wrapText="1"/>
    </xf>
    <xf numFmtId="0" fontId="30" fillId="3" borderId="150" xfId="0" applyFont="1" applyFill="1" applyBorder="1" applyAlignment="1">
      <alignment horizontal="center" vertical="center" wrapText="1"/>
    </xf>
    <xf numFmtId="0" fontId="30" fillId="3" borderId="159" xfId="0" applyFont="1" applyFill="1" applyBorder="1" applyAlignment="1">
      <alignment horizontal="center" vertical="center" wrapText="1"/>
    </xf>
    <xf numFmtId="0" fontId="30" fillId="3" borderId="168" xfId="0" applyFont="1" applyFill="1" applyBorder="1" applyAlignment="1">
      <alignment horizontal="center" vertical="center" wrapText="1"/>
    </xf>
    <xf numFmtId="0" fontId="30" fillId="3" borderId="82" xfId="0" applyFont="1" applyFill="1" applyBorder="1" applyAlignment="1">
      <alignment horizontal="center" vertical="center" wrapText="1"/>
    </xf>
    <xf numFmtId="0" fontId="27" fillId="3" borderId="138" xfId="0" applyFont="1" applyFill="1" applyBorder="1" applyAlignment="1">
      <alignment horizontal="center" vertical="center" wrapText="1"/>
    </xf>
    <xf numFmtId="0" fontId="27" fillId="3" borderId="139" xfId="0" applyFont="1" applyFill="1" applyBorder="1" applyAlignment="1">
      <alignment horizontal="center" vertical="center" wrapText="1"/>
    </xf>
    <xf numFmtId="0" fontId="27" fillId="3" borderId="216" xfId="0" applyFont="1" applyFill="1" applyBorder="1" applyAlignment="1">
      <alignment horizontal="center" vertical="center" wrapText="1"/>
    </xf>
    <xf numFmtId="0" fontId="27" fillId="3" borderId="111" xfId="0" applyFont="1" applyFill="1" applyBorder="1" applyAlignment="1">
      <alignment horizontal="center" vertical="center" wrapText="1"/>
    </xf>
    <xf numFmtId="0" fontId="29" fillId="3" borderId="246" xfId="0" applyFont="1" applyFill="1" applyBorder="1" applyAlignment="1">
      <alignment horizontal="center" vertical="center" wrapText="1"/>
    </xf>
    <xf numFmtId="0" fontId="29" fillId="3" borderId="249" xfId="0" applyFont="1" applyFill="1" applyBorder="1" applyAlignment="1">
      <alignment horizontal="center" vertical="center" wrapText="1"/>
    </xf>
    <xf numFmtId="0" fontId="29" fillId="3" borderId="240" xfId="0" applyFont="1" applyFill="1" applyBorder="1" applyAlignment="1">
      <alignment horizontal="center" vertical="center" wrapText="1"/>
    </xf>
    <xf numFmtId="0" fontId="29" fillId="3" borderId="150" xfId="0" applyFont="1" applyFill="1" applyBorder="1" applyAlignment="1">
      <alignment horizontal="center" vertical="center" wrapText="1"/>
    </xf>
    <xf numFmtId="0" fontId="26" fillId="3" borderId="138" xfId="0" applyFont="1" applyFill="1" applyBorder="1" applyAlignment="1">
      <alignment horizontal="center" vertical="center" wrapText="1"/>
    </xf>
    <xf numFmtId="0" fontId="26" fillId="3" borderId="139" xfId="0" applyFont="1" applyFill="1" applyBorder="1" applyAlignment="1">
      <alignment horizontal="center" vertical="center" wrapText="1"/>
    </xf>
    <xf numFmtId="0" fontId="26" fillId="3" borderId="227" xfId="0" applyFont="1" applyFill="1" applyBorder="1" applyAlignment="1">
      <alignment horizontal="center" vertical="center" wrapText="1"/>
    </xf>
    <xf numFmtId="0" fontId="26" fillId="3" borderId="214" xfId="0" applyFont="1" applyFill="1" applyBorder="1" applyAlignment="1">
      <alignment horizontal="center" vertical="center" wrapText="1"/>
    </xf>
    <xf numFmtId="0" fontId="29" fillId="3" borderId="159" xfId="0" applyFont="1" applyFill="1" applyBorder="1" applyAlignment="1">
      <alignment horizontal="center" vertical="center" wrapText="1"/>
    </xf>
    <xf numFmtId="0" fontId="29" fillId="3" borderId="242" xfId="0" applyFont="1" applyFill="1" applyBorder="1" applyAlignment="1">
      <alignment horizontal="center" vertical="center" wrapText="1"/>
    </xf>
    <xf numFmtId="0" fontId="29" fillId="3" borderId="82" xfId="0" applyFont="1" applyFill="1" applyBorder="1" applyAlignment="1">
      <alignment horizontal="center" vertical="center" wrapText="1"/>
    </xf>
    <xf numFmtId="0" fontId="53" fillId="3" borderId="0" xfId="0" applyFont="1" applyFill="1" applyAlignment="1">
      <alignment horizontal="left" vertical="center"/>
    </xf>
    <xf numFmtId="0" fontId="57" fillId="3" borderId="0" xfId="0" applyFont="1" applyFill="1" applyAlignment="1">
      <alignment horizontal="left" vertical="center"/>
    </xf>
    <xf numFmtId="0" fontId="28" fillId="3" borderId="0" xfId="66" applyFont="1" applyFill="1" applyBorder="1" applyAlignment="1">
      <alignment horizontal="left" vertical="center"/>
    </xf>
    <xf numFmtId="0" fontId="31" fillId="3" borderId="0" xfId="21" applyFont="1" applyFill="1" applyAlignment="1">
      <alignment horizontal="left" vertical="center"/>
    </xf>
    <xf numFmtId="0" fontId="28" fillId="3" borderId="17" xfId="66" applyFont="1" applyFill="1" applyBorder="1" applyAlignment="1">
      <alignment horizontal="left" vertical="center"/>
    </xf>
    <xf numFmtId="0" fontId="28" fillId="3" borderId="8" xfId="21" applyFont="1" applyFill="1" applyBorder="1" applyAlignment="1">
      <alignment horizontal="left" vertical="center"/>
    </xf>
    <xf numFmtId="0" fontId="54" fillId="3" borderId="0" xfId="21" applyFont="1" applyFill="1" applyAlignment="1">
      <alignment horizontal="left" vertical="center"/>
    </xf>
    <xf numFmtId="0" fontId="29" fillId="3" borderId="0" xfId="8" applyFont="1" applyFill="1" applyAlignment="1">
      <alignment horizontal="center" vertical="center"/>
    </xf>
    <xf numFmtId="0" fontId="30" fillId="3" borderId="0" xfId="8" applyFont="1" applyFill="1" applyAlignment="1">
      <alignment horizontal="center" vertical="center"/>
    </xf>
    <xf numFmtId="0" fontId="27" fillId="3" borderId="0" xfId="0" applyFont="1" applyFill="1" applyAlignment="1">
      <alignment horizontal="center" vertical="center"/>
    </xf>
    <xf numFmtId="0" fontId="47" fillId="3" borderId="0" xfId="0" applyFont="1" applyFill="1" applyAlignment="1">
      <alignment horizontal="center" vertical="center"/>
    </xf>
    <xf numFmtId="0" fontId="31" fillId="3" borderId="0" xfId="8" applyFont="1" applyFill="1" applyAlignment="1">
      <alignment horizontal="center" vertical="center"/>
    </xf>
    <xf numFmtId="0" fontId="37" fillId="3" borderId="0" xfId="8" applyFont="1" applyFill="1" applyAlignment="1">
      <alignment horizontal="center" vertical="center"/>
    </xf>
    <xf numFmtId="0" fontId="30" fillId="3" borderId="9" xfId="0" applyFont="1" applyFill="1" applyBorder="1" applyAlignment="1">
      <alignment horizontal="center" vertical="center"/>
    </xf>
    <xf numFmtId="0" fontId="30" fillId="3" borderId="13" xfId="0" applyFont="1" applyFill="1" applyBorder="1" applyAlignment="1">
      <alignment horizontal="center" vertical="center"/>
    </xf>
    <xf numFmtId="0" fontId="30" fillId="3" borderId="14" xfId="0" applyFont="1" applyFill="1" applyBorder="1" applyAlignment="1">
      <alignment horizontal="center" vertical="center"/>
    </xf>
    <xf numFmtId="0" fontId="30" fillId="3" borderId="7" xfId="0" applyFont="1" applyFill="1" applyBorder="1" applyAlignment="1">
      <alignment horizontal="center" vertical="center"/>
    </xf>
    <xf numFmtId="0" fontId="30" fillId="3" borderId="16" xfId="0" applyFont="1" applyFill="1" applyBorder="1" applyAlignment="1">
      <alignment horizontal="center" vertical="center"/>
    </xf>
    <xf numFmtId="0" fontId="30" fillId="3" borderId="0" xfId="0" applyFont="1" applyFill="1" applyAlignment="1">
      <alignment horizontal="left" vertical="center"/>
    </xf>
    <xf numFmtId="0" fontId="29" fillId="3" borderId="0" xfId="0" applyFont="1" applyFill="1" applyAlignment="1">
      <alignment horizontal="left" vertical="center"/>
    </xf>
    <xf numFmtId="0" fontId="34" fillId="3" borderId="0" xfId="66" applyFont="1" applyFill="1" applyAlignment="1">
      <alignment horizontal="left" vertical="center"/>
    </xf>
    <xf numFmtId="0" fontId="28" fillId="3" borderId="0" xfId="66" applyFont="1" applyFill="1" applyAlignment="1">
      <alignment horizontal="left" vertical="center"/>
    </xf>
    <xf numFmtId="0" fontId="34" fillId="3" borderId="17" xfId="0" applyFont="1" applyFill="1" applyBorder="1" applyAlignment="1">
      <alignment horizontal="left" vertical="center"/>
    </xf>
    <xf numFmtId="0" fontId="28" fillId="3" borderId="17" xfId="0" applyFont="1" applyFill="1" applyBorder="1" applyAlignment="1">
      <alignment horizontal="left" vertical="center"/>
    </xf>
    <xf numFmtId="0" fontId="34" fillId="3" borderId="0" xfId="7" applyFont="1" applyFill="1" applyBorder="1" applyAlignment="1">
      <alignment horizontal="left" vertical="center" wrapText="1"/>
    </xf>
    <xf numFmtId="0" fontId="49" fillId="3" borderId="0" xfId="7" applyFont="1" applyFill="1" applyBorder="1" applyAlignment="1">
      <alignment horizontal="left" vertical="center" wrapText="1"/>
    </xf>
    <xf numFmtId="0" fontId="30" fillId="3" borderId="2" xfId="0" applyFont="1" applyFill="1" applyBorder="1" applyAlignment="1">
      <alignment horizontal="center" vertical="center" wrapText="1"/>
    </xf>
    <xf numFmtId="0" fontId="30" fillId="3" borderId="8" xfId="0" applyFont="1" applyFill="1" applyBorder="1" applyAlignment="1">
      <alignment horizontal="center" vertical="center"/>
    </xf>
    <xf numFmtId="0" fontId="30" fillId="2" borderId="0" xfId="21" applyFont="1" applyFill="1" applyAlignment="1">
      <alignment horizontal="left" vertical="center"/>
    </xf>
    <xf numFmtId="0" fontId="29" fillId="2" borderId="0" xfId="21" applyFont="1" applyFill="1" applyAlignment="1">
      <alignment horizontal="left" vertical="center"/>
    </xf>
    <xf numFmtId="0" fontId="63" fillId="2" borderId="0" xfId="21" applyFont="1" applyFill="1" applyAlignment="1">
      <alignment horizontal="left" vertical="center"/>
    </xf>
  </cellXfs>
  <cellStyles count="85">
    <cellStyle name="20 % - Accent1" xfId="41" builtinId="30" customBuiltin="1"/>
    <cellStyle name="20 % - Accent1 2" xfId="71"/>
    <cellStyle name="20 % - Accent2" xfId="45" builtinId="34" customBuiltin="1"/>
    <cellStyle name="20 % - Accent2 2" xfId="73"/>
    <cellStyle name="20 % - Accent3" xfId="49" builtinId="38" customBuiltin="1"/>
    <cellStyle name="20 % - Accent3 2" xfId="75"/>
    <cellStyle name="20 % - Accent4" xfId="53" builtinId="42" customBuiltin="1"/>
    <cellStyle name="20 % - Accent4 2" xfId="77"/>
    <cellStyle name="20 % - Accent5" xfId="57" builtinId="46" customBuiltin="1"/>
    <cellStyle name="20 % - Accent5 2" xfId="79"/>
    <cellStyle name="20 % - Accent6" xfId="61" builtinId="50" customBuiltin="1"/>
    <cellStyle name="20 % - Accent6 2" xfId="81"/>
    <cellStyle name="40 % - Accent1" xfId="42" builtinId="31" customBuiltin="1"/>
    <cellStyle name="40 % - Accent1 2" xfId="72"/>
    <cellStyle name="40 % - Accent2" xfId="46" builtinId="35" customBuiltin="1"/>
    <cellStyle name="40 % - Accent2 2" xfId="74"/>
    <cellStyle name="40 % - Accent3" xfId="50" builtinId="39" customBuiltin="1"/>
    <cellStyle name="40 % - Accent3 2" xfId="76"/>
    <cellStyle name="40 % - Accent4" xfId="54" builtinId="43" customBuiltin="1"/>
    <cellStyle name="40 % - Accent4 2" xfId="78"/>
    <cellStyle name="40 % - Accent5" xfId="58" builtinId="47" customBuiltin="1"/>
    <cellStyle name="40 % - Accent5 2" xfId="80"/>
    <cellStyle name="40 % - Accent6" xfId="62" builtinId="51" customBuiltin="1"/>
    <cellStyle name="40 % - Accent6 2" xfId="82"/>
    <cellStyle name="60 % - Accent1" xfId="43" builtinId="32" customBuiltin="1"/>
    <cellStyle name="60 % - Accent2" xfId="47" builtinId="36" customBuiltin="1"/>
    <cellStyle name="60 % - Accent3" xfId="51" builtinId="40" customBuiltin="1"/>
    <cellStyle name="60 % - Accent4" xfId="55" builtinId="44" customBuiltin="1"/>
    <cellStyle name="60 % - Accent5" xfId="59" builtinId="48" customBuiltin="1"/>
    <cellStyle name="60 % - Accent6" xfId="63" builtinId="52" customBuiltin="1"/>
    <cellStyle name="Accent1" xfId="40" builtinId="29" customBuiltin="1"/>
    <cellStyle name="Accent2" xfId="44" builtinId="33" customBuiltin="1"/>
    <cellStyle name="Accent3" xfId="48" builtinId="37" customBuiltin="1"/>
    <cellStyle name="Accent4" xfId="52" builtinId="41" customBuiltin="1"/>
    <cellStyle name="Accent5" xfId="56" builtinId="45" customBuiltin="1"/>
    <cellStyle name="Accent6" xfId="60" builtinId="49" customBuiltin="1"/>
    <cellStyle name="Avertissement" xfId="37" builtinId="11" customBuiltin="1"/>
    <cellStyle name="Calcul" xfId="34" builtinId="22" customBuiltin="1"/>
    <cellStyle name="Cellule liée" xfId="35" builtinId="24" customBuiltin="1"/>
    <cellStyle name="Commentaire 2" xfId="67"/>
    <cellStyle name="Commentaire 2 2" xfId="83"/>
    <cellStyle name="Entrée" xfId="32" builtinId="20" customBuiltin="1"/>
    <cellStyle name="Insatisfaisant" xfId="30" builtinId="27" customBuiltin="1"/>
    <cellStyle name="Milliers" xfId="1" builtinId="3"/>
    <cellStyle name="Milliers 2" xfId="2"/>
    <cellStyle name="Milliers 2 2" xfId="20"/>
    <cellStyle name="Milliers 3" xfId="19"/>
    <cellStyle name="Milliers 4" xfId="65"/>
    <cellStyle name="Milliers_T1" xfId="3"/>
    <cellStyle name="Milliers_T2" xfId="4"/>
    <cellStyle name="Milliers_T3" xfId="5"/>
    <cellStyle name="Milliers_T7" xfId="6"/>
    <cellStyle name="Neutre" xfId="31" builtinId="28" customBuiltin="1"/>
    <cellStyle name="Normal" xfId="0" builtinId="0"/>
    <cellStyle name="Normal 2" xfId="7"/>
    <cellStyle name="Normal 2 2" xfId="21"/>
    <cellStyle name="Normal 3" xfId="18"/>
    <cellStyle name="Normal 4" xfId="17"/>
    <cellStyle name="Normal 4 2" xfId="68"/>
    <cellStyle name="Normal 4 2 2" xfId="84"/>
    <cellStyle name="Normal 4 3" xfId="70"/>
    <cellStyle name="Normal 5" xfId="66"/>
    <cellStyle name="Normal 6" xfId="69"/>
    <cellStyle name="Normal_Feuil1" xfId="8"/>
    <cellStyle name="Normal_maquette_trim_bordeaux" xfId="9"/>
    <cellStyle name="Normal_T1" xfId="10"/>
    <cellStyle name="Normal_T12_13" xfId="11"/>
    <cellStyle name="Normal_T2" xfId="12"/>
    <cellStyle name="Normal_T3" xfId="13"/>
    <cellStyle name="Normal_T7" xfId="14"/>
    <cellStyle name="Pourcentage" xfId="15" builtinId="5"/>
    <cellStyle name="Pourcentage 2" xfId="16"/>
    <cellStyle name="Pourcentage 2 2" xfId="23"/>
    <cellStyle name="Pourcentage 3" xfId="22"/>
    <cellStyle name="Pourcentage 4" xfId="64"/>
    <cellStyle name="Satisfaisant" xfId="29" builtinId="26" customBuiltin="1"/>
    <cellStyle name="Sortie" xfId="33" builtinId="21" customBuiltin="1"/>
    <cellStyle name="Texte explicatif" xfId="38" builtinId="53" customBuiltin="1"/>
    <cellStyle name="Titre" xfId="24" builtinId="15" customBuiltin="1"/>
    <cellStyle name="Titre 1" xfId="25" builtinId="16" customBuiltin="1"/>
    <cellStyle name="Titre 2" xfId="26" builtinId="17" customBuiltin="1"/>
    <cellStyle name="Titre 3" xfId="27" builtinId="18" customBuiltin="1"/>
    <cellStyle name="Titre 4" xfId="28" builtinId="19" customBuiltin="1"/>
    <cellStyle name="Total" xfId="39" builtinId="25" customBuiltin="1"/>
    <cellStyle name="Vérification" xfId="36"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FC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5</xdr:col>
      <xdr:colOff>479047</xdr:colOff>
      <xdr:row>44</xdr:row>
      <xdr:rowOff>72982</xdr:rowOff>
    </xdr:from>
    <xdr:to>
      <xdr:col>7</xdr:col>
      <xdr:colOff>199158</xdr:colOff>
      <xdr:row>53</xdr:row>
      <xdr:rowOff>116205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3797" y="11611839"/>
          <a:ext cx="1829218" cy="1942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7</xdr:col>
      <xdr:colOff>866775</xdr:colOff>
      <xdr:row>32</xdr:row>
      <xdr:rowOff>88901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53025"/>
          <a:ext cx="70675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imestrielle_r_n_det_0118_b&#234;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phael.dhuot\Desktop\Trimestrielle_d&#233;tention_0118_b&#234;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im_r_n_d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Feuil8"/>
      <sheetName val="Feuil9"/>
      <sheetName val="Feuil10"/>
      <sheetName val="Feuil11"/>
      <sheetName val="Feuil12"/>
      <sheetName val="Feuil13"/>
      <sheetName val="Feuil14"/>
      <sheetName val="Feuil15"/>
      <sheetName val="Feuil16"/>
      <sheetName val="Feuil17"/>
      <sheetName val="Feuil18"/>
      <sheetName val="Feuil19"/>
      <sheetName val="Feuil20"/>
      <sheetName val="Feuil21"/>
      <sheetName val="Feuil22"/>
      <sheetName val="Feuil23"/>
      <sheetName val="Feuil24"/>
      <sheetName val="Feuil25"/>
      <sheetName val="Feuil26"/>
      <sheetName val="Feuil27"/>
      <sheetName val="Feuil28"/>
      <sheetName val="Feuil29"/>
      <sheetName val="Feuil30"/>
      <sheetName val="Feuil31"/>
      <sheetName val="Feuil32"/>
      <sheetName val="Feuil33"/>
    </sheetNames>
    <sheetDataSet>
      <sheetData sheetId="0">
        <row r="4">
          <cell r="B4">
            <v>1375</v>
          </cell>
          <cell r="C4">
            <v>3555</v>
          </cell>
          <cell r="D4">
            <v>606</v>
          </cell>
          <cell r="E4">
            <v>4161</v>
          </cell>
          <cell r="F4">
            <v>4930</v>
          </cell>
          <cell r="G4">
            <v>606</v>
          </cell>
          <cell r="H4">
            <v>5536</v>
          </cell>
        </row>
        <row r="5">
          <cell r="B5">
            <v>1138</v>
          </cell>
          <cell r="C5">
            <v>3213</v>
          </cell>
          <cell r="D5">
            <v>801</v>
          </cell>
          <cell r="E5">
            <v>4014</v>
          </cell>
          <cell r="F5">
            <v>4351</v>
          </cell>
          <cell r="G5">
            <v>801</v>
          </cell>
          <cell r="H5">
            <v>5152</v>
          </cell>
        </row>
        <row r="6">
          <cell r="B6">
            <v>1532</v>
          </cell>
          <cell r="C6">
            <v>5404</v>
          </cell>
          <cell r="D6">
            <v>1038</v>
          </cell>
          <cell r="E6">
            <v>6442</v>
          </cell>
          <cell r="F6">
            <v>6936</v>
          </cell>
          <cell r="G6">
            <v>1038</v>
          </cell>
          <cell r="H6">
            <v>7974</v>
          </cell>
        </row>
        <row r="7">
          <cell r="B7">
            <v>1736</v>
          </cell>
          <cell r="C7">
            <v>4673</v>
          </cell>
          <cell r="D7">
            <v>1359</v>
          </cell>
          <cell r="E7">
            <v>6032</v>
          </cell>
          <cell r="F7">
            <v>6409</v>
          </cell>
          <cell r="G7">
            <v>1359</v>
          </cell>
          <cell r="H7">
            <v>7768</v>
          </cell>
        </row>
        <row r="8">
          <cell r="B8">
            <v>2575</v>
          </cell>
          <cell r="C8">
            <v>5033</v>
          </cell>
          <cell r="D8">
            <v>1420</v>
          </cell>
          <cell r="E8">
            <v>6453</v>
          </cell>
          <cell r="F8">
            <v>7608</v>
          </cell>
          <cell r="G8">
            <v>1420</v>
          </cell>
          <cell r="H8">
            <v>9028</v>
          </cell>
        </row>
        <row r="9">
          <cell r="B9">
            <v>5031</v>
          </cell>
          <cell r="C9">
            <v>8647</v>
          </cell>
          <cell r="D9">
            <v>1916</v>
          </cell>
          <cell r="E9">
            <v>10563</v>
          </cell>
          <cell r="F9">
            <v>13678</v>
          </cell>
          <cell r="G9">
            <v>1916</v>
          </cell>
          <cell r="H9">
            <v>15594</v>
          </cell>
        </row>
        <row r="10">
          <cell r="B10">
            <v>1913</v>
          </cell>
          <cell r="C10">
            <v>6304</v>
          </cell>
          <cell r="D10">
            <v>1284</v>
          </cell>
          <cell r="E10">
            <v>7588</v>
          </cell>
          <cell r="F10">
            <v>8217</v>
          </cell>
          <cell r="G10">
            <v>1284</v>
          </cell>
          <cell r="H10">
            <v>9501</v>
          </cell>
        </row>
        <row r="11">
          <cell r="B11">
            <v>1502</v>
          </cell>
          <cell r="C11">
            <v>4581</v>
          </cell>
          <cell r="D11">
            <v>946</v>
          </cell>
          <cell r="E11">
            <v>5527</v>
          </cell>
          <cell r="F11">
            <v>6083</v>
          </cell>
          <cell r="G11">
            <v>946</v>
          </cell>
          <cell r="H11">
            <v>7029</v>
          </cell>
        </row>
        <row r="12">
          <cell r="B12">
            <v>1837</v>
          </cell>
          <cell r="C12">
            <v>3999</v>
          </cell>
          <cell r="D12">
            <v>826</v>
          </cell>
          <cell r="E12">
            <v>4825</v>
          </cell>
          <cell r="F12">
            <v>5836</v>
          </cell>
          <cell r="G12">
            <v>826</v>
          </cell>
          <cell r="H12">
            <v>6662</v>
          </cell>
        </row>
        <row r="13">
          <cell r="B13">
            <v>1176</v>
          </cell>
          <cell r="C13">
            <v>3750</v>
          </cell>
          <cell r="D13">
            <v>615</v>
          </cell>
          <cell r="E13">
            <v>4365</v>
          </cell>
          <cell r="F13">
            <v>4926</v>
          </cell>
          <cell r="G13">
            <v>615</v>
          </cell>
          <cell r="H13">
            <v>5541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Feuil8"/>
      <sheetName val="Feuil9"/>
      <sheetName val="Feuil10"/>
      <sheetName val="Feuil11"/>
      <sheetName val="Feuil12"/>
      <sheetName val="Feuil13"/>
      <sheetName val="Feuil14"/>
      <sheetName val="Feuil15"/>
      <sheetName val="Feuil16"/>
      <sheetName val="Feuil17"/>
      <sheetName val="Feuil18"/>
      <sheetName val="Feuil19"/>
      <sheetName val="Feuil20"/>
      <sheetName val="Feuil21"/>
      <sheetName val="Feuil22"/>
      <sheetName val="Feuil23"/>
      <sheetName val="Feuil24"/>
      <sheetName val="Feuil25"/>
      <sheetName val="Feuil26"/>
      <sheetName val="Feuil27"/>
      <sheetName val="Feuil28"/>
      <sheetName val="Feuil29"/>
      <sheetName val="Feuil30"/>
      <sheetName val="Feuil31"/>
      <sheetName val="Feuil32"/>
      <sheetName val="Feuil33"/>
    </sheetNames>
    <sheetDataSet>
      <sheetData sheetId="0"/>
      <sheetData sheetId="1">
        <row r="4">
          <cell r="B4">
            <v>72</v>
          </cell>
          <cell r="C4">
            <v>17</v>
          </cell>
        </row>
        <row r="5">
          <cell r="B5">
            <v>529</v>
          </cell>
          <cell r="C5">
            <v>165</v>
          </cell>
        </row>
        <row r="6">
          <cell r="B6">
            <v>1817</v>
          </cell>
          <cell r="C6">
            <v>3445</v>
          </cell>
        </row>
        <row r="7">
          <cell r="B7">
            <v>3069</v>
          </cell>
          <cell r="C7">
            <v>9533</v>
          </cell>
        </row>
        <row r="8">
          <cell r="B8">
            <v>3641</v>
          </cell>
          <cell r="C8">
            <v>11972</v>
          </cell>
        </row>
        <row r="9">
          <cell r="B9">
            <v>5619</v>
          </cell>
          <cell r="C9">
            <v>17724</v>
          </cell>
        </row>
        <row r="10">
          <cell r="B10">
            <v>3009</v>
          </cell>
          <cell r="C10">
            <v>9717</v>
          </cell>
        </row>
        <row r="11">
          <cell r="B11">
            <v>1414</v>
          </cell>
          <cell r="C11">
            <v>4999</v>
          </cell>
        </row>
        <row r="12">
          <cell r="B12">
            <v>645</v>
          </cell>
          <cell r="C12">
            <v>2398</v>
          </cell>
        </row>
      </sheetData>
      <sheetData sheetId="2">
        <row r="4">
          <cell r="B4">
            <v>72</v>
          </cell>
          <cell r="C4">
            <v>17</v>
          </cell>
        </row>
        <row r="5">
          <cell r="B5">
            <v>529</v>
          </cell>
          <cell r="C5">
            <v>154</v>
          </cell>
        </row>
        <row r="6">
          <cell r="B6">
            <v>1817</v>
          </cell>
          <cell r="C6">
            <v>3098</v>
          </cell>
        </row>
        <row r="7">
          <cell r="B7">
            <v>3069</v>
          </cell>
          <cell r="C7">
            <v>7896</v>
          </cell>
        </row>
        <row r="8">
          <cell r="B8">
            <v>3641</v>
          </cell>
          <cell r="C8">
            <v>9626</v>
          </cell>
        </row>
        <row r="9">
          <cell r="B9">
            <v>5619</v>
          </cell>
          <cell r="C9">
            <v>14301</v>
          </cell>
        </row>
        <row r="10">
          <cell r="B10">
            <v>3009</v>
          </cell>
          <cell r="C10">
            <v>7966</v>
          </cell>
        </row>
        <row r="11">
          <cell r="B11">
            <v>1414</v>
          </cell>
          <cell r="C11">
            <v>4120</v>
          </cell>
        </row>
        <row r="12">
          <cell r="B12">
            <v>645</v>
          </cell>
          <cell r="C12">
            <v>1981</v>
          </cell>
        </row>
      </sheetData>
      <sheetData sheetId="3">
        <row r="5">
          <cell r="B5">
            <v>3539</v>
          </cell>
          <cell r="C5">
            <v>154</v>
          </cell>
        </row>
        <row r="6">
          <cell r="B6">
            <v>2165</v>
          </cell>
          <cell r="C6">
            <v>167</v>
          </cell>
        </row>
        <row r="7">
          <cell r="B7">
            <v>2123</v>
          </cell>
          <cell r="C7">
            <v>198</v>
          </cell>
        </row>
        <row r="8">
          <cell r="B8">
            <v>1995</v>
          </cell>
          <cell r="C8">
            <v>165</v>
          </cell>
        </row>
        <row r="9">
          <cell r="B9">
            <v>954</v>
          </cell>
          <cell r="C9">
            <v>80</v>
          </cell>
        </row>
        <row r="10">
          <cell r="B10">
            <v>2469</v>
          </cell>
          <cell r="C10">
            <v>184</v>
          </cell>
        </row>
        <row r="11">
          <cell r="B11">
            <v>1364</v>
          </cell>
          <cell r="C11">
            <v>45</v>
          </cell>
        </row>
        <row r="12">
          <cell r="B12">
            <v>735</v>
          </cell>
          <cell r="C12">
            <v>33</v>
          </cell>
        </row>
        <row r="13">
          <cell r="B13">
            <v>4</v>
          </cell>
          <cell r="C13">
            <v>0</v>
          </cell>
        </row>
        <row r="14">
          <cell r="B14">
            <v>70</v>
          </cell>
          <cell r="C14">
            <v>6</v>
          </cell>
        </row>
      </sheetData>
      <sheetData sheetId="4">
        <row r="4">
          <cell r="B4">
            <v>3464</v>
          </cell>
          <cell r="C4">
            <v>47</v>
          </cell>
        </row>
        <row r="5">
          <cell r="B5">
            <v>4601</v>
          </cell>
          <cell r="C5">
            <v>412</v>
          </cell>
        </row>
        <row r="6">
          <cell r="B6">
            <v>51877</v>
          </cell>
          <cell r="C6">
            <v>8383</v>
          </cell>
        </row>
        <row r="7">
          <cell r="B7">
            <v>9032</v>
          </cell>
          <cell r="C7">
            <v>1969</v>
          </cell>
        </row>
      </sheetData>
      <sheetData sheetId="5">
        <row r="4">
          <cell r="A4">
            <v>43101</v>
          </cell>
          <cell r="B4">
            <v>68974</v>
          </cell>
          <cell r="C4">
            <v>10811</v>
          </cell>
        </row>
        <row r="5">
          <cell r="A5">
            <v>43009</v>
          </cell>
          <cell r="B5">
            <v>68574</v>
          </cell>
          <cell r="C5">
            <v>10559</v>
          </cell>
        </row>
        <row r="6">
          <cell r="A6">
            <v>42917</v>
          </cell>
          <cell r="B6">
            <v>70018</v>
          </cell>
          <cell r="C6">
            <v>11763</v>
          </cell>
        </row>
        <row r="7">
          <cell r="A7">
            <v>42826</v>
          </cell>
          <cell r="B7">
            <v>70230</v>
          </cell>
          <cell r="C7">
            <v>11300</v>
          </cell>
        </row>
        <row r="8">
          <cell r="A8">
            <v>42736</v>
          </cell>
          <cell r="B8">
            <v>68432</v>
          </cell>
          <cell r="C8">
            <v>10364</v>
          </cell>
        </row>
        <row r="9">
          <cell r="A9">
            <v>42644</v>
          </cell>
          <cell r="B9">
            <v>68514</v>
          </cell>
          <cell r="C9">
            <v>10468</v>
          </cell>
        </row>
        <row r="10">
          <cell r="A10">
            <v>42552</v>
          </cell>
          <cell r="B10">
            <v>69375</v>
          </cell>
          <cell r="C10">
            <v>11530</v>
          </cell>
        </row>
        <row r="11">
          <cell r="A11">
            <v>42461</v>
          </cell>
          <cell r="B11">
            <v>68361</v>
          </cell>
          <cell r="C11">
            <v>11061</v>
          </cell>
        </row>
        <row r="12">
          <cell r="A12">
            <v>42370</v>
          </cell>
          <cell r="B12">
            <v>66678</v>
          </cell>
          <cell r="C12">
            <v>9923</v>
          </cell>
        </row>
      </sheetData>
      <sheetData sheetId="6">
        <row r="5">
          <cell r="B5">
            <v>89</v>
          </cell>
          <cell r="C5">
            <v>694</v>
          </cell>
          <cell r="D5">
            <v>5262</v>
          </cell>
          <cell r="E5">
            <v>12602</v>
          </cell>
          <cell r="F5">
            <v>15613</v>
          </cell>
          <cell r="G5">
            <v>23343</v>
          </cell>
          <cell r="H5">
            <v>12726</v>
          </cell>
          <cell r="I5">
            <v>6413</v>
          </cell>
          <cell r="J5">
            <v>3043</v>
          </cell>
        </row>
      </sheetData>
      <sheetData sheetId="7">
        <row r="5">
          <cell r="B5">
            <v>89</v>
          </cell>
          <cell r="C5">
            <v>683</v>
          </cell>
          <cell r="D5">
            <v>4915</v>
          </cell>
          <cell r="E5">
            <v>10965</v>
          </cell>
          <cell r="F5">
            <v>13267</v>
          </cell>
          <cell r="G5">
            <v>19920</v>
          </cell>
          <cell r="H5">
            <v>10975</v>
          </cell>
          <cell r="I5">
            <v>5534</v>
          </cell>
          <cell r="J5">
            <v>2626</v>
          </cell>
        </row>
      </sheetData>
      <sheetData sheetId="8">
        <row r="4">
          <cell r="B4">
            <v>63335</v>
          </cell>
          <cell r="C4">
            <v>16374</v>
          </cell>
          <cell r="D4">
            <v>76</v>
          </cell>
        </row>
      </sheetData>
      <sheetData sheetId="9">
        <row r="4">
          <cell r="B4">
            <v>53556</v>
          </cell>
          <cell r="C4">
            <v>15348</v>
          </cell>
          <cell r="D4">
            <v>70</v>
          </cell>
        </row>
      </sheetData>
      <sheetData sheetId="10">
        <row r="4">
          <cell r="B4">
            <v>19815</v>
          </cell>
          <cell r="C4">
            <v>59970</v>
          </cell>
        </row>
      </sheetData>
      <sheetData sheetId="11">
        <row r="4">
          <cell r="B4">
            <v>19815</v>
          </cell>
          <cell r="C4">
            <v>49159</v>
          </cell>
        </row>
      </sheetData>
      <sheetData sheetId="12">
        <row r="4">
          <cell r="B4">
            <v>2022</v>
          </cell>
          <cell r="C4">
            <v>1275</v>
          </cell>
          <cell r="D4">
            <v>15388</v>
          </cell>
          <cell r="E4">
            <v>1130</v>
          </cell>
        </row>
      </sheetData>
      <sheetData sheetId="13"/>
      <sheetData sheetId="14">
        <row r="4">
          <cell r="B4">
            <v>52127</v>
          </cell>
          <cell r="C4">
            <v>7843</v>
          </cell>
        </row>
      </sheetData>
      <sheetData sheetId="15">
        <row r="4">
          <cell r="B4">
            <v>41589</v>
          </cell>
          <cell r="C4">
            <v>7570</v>
          </cell>
        </row>
      </sheetData>
      <sheetData sheetId="16">
        <row r="6">
          <cell r="B6">
            <v>15259</v>
          </cell>
          <cell r="C6">
            <v>12157</v>
          </cell>
          <cell r="D6">
            <v>9419</v>
          </cell>
          <cell r="E6">
            <v>10574</v>
          </cell>
          <cell r="F6">
            <v>4718</v>
          </cell>
        </row>
      </sheetData>
      <sheetData sheetId="17">
        <row r="6">
          <cell r="B6">
            <v>10761</v>
          </cell>
          <cell r="C6">
            <v>9062</v>
          </cell>
          <cell r="D6">
            <v>7631</v>
          </cell>
          <cell r="E6">
            <v>9688</v>
          </cell>
          <cell r="F6">
            <v>4447</v>
          </cell>
        </row>
      </sheetData>
      <sheetData sheetId="18">
        <row r="6">
          <cell r="B6">
            <v>1149</v>
          </cell>
          <cell r="C6">
            <v>5165</v>
          </cell>
          <cell r="D6">
            <v>1040</v>
          </cell>
          <cell r="E6">
            <v>489</v>
          </cell>
        </row>
      </sheetData>
      <sheetData sheetId="19">
        <row r="6">
          <cell r="B6">
            <v>1090</v>
          </cell>
          <cell r="C6">
            <v>4985</v>
          </cell>
          <cell r="D6">
            <v>1018</v>
          </cell>
          <cell r="E6">
            <v>477</v>
          </cell>
        </row>
      </sheetData>
      <sheetData sheetId="20">
        <row r="5">
          <cell r="B5">
            <v>7383</v>
          </cell>
          <cell r="C5">
            <v>10572</v>
          </cell>
          <cell r="D5">
            <v>11860</v>
          </cell>
          <cell r="E5">
            <v>13458</v>
          </cell>
          <cell r="F5">
            <v>7488</v>
          </cell>
          <cell r="G5">
            <v>6569</v>
          </cell>
          <cell r="H5">
            <v>1656</v>
          </cell>
          <cell r="I5">
            <v>495</v>
          </cell>
        </row>
      </sheetData>
      <sheetData sheetId="21">
        <row r="5">
          <cell r="B5">
            <v>4574</v>
          </cell>
          <cell r="C5">
            <v>6899</v>
          </cell>
          <cell r="D5">
            <v>9502</v>
          </cell>
          <cell r="E5">
            <v>12240</v>
          </cell>
          <cell r="F5">
            <v>7037</v>
          </cell>
          <cell r="G5">
            <v>6324</v>
          </cell>
          <cell r="H5">
            <v>1621</v>
          </cell>
          <cell r="I5">
            <v>485</v>
          </cell>
        </row>
      </sheetData>
      <sheetData sheetId="22">
        <row r="5">
          <cell r="B5">
            <v>5346</v>
          </cell>
          <cell r="C5">
            <v>4155</v>
          </cell>
          <cell r="D5">
            <v>14946</v>
          </cell>
          <cell r="E5">
            <v>12139</v>
          </cell>
          <cell r="F5">
            <v>9617</v>
          </cell>
          <cell r="G5">
            <v>8307</v>
          </cell>
          <cell r="H5">
            <v>3603</v>
          </cell>
          <cell r="I5">
            <v>1281</v>
          </cell>
          <cell r="J5">
            <v>87</v>
          </cell>
        </row>
      </sheetData>
      <sheetData sheetId="23">
        <row r="5">
          <cell r="B5">
            <v>3537</v>
          </cell>
          <cell r="C5">
            <v>2736</v>
          </cell>
          <cell r="D5">
            <v>10627</v>
          </cell>
          <cell r="E5">
            <v>9924</v>
          </cell>
          <cell r="F5">
            <v>8798</v>
          </cell>
          <cell r="G5">
            <v>8106</v>
          </cell>
          <cell r="H5">
            <v>3587</v>
          </cell>
          <cell r="I5">
            <v>1280</v>
          </cell>
        </row>
      </sheetData>
      <sheetData sheetId="24">
        <row r="6">
          <cell r="B6">
            <v>4998</v>
          </cell>
          <cell r="C6">
            <v>6079</v>
          </cell>
          <cell r="D6">
            <v>8424</v>
          </cell>
          <cell r="E6">
            <v>2709</v>
          </cell>
          <cell r="F6">
            <v>13273</v>
          </cell>
          <cell r="G6">
            <v>4736</v>
          </cell>
          <cell r="H6">
            <v>11100</v>
          </cell>
          <cell r="I6">
            <v>2892</v>
          </cell>
          <cell r="J6">
            <v>4928</v>
          </cell>
          <cell r="K6">
            <v>831</v>
          </cell>
        </row>
      </sheetData>
      <sheetData sheetId="25">
        <row r="6">
          <cell r="B6">
            <v>4795</v>
          </cell>
          <cell r="C6">
            <v>5458</v>
          </cell>
          <cell r="D6">
            <v>6745</v>
          </cell>
          <cell r="E6">
            <v>2005</v>
          </cell>
          <cell r="F6">
            <v>11584</v>
          </cell>
          <cell r="G6">
            <v>3735</v>
          </cell>
          <cell r="H6">
            <v>8872</v>
          </cell>
          <cell r="I6">
            <v>2286</v>
          </cell>
          <cell r="J6">
            <v>3120</v>
          </cell>
          <cell r="K6">
            <v>559</v>
          </cell>
        </row>
      </sheetData>
      <sheetData sheetId="26">
        <row r="4">
          <cell r="C4">
            <v>19303</v>
          </cell>
          <cell r="D4">
            <v>5204</v>
          </cell>
          <cell r="E4">
            <v>24467</v>
          </cell>
          <cell r="F4">
            <v>17330</v>
          </cell>
          <cell r="G4">
            <v>6272</v>
          </cell>
          <cell r="H4">
            <v>23602</v>
          </cell>
        </row>
        <row r="5">
          <cell r="C5">
            <v>16803</v>
          </cell>
          <cell r="D5">
            <v>4365</v>
          </cell>
          <cell r="E5">
            <v>21168</v>
          </cell>
          <cell r="F5">
            <v>16699</v>
          </cell>
          <cell r="G5">
            <v>6693</v>
          </cell>
          <cell r="H5">
            <v>23392</v>
          </cell>
        </row>
        <row r="6">
          <cell r="C6">
            <v>18573</v>
          </cell>
          <cell r="D6">
            <v>5816</v>
          </cell>
          <cell r="E6">
            <v>24389</v>
          </cell>
          <cell r="F6">
            <v>17084</v>
          </cell>
          <cell r="G6">
            <v>6777</v>
          </cell>
          <cell r="H6">
            <v>23861</v>
          </cell>
        </row>
        <row r="7">
          <cell r="C7">
            <v>20070</v>
          </cell>
          <cell r="D7">
            <v>5865</v>
          </cell>
          <cell r="E7">
            <v>25935</v>
          </cell>
          <cell r="F7">
            <v>16636</v>
          </cell>
          <cell r="G7">
            <v>6150</v>
          </cell>
          <cell r="H7">
            <v>22786</v>
          </cell>
        </row>
        <row r="8">
          <cell r="C8">
            <v>18571</v>
          </cell>
          <cell r="D8">
            <v>5026</v>
          </cell>
          <cell r="E8">
            <v>23597</v>
          </cell>
          <cell r="F8">
            <v>16997</v>
          </cell>
          <cell r="G8">
            <v>6535</v>
          </cell>
          <cell r="H8">
            <v>23532</v>
          </cell>
        </row>
        <row r="9">
          <cell r="C9">
            <v>17342</v>
          </cell>
          <cell r="D9">
            <v>4622</v>
          </cell>
          <cell r="E9">
            <v>21964</v>
          </cell>
          <cell r="F9">
            <v>16582</v>
          </cell>
          <cell r="G9">
            <v>6708</v>
          </cell>
          <cell r="H9">
            <v>23290</v>
          </cell>
        </row>
        <row r="10">
          <cell r="C10">
            <v>19370</v>
          </cell>
          <cell r="D10">
            <v>5731</v>
          </cell>
          <cell r="E10">
            <v>25101</v>
          </cell>
          <cell r="F10">
            <v>16836</v>
          </cell>
          <cell r="G10">
            <v>6559</v>
          </cell>
          <cell r="H10">
            <v>23395</v>
          </cell>
        </row>
        <row r="11">
          <cell r="C11">
            <v>19988</v>
          </cell>
          <cell r="D11">
            <v>5769</v>
          </cell>
          <cell r="E11">
            <v>25757</v>
          </cell>
          <cell r="F11">
            <v>16345</v>
          </cell>
          <cell r="G11">
            <v>5923</v>
          </cell>
          <cell r="H11">
            <v>22268</v>
          </cell>
        </row>
        <row r="12">
          <cell r="C12">
            <v>19287</v>
          </cell>
          <cell r="D12">
            <v>4742</v>
          </cell>
          <cell r="E12">
            <v>24029</v>
          </cell>
          <cell r="F12">
            <v>16646</v>
          </cell>
          <cell r="G12">
            <v>6274</v>
          </cell>
          <cell r="H12">
            <v>22920</v>
          </cell>
        </row>
        <row r="13">
          <cell r="C13">
            <v>16722</v>
          </cell>
          <cell r="D13">
            <v>4295</v>
          </cell>
          <cell r="E13">
            <v>21017</v>
          </cell>
          <cell r="F13">
            <v>16007</v>
          </cell>
          <cell r="G13">
            <v>6778</v>
          </cell>
          <cell r="H13">
            <v>22785</v>
          </cell>
        </row>
        <row r="14">
          <cell r="C14">
            <v>18500</v>
          </cell>
          <cell r="D14">
            <v>5252</v>
          </cell>
          <cell r="E14">
            <v>23752</v>
          </cell>
          <cell r="F14">
            <v>16168</v>
          </cell>
          <cell r="G14">
            <v>6910</v>
          </cell>
          <cell r="H14">
            <v>23078</v>
          </cell>
        </row>
        <row r="15">
          <cell r="C15">
            <v>18611</v>
          </cell>
          <cell r="D15">
            <v>5762</v>
          </cell>
          <cell r="E15">
            <v>24373</v>
          </cell>
          <cell r="F15">
            <v>15683</v>
          </cell>
          <cell r="G15">
            <v>6744</v>
          </cell>
          <cell r="H15">
            <v>22427</v>
          </cell>
        </row>
      </sheetData>
      <sheetData sheetId="27">
        <row r="5">
          <cell r="C5">
            <v>7234</v>
          </cell>
          <cell r="D5">
            <v>7515</v>
          </cell>
          <cell r="E5">
            <v>6857</v>
          </cell>
          <cell r="F5">
            <v>1882</v>
          </cell>
          <cell r="G5">
            <v>624</v>
          </cell>
          <cell r="H5">
            <v>147</v>
          </cell>
          <cell r="I5">
            <v>10</v>
          </cell>
          <cell r="J5">
            <v>95</v>
          </cell>
          <cell r="K5">
            <v>301</v>
          </cell>
          <cell r="L5">
            <v>24467</v>
          </cell>
        </row>
        <row r="6">
          <cell r="C6">
            <v>5738</v>
          </cell>
          <cell r="D6">
            <v>6627</v>
          </cell>
          <cell r="E6">
            <v>6171</v>
          </cell>
          <cell r="F6">
            <v>1641</v>
          </cell>
          <cell r="G6">
            <v>474</v>
          </cell>
          <cell r="H6">
            <v>150</v>
          </cell>
          <cell r="I6">
            <v>11</v>
          </cell>
          <cell r="J6">
            <v>64</v>
          </cell>
          <cell r="K6">
            <v>292</v>
          </cell>
          <cell r="L6">
            <v>21168</v>
          </cell>
        </row>
        <row r="7">
          <cell r="C7">
            <v>7107</v>
          </cell>
          <cell r="D7">
            <v>6589</v>
          </cell>
          <cell r="E7">
            <v>7503</v>
          </cell>
          <cell r="F7">
            <v>1972</v>
          </cell>
          <cell r="G7">
            <v>662</v>
          </cell>
          <cell r="H7">
            <v>173</v>
          </cell>
          <cell r="I7">
            <v>9</v>
          </cell>
          <cell r="J7">
            <v>93</v>
          </cell>
          <cell r="K7">
            <v>281</v>
          </cell>
          <cell r="L7">
            <v>24389</v>
          </cell>
        </row>
        <row r="8">
          <cell r="C8">
            <v>7492</v>
          </cell>
          <cell r="D8">
            <v>7018</v>
          </cell>
          <cell r="E8">
            <v>8041</v>
          </cell>
          <cell r="F8">
            <v>2042</v>
          </cell>
          <cell r="G8">
            <v>693</v>
          </cell>
          <cell r="H8">
            <v>206</v>
          </cell>
          <cell r="I8">
            <v>22</v>
          </cell>
          <cell r="J8">
            <v>94</v>
          </cell>
          <cell r="K8">
            <v>327</v>
          </cell>
          <cell r="L8">
            <v>25935</v>
          </cell>
        </row>
        <row r="9">
          <cell r="C9">
            <v>7204</v>
          </cell>
          <cell r="D9">
            <v>7536</v>
          </cell>
          <cell r="E9">
            <v>6516</v>
          </cell>
          <cell r="F9">
            <v>1597</v>
          </cell>
          <cell r="G9">
            <v>551</v>
          </cell>
          <cell r="H9">
            <v>117</v>
          </cell>
          <cell r="I9">
            <v>12</v>
          </cell>
          <cell r="J9">
            <v>19</v>
          </cell>
          <cell r="K9">
            <v>45</v>
          </cell>
          <cell r="L9">
            <v>23597</v>
          </cell>
        </row>
        <row r="10">
          <cell r="C10">
            <v>6036</v>
          </cell>
          <cell r="D10">
            <v>7334</v>
          </cell>
          <cell r="E10">
            <v>6471</v>
          </cell>
          <cell r="F10">
            <v>1440</v>
          </cell>
          <cell r="G10">
            <v>471</v>
          </cell>
          <cell r="H10">
            <v>125</v>
          </cell>
          <cell r="I10">
            <v>7</v>
          </cell>
          <cell r="J10">
            <v>28</v>
          </cell>
          <cell r="K10">
            <v>52</v>
          </cell>
          <cell r="L10">
            <v>21964</v>
          </cell>
        </row>
        <row r="11">
          <cell r="C11">
            <v>7024</v>
          </cell>
          <cell r="D11">
            <v>6853</v>
          </cell>
          <cell r="E11">
            <v>7948</v>
          </cell>
          <cell r="F11">
            <v>1915</v>
          </cell>
          <cell r="G11">
            <v>671</v>
          </cell>
          <cell r="H11">
            <v>198</v>
          </cell>
          <cell r="I11">
            <v>17</v>
          </cell>
          <cell r="J11">
            <v>39</v>
          </cell>
          <cell r="K11">
            <v>436</v>
          </cell>
          <cell r="L11">
            <v>25101</v>
          </cell>
        </row>
        <row r="12">
          <cell r="C12">
            <v>6962</v>
          </cell>
          <cell r="D12">
            <v>6567</v>
          </cell>
          <cell r="E12">
            <v>8193</v>
          </cell>
          <cell r="F12">
            <v>2093</v>
          </cell>
          <cell r="G12">
            <v>856</v>
          </cell>
          <cell r="H12">
            <v>297</v>
          </cell>
          <cell r="I12">
            <v>16</v>
          </cell>
          <cell r="J12">
            <v>38</v>
          </cell>
          <cell r="K12">
            <v>735</v>
          </cell>
          <cell r="L12">
            <v>25757</v>
          </cell>
        </row>
      </sheetData>
      <sheetData sheetId="28">
        <row r="5">
          <cell r="C5">
            <v>7234</v>
          </cell>
          <cell r="D5">
            <v>7515</v>
          </cell>
          <cell r="E5">
            <v>3274</v>
          </cell>
          <cell r="F5">
            <v>716</v>
          </cell>
          <cell r="G5">
            <v>287</v>
          </cell>
          <cell r="H5">
            <v>122</v>
          </cell>
          <cell r="I5">
            <v>10</v>
          </cell>
          <cell r="J5">
            <v>86</v>
          </cell>
          <cell r="K5">
            <v>253</v>
          </cell>
          <cell r="L5">
            <v>19303</v>
          </cell>
        </row>
        <row r="11">
          <cell r="C11">
            <v>7024</v>
          </cell>
          <cell r="D11">
            <v>6853</v>
          </cell>
          <cell r="E11">
            <v>3794</v>
          </cell>
          <cell r="F11">
            <v>780</v>
          </cell>
          <cell r="G11">
            <v>314</v>
          </cell>
          <cell r="H11">
            <v>140</v>
          </cell>
          <cell r="I11">
            <v>16</v>
          </cell>
          <cell r="J11">
            <v>30</v>
          </cell>
          <cell r="K11">
            <v>419</v>
          </cell>
          <cell r="L11">
            <v>19370</v>
          </cell>
        </row>
        <row r="12">
          <cell r="C12">
            <v>6962</v>
          </cell>
          <cell r="D12">
            <v>6567</v>
          </cell>
          <cell r="E12">
            <v>4195</v>
          </cell>
          <cell r="F12">
            <v>901</v>
          </cell>
          <cell r="G12">
            <v>395</v>
          </cell>
          <cell r="H12">
            <v>213</v>
          </cell>
          <cell r="I12">
            <v>16</v>
          </cell>
          <cell r="J12">
            <v>31</v>
          </cell>
          <cell r="K12">
            <v>708</v>
          </cell>
          <cell r="L12">
            <v>19988</v>
          </cell>
        </row>
      </sheetData>
      <sheetData sheetId="29">
        <row r="4">
          <cell r="B4">
            <v>2</v>
          </cell>
          <cell r="C4">
            <v>7</v>
          </cell>
          <cell r="D4">
            <v>250</v>
          </cell>
          <cell r="E4">
            <v>413</v>
          </cell>
          <cell r="F4">
            <v>416</v>
          </cell>
          <cell r="G4">
            <v>568</v>
          </cell>
          <cell r="H4">
            <v>253</v>
          </cell>
          <cell r="I4">
            <v>94</v>
          </cell>
          <cell r="J4">
            <v>19</v>
          </cell>
        </row>
        <row r="5">
          <cell r="B5">
            <v>69</v>
          </cell>
          <cell r="C5">
            <v>508</v>
          </cell>
          <cell r="D5">
            <v>1374</v>
          </cell>
          <cell r="E5">
            <v>2258</v>
          </cell>
          <cell r="F5">
            <v>2750</v>
          </cell>
          <cell r="G5">
            <v>4291</v>
          </cell>
          <cell r="H5">
            <v>2396</v>
          </cell>
          <cell r="I5">
            <v>1166</v>
          </cell>
          <cell r="J5">
            <v>576</v>
          </cell>
        </row>
        <row r="6">
          <cell r="B6">
            <v>1</v>
          </cell>
          <cell r="C6">
            <v>12</v>
          </cell>
          <cell r="D6">
            <v>46</v>
          </cell>
          <cell r="E6">
            <v>145</v>
          </cell>
          <cell r="F6">
            <v>210</v>
          </cell>
          <cell r="G6">
            <v>387</v>
          </cell>
          <cell r="H6">
            <v>195</v>
          </cell>
          <cell r="I6">
            <v>96</v>
          </cell>
          <cell r="J6">
            <v>38</v>
          </cell>
        </row>
        <row r="7">
          <cell r="B7">
            <v>0</v>
          </cell>
          <cell r="C7">
            <v>2</v>
          </cell>
          <cell r="D7">
            <v>147</v>
          </cell>
          <cell r="E7">
            <v>253</v>
          </cell>
          <cell r="F7">
            <v>265</v>
          </cell>
          <cell r="G7">
            <v>373</v>
          </cell>
          <cell r="H7">
            <v>165</v>
          </cell>
          <cell r="I7">
            <v>58</v>
          </cell>
          <cell r="J7">
            <v>12</v>
          </cell>
        </row>
        <row r="8">
          <cell r="B8">
            <v>14</v>
          </cell>
          <cell r="C8">
            <v>103</v>
          </cell>
          <cell r="D8">
            <v>1282</v>
          </cell>
          <cell r="E8">
            <v>3092</v>
          </cell>
          <cell r="F8">
            <v>3192</v>
          </cell>
          <cell r="G8">
            <v>4322</v>
          </cell>
          <cell r="H8">
            <v>2172</v>
          </cell>
          <cell r="I8">
            <v>856</v>
          </cell>
          <cell r="J8">
            <v>226</v>
          </cell>
        </row>
        <row r="9">
          <cell r="B9">
            <v>2</v>
          </cell>
          <cell r="C9">
            <v>39</v>
          </cell>
          <cell r="D9">
            <v>1029</v>
          </cell>
          <cell r="E9">
            <v>2292</v>
          </cell>
          <cell r="F9">
            <v>2592</v>
          </cell>
          <cell r="G9">
            <v>3640</v>
          </cell>
          <cell r="H9">
            <v>1681</v>
          </cell>
          <cell r="I9">
            <v>685</v>
          </cell>
          <cell r="J9">
            <v>197</v>
          </cell>
        </row>
        <row r="10">
          <cell r="B10">
            <v>0</v>
          </cell>
          <cell r="C10">
            <v>8</v>
          </cell>
          <cell r="D10">
            <v>704</v>
          </cell>
          <cell r="E10">
            <v>1746</v>
          </cell>
          <cell r="F10">
            <v>2023</v>
          </cell>
          <cell r="G10">
            <v>2819</v>
          </cell>
          <cell r="H10">
            <v>1336</v>
          </cell>
          <cell r="I10">
            <v>543</v>
          </cell>
          <cell r="J10">
            <v>240</v>
          </cell>
        </row>
        <row r="11">
          <cell r="B11">
            <v>1</v>
          </cell>
          <cell r="C11">
            <v>12</v>
          </cell>
          <cell r="D11">
            <v>343</v>
          </cell>
          <cell r="E11">
            <v>1625</v>
          </cell>
          <cell r="F11">
            <v>2351</v>
          </cell>
          <cell r="G11">
            <v>3348</v>
          </cell>
          <cell r="H11">
            <v>1638</v>
          </cell>
          <cell r="I11">
            <v>831</v>
          </cell>
          <cell r="J11">
            <v>425</v>
          </cell>
        </row>
        <row r="12">
          <cell r="B12">
            <v>0</v>
          </cell>
          <cell r="C12">
            <v>2</v>
          </cell>
          <cell r="D12">
            <v>48</v>
          </cell>
          <cell r="E12">
            <v>302</v>
          </cell>
          <cell r="F12">
            <v>486</v>
          </cell>
          <cell r="G12">
            <v>794</v>
          </cell>
          <cell r="H12">
            <v>388</v>
          </cell>
          <cell r="I12">
            <v>213</v>
          </cell>
          <cell r="J12">
            <v>126</v>
          </cell>
        </row>
        <row r="13">
          <cell r="B13">
            <v>0</v>
          </cell>
          <cell r="C13">
            <v>1</v>
          </cell>
          <cell r="D13">
            <v>20</v>
          </cell>
          <cell r="E13">
            <v>173</v>
          </cell>
          <cell r="F13">
            <v>399</v>
          </cell>
          <cell r="G13">
            <v>611</v>
          </cell>
          <cell r="H13">
            <v>366</v>
          </cell>
          <cell r="I13">
            <v>229</v>
          </cell>
          <cell r="J13">
            <v>136</v>
          </cell>
        </row>
        <row r="14">
          <cell r="B14">
            <v>0</v>
          </cell>
          <cell r="C14">
            <v>0</v>
          </cell>
          <cell r="D14">
            <v>1</v>
          </cell>
          <cell r="E14">
            <v>24</v>
          </cell>
          <cell r="F14">
            <v>60</v>
          </cell>
          <cell r="G14">
            <v>143</v>
          </cell>
          <cell r="H14">
            <v>88</v>
          </cell>
          <cell r="I14">
            <v>68</v>
          </cell>
          <cell r="J14">
            <v>40</v>
          </cell>
        </row>
        <row r="15">
          <cell r="B15">
            <v>0</v>
          </cell>
          <cell r="C15">
            <v>0</v>
          </cell>
          <cell r="D15">
            <v>4</v>
          </cell>
          <cell r="E15">
            <v>105</v>
          </cell>
          <cell r="F15">
            <v>219</v>
          </cell>
          <cell r="G15">
            <v>316</v>
          </cell>
          <cell r="H15">
            <v>251</v>
          </cell>
          <cell r="I15">
            <v>155</v>
          </cell>
          <cell r="J15">
            <v>99</v>
          </cell>
        </row>
        <row r="16">
          <cell r="B16">
            <v>0</v>
          </cell>
          <cell r="C16">
            <v>0</v>
          </cell>
          <cell r="D16">
            <v>12</v>
          </cell>
          <cell r="E16">
            <v>166</v>
          </cell>
          <cell r="F16">
            <v>589</v>
          </cell>
          <cell r="G16">
            <v>1425</v>
          </cell>
          <cell r="H16">
            <v>1340</v>
          </cell>
          <cell r="I16">
            <v>1002</v>
          </cell>
          <cell r="J16">
            <v>631</v>
          </cell>
        </row>
        <row r="17">
          <cell r="B17">
            <v>0</v>
          </cell>
          <cell r="C17">
            <v>0</v>
          </cell>
          <cell r="D17">
            <v>2</v>
          </cell>
          <cell r="E17">
            <v>5</v>
          </cell>
          <cell r="F17">
            <v>51</v>
          </cell>
          <cell r="G17">
            <v>254</v>
          </cell>
          <cell r="H17">
            <v>356</v>
          </cell>
          <cell r="I17">
            <v>245</v>
          </cell>
          <cell r="J17">
            <v>127</v>
          </cell>
        </row>
        <row r="18">
          <cell r="B18">
            <v>0</v>
          </cell>
          <cell r="C18">
            <v>0</v>
          </cell>
          <cell r="D18">
            <v>0</v>
          </cell>
          <cell r="E18">
            <v>3</v>
          </cell>
          <cell r="F18">
            <v>10</v>
          </cell>
          <cell r="G18">
            <v>52</v>
          </cell>
          <cell r="H18">
            <v>101</v>
          </cell>
          <cell r="I18">
            <v>172</v>
          </cell>
          <cell r="J18">
            <v>151</v>
          </cell>
        </row>
      </sheetData>
      <sheetData sheetId="30">
        <row r="4">
          <cell r="B4">
            <v>2</v>
          </cell>
          <cell r="C4">
            <v>7</v>
          </cell>
          <cell r="D4">
            <v>250</v>
          </cell>
          <cell r="E4">
            <v>413</v>
          </cell>
          <cell r="F4">
            <v>416</v>
          </cell>
          <cell r="G4">
            <v>568</v>
          </cell>
          <cell r="H4">
            <v>253</v>
          </cell>
          <cell r="I4">
            <v>94</v>
          </cell>
          <cell r="J4">
            <v>19</v>
          </cell>
        </row>
        <row r="5">
          <cell r="B5">
            <v>69</v>
          </cell>
          <cell r="C5">
            <v>508</v>
          </cell>
          <cell r="D5">
            <v>1374</v>
          </cell>
          <cell r="E5">
            <v>2258</v>
          </cell>
          <cell r="F5">
            <v>2750</v>
          </cell>
          <cell r="G5">
            <v>4291</v>
          </cell>
          <cell r="H5">
            <v>2396</v>
          </cell>
          <cell r="I5">
            <v>1166</v>
          </cell>
          <cell r="J5">
            <v>576</v>
          </cell>
        </row>
        <row r="6">
          <cell r="B6">
            <v>1</v>
          </cell>
          <cell r="C6">
            <v>12</v>
          </cell>
          <cell r="D6">
            <v>46</v>
          </cell>
          <cell r="E6">
            <v>145</v>
          </cell>
          <cell r="F6">
            <v>210</v>
          </cell>
          <cell r="G6">
            <v>387</v>
          </cell>
          <cell r="H6">
            <v>195</v>
          </cell>
          <cell r="I6">
            <v>96</v>
          </cell>
          <cell r="J6">
            <v>38</v>
          </cell>
        </row>
        <row r="7">
          <cell r="B7">
            <v>0</v>
          </cell>
          <cell r="C7">
            <v>2</v>
          </cell>
          <cell r="D7">
            <v>147</v>
          </cell>
          <cell r="E7">
            <v>253</v>
          </cell>
          <cell r="F7">
            <v>265</v>
          </cell>
          <cell r="G7">
            <v>373</v>
          </cell>
          <cell r="H7">
            <v>165</v>
          </cell>
          <cell r="I7">
            <v>58</v>
          </cell>
          <cell r="J7">
            <v>12</v>
          </cell>
        </row>
        <row r="8">
          <cell r="B8">
            <v>14</v>
          </cell>
          <cell r="C8">
            <v>96</v>
          </cell>
          <cell r="D8">
            <v>1125</v>
          </cell>
          <cell r="E8">
            <v>2318</v>
          </cell>
          <cell r="F8">
            <v>2179</v>
          </cell>
          <cell r="G8">
            <v>2911</v>
          </cell>
          <cell r="H8">
            <v>1459</v>
          </cell>
          <cell r="I8">
            <v>544</v>
          </cell>
          <cell r="J8">
            <v>115</v>
          </cell>
        </row>
        <row r="9">
          <cell r="B9">
            <v>2</v>
          </cell>
          <cell r="C9">
            <v>36</v>
          </cell>
          <cell r="D9">
            <v>896</v>
          </cell>
          <cell r="E9">
            <v>1814</v>
          </cell>
          <cell r="F9">
            <v>1951</v>
          </cell>
          <cell r="G9">
            <v>2649</v>
          </cell>
          <cell r="H9">
            <v>1184</v>
          </cell>
          <cell r="I9">
            <v>432</v>
          </cell>
          <cell r="J9">
            <v>98</v>
          </cell>
        </row>
        <row r="10">
          <cell r="B10">
            <v>0</v>
          </cell>
          <cell r="C10">
            <v>8</v>
          </cell>
          <cell r="D10">
            <v>663</v>
          </cell>
          <cell r="E10">
            <v>1501</v>
          </cell>
          <cell r="F10">
            <v>1646</v>
          </cell>
          <cell r="G10">
            <v>2264</v>
          </cell>
          <cell r="H10">
            <v>1049</v>
          </cell>
          <cell r="I10">
            <v>380</v>
          </cell>
          <cell r="J10">
            <v>120</v>
          </cell>
        </row>
        <row r="11">
          <cell r="B11">
            <v>1</v>
          </cell>
          <cell r="C11">
            <v>11</v>
          </cell>
          <cell r="D11">
            <v>327</v>
          </cell>
          <cell r="E11">
            <v>1502</v>
          </cell>
          <cell r="F11">
            <v>2125</v>
          </cell>
          <cell r="G11">
            <v>3046</v>
          </cell>
          <cell r="H11">
            <v>1518</v>
          </cell>
          <cell r="I11">
            <v>765</v>
          </cell>
          <cell r="J11">
            <v>393</v>
          </cell>
        </row>
        <row r="12">
          <cell r="B12">
            <v>0</v>
          </cell>
          <cell r="C12">
            <v>2</v>
          </cell>
          <cell r="D12">
            <v>48</v>
          </cell>
          <cell r="E12">
            <v>292</v>
          </cell>
          <cell r="F12">
            <v>452</v>
          </cell>
          <cell r="G12">
            <v>728</v>
          </cell>
          <cell r="H12">
            <v>363</v>
          </cell>
          <cell r="I12">
            <v>203</v>
          </cell>
          <cell r="J12">
            <v>120</v>
          </cell>
        </row>
        <row r="13">
          <cell r="B13">
            <v>0</v>
          </cell>
          <cell r="C13">
            <v>1</v>
          </cell>
          <cell r="D13">
            <v>20</v>
          </cell>
          <cell r="E13">
            <v>166</v>
          </cell>
          <cell r="F13">
            <v>377</v>
          </cell>
          <cell r="G13">
            <v>574</v>
          </cell>
          <cell r="H13">
            <v>345</v>
          </cell>
          <cell r="I13">
            <v>217</v>
          </cell>
          <cell r="J13">
            <v>124</v>
          </cell>
        </row>
        <row r="14">
          <cell r="B14">
            <v>0</v>
          </cell>
          <cell r="C14">
            <v>0</v>
          </cell>
          <cell r="D14">
            <v>1</v>
          </cell>
          <cell r="E14">
            <v>24</v>
          </cell>
          <cell r="F14">
            <v>59</v>
          </cell>
          <cell r="G14">
            <v>140</v>
          </cell>
          <cell r="H14">
            <v>85</v>
          </cell>
          <cell r="I14">
            <v>67</v>
          </cell>
          <cell r="J14">
            <v>39</v>
          </cell>
        </row>
      </sheetData>
      <sheetData sheetId="31">
        <row r="4">
          <cell r="B4">
            <v>0</v>
          </cell>
          <cell r="C4">
            <v>7</v>
          </cell>
          <cell r="D4">
            <v>53</v>
          </cell>
          <cell r="E4">
            <v>290</v>
          </cell>
          <cell r="F4">
            <v>714</v>
          </cell>
          <cell r="G4">
            <v>1438</v>
          </cell>
          <cell r="H4">
            <v>1148</v>
          </cell>
          <cell r="I4">
            <v>851</v>
          </cell>
          <cell r="J4">
            <v>497</v>
          </cell>
        </row>
        <row r="5">
          <cell r="B5">
            <v>0</v>
          </cell>
          <cell r="C5">
            <v>2</v>
          </cell>
          <cell r="D5">
            <v>22</v>
          </cell>
          <cell r="E5">
            <v>70</v>
          </cell>
          <cell r="F5">
            <v>98</v>
          </cell>
          <cell r="G5">
            <v>267</v>
          </cell>
          <cell r="H5">
            <v>442</v>
          </cell>
          <cell r="I5">
            <v>504</v>
          </cell>
          <cell r="J5">
            <v>410</v>
          </cell>
        </row>
        <row r="6">
          <cell r="B6">
            <v>0</v>
          </cell>
          <cell r="C6">
            <v>3</v>
          </cell>
          <cell r="D6">
            <v>45</v>
          </cell>
          <cell r="E6">
            <v>158</v>
          </cell>
          <cell r="F6">
            <v>338</v>
          </cell>
          <cell r="G6">
            <v>677</v>
          </cell>
          <cell r="H6">
            <v>710</v>
          </cell>
          <cell r="I6">
            <v>483</v>
          </cell>
          <cell r="J6">
            <v>342</v>
          </cell>
        </row>
        <row r="7">
          <cell r="B7">
            <v>0</v>
          </cell>
          <cell r="C7">
            <v>2</v>
          </cell>
          <cell r="D7">
            <v>11</v>
          </cell>
          <cell r="E7">
            <v>26</v>
          </cell>
          <cell r="F7">
            <v>61</v>
          </cell>
          <cell r="G7">
            <v>124</v>
          </cell>
          <cell r="H7">
            <v>204</v>
          </cell>
          <cell r="I7">
            <v>242</v>
          </cell>
          <cell r="J7">
            <v>205</v>
          </cell>
        </row>
        <row r="8">
          <cell r="B8">
            <v>0</v>
          </cell>
          <cell r="C8">
            <v>1</v>
          </cell>
          <cell r="D8">
            <v>12</v>
          </cell>
          <cell r="E8">
            <v>58</v>
          </cell>
          <cell r="F8">
            <v>89</v>
          </cell>
          <cell r="G8">
            <v>177</v>
          </cell>
          <cell r="H8">
            <v>149</v>
          </cell>
          <cell r="I8">
            <v>89</v>
          </cell>
          <cell r="J8">
            <v>58</v>
          </cell>
        </row>
        <row r="9">
          <cell r="B9">
            <v>2</v>
          </cell>
          <cell r="C9">
            <v>15</v>
          </cell>
          <cell r="D9">
            <v>412</v>
          </cell>
          <cell r="E9">
            <v>1322</v>
          </cell>
          <cell r="F9">
            <v>1896</v>
          </cell>
          <cell r="G9">
            <v>2773</v>
          </cell>
          <cell r="H9">
            <v>1382</v>
          </cell>
          <cell r="I9">
            <v>497</v>
          </cell>
          <cell r="J9">
            <v>125</v>
          </cell>
        </row>
        <row r="10">
          <cell r="B10">
            <v>0</v>
          </cell>
          <cell r="C10">
            <v>0</v>
          </cell>
          <cell r="D10">
            <v>10</v>
          </cell>
          <cell r="E10">
            <v>81</v>
          </cell>
          <cell r="F10">
            <v>123</v>
          </cell>
          <cell r="G10">
            <v>196</v>
          </cell>
          <cell r="H10">
            <v>86</v>
          </cell>
          <cell r="I10">
            <v>37</v>
          </cell>
          <cell r="J10">
            <v>3</v>
          </cell>
        </row>
        <row r="11">
          <cell r="B11">
            <v>0</v>
          </cell>
          <cell r="C11">
            <v>2</v>
          </cell>
          <cell r="D11">
            <v>59</v>
          </cell>
          <cell r="E11">
            <v>201</v>
          </cell>
          <cell r="F11">
            <v>324</v>
          </cell>
          <cell r="G11">
            <v>706</v>
          </cell>
          <cell r="H11">
            <v>518</v>
          </cell>
          <cell r="I11">
            <v>245</v>
          </cell>
          <cell r="J11">
            <v>118</v>
          </cell>
        </row>
        <row r="12">
          <cell r="B12">
            <v>1</v>
          </cell>
          <cell r="C12">
            <v>2</v>
          </cell>
          <cell r="D12">
            <v>56</v>
          </cell>
          <cell r="E12">
            <v>387</v>
          </cell>
          <cell r="F12">
            <v>501</v>
          </cell>
          <cell r="G12">
            <v>571</v>
          </cell>
          <cell r="H12">
            <v>240</v>
          </cell>
          <cell r="I12">
            <v>104</v>
          </cell>
          <cell r="J12">
            <v>31</v>
          </cell>
        </row>
        <row r="13">
          <cell r="B13">
            <v>8</v>
          </cell>
          <cell r="C13">
            <v>87</v>
          </cell>
          <cell r="D13">
            <v>1243</v>
          </cell>
          <cell r="E13">
            <v>2632</v>
          </cell>
          <cell r="F13">
            <v>2522</v>
          </cell>
          <cell r="G13">
            <v>3017</v>
          </cell>
          <cell r="H13">
            <v>1368</v>
          </cell>
          <cell r="I13">
            <v>425</v>
          </cell>
          <cell r="J13">
            <v>78</v>
          </cell>
        </row>
        <row r="14">
          <cell r="B14">
            <v>3</v>
          </cell>
          <cell r="C14">
            <v>18</v>
          </cell>
          <cell r="D14">
            <v>372</v>
          </cell>
          <cell r="E14">
            <v>883</v>
          </cell>
          <cell r="F14">
            <v>1061</v>
          </cell>
          <cell r="G14">
            <v>1288</v>
          </cell>
          <cell r="H14">
            <v>663</v>
          </cell>
          <cell r="I14">
            <v>315</v>
          </cell>
          <cell r="J14">
            <v>133</v>
          </cell>
        </row>
        <row r="15">
          <cell r="B15">
            <v>2</v>
          </cell>
          <cell r="C15">
            <v>23</v>
          </cell>
          <cell r="D15">
            <v>850</v>
          </cell>
          <cell r="E15">
            <v>2299</v>
          </cell>
          <cell r="F15">
            <v>2533</v>
          </cell>
          <cell r="G15">
            <v>3572</v>
          </cell>
          <cell r="H15">
            <v>1257</v>
          </cell>
          <cell r="I15">
            <v>437</v>
          </cell>
          <cell r="J15">
            <v>127</v>
          </cell>
        </row>
        <row r="16">
          <cell r="B16">
            <v>0</v>
          </cell>
          <cell r="C16">
            <v>2</v>
          </cell>
          <cell r="D16">
            <v>148</v>
          </cell>
          <cell r="E16">
            <v>454</v>
          </cell>
          <cell r="F16">
            <v>614</v>
          </cell>
          <cell r="G16">
            <v>930</v>
          </cell>
          <cell r="H16">
            <v>451</v>
          </cell>
          <cell r="I16">
            <v>202</v>
          </cell>
          <cell r="J16">
            <v>91</v>
          </cell>
        </row>
        <row r="17">
          <cell r="B17">
            <v>0</v>
          </cell>
          <cell r="C17">
            <v>1</v>
          </cell>
          <cell r="D17">
            <v>148</v>
          </cell>
          <cell r="E17">
            <v>625</v>
          </cell>
          <cell r="F17">
            <v>1004</v>
          </cell>
          <cell r="G17">
            <v>1701</v>
          </cell>
          <cell r="H17">
            <v>920</v>
          </cell>
          <cell r="I17">
            <v>420</v>
          </cell>
          <cell r="J17">
            <v>109</v>
          </cell>
        </row>
        <row r="18">
          <cell r="B18">
            <v>1</v>
          </cell>
          <cell r="C18">
            <v>0</v>
          </cell>
          <cell r="D18">
            <v>4</v>
          </cell>
          <cell r="E18">
            <v>47</v>
          </cell>
          <cell r="F18">
            <v>94</v>
          </cell>
          <cell r="G18">
            <v>287</v>
          </cell>
          <cell r="H18">
            <v>179</v>
          </cell>
          <cell r="I18">
            <v>148</v>
          </cell>
          <cell r="J18">
            <v>71</v>
          </cell>
        </row>
      </sheetData>
      <sheetData sheetId="32">
        <row r="4">
          <cell r="B4">
            <v>0</v>
          </cell>
          <cell r="C4">
            <v>7</v>
          </cell>
          <cell r="D4">
            <v>49</v>
          </cell>
          <cell r="E4">
            <v>282</v>
          </cell>
          <cell r="F4">
            <v>676</v>
          </cell>
          <cell r="G4">
            <v>1386</v>
          </cell>
          <cell r="H4">
            <v>1095</v>
          </cell>
          <cell r="I4">
            <v>817</v>
          </cell>
          <cell r="J4">
            <v>483</v>
          </cell>
        </row>
        <row r="5">
          <cell r="B5">
            <v>0</v>
          </cell>
          <cell r="C5">
            <v>2</v>
          </cell>
          <cell r="D5">
            <v>17</v>
          </cell>
          <cell r="E5">
            <v>65</v>
          </cell>
          <cell r="F5">
            <v>92</v>
          </cell>
          <cell r="G5">
            <v>255</v>
          </cell>
          <cell r="H5">
            <v>420</v>
          </cell>
          <cell r="I5">
            <v>484</v>
          </cell>
          <cell r="J5">
            <v>393</v>
          </cell>
        </row>
        <row r="6">
          <cell r="B6">
            <v>0</v>
          </cell>
          <cell r="C6">
            <v>2</v>
          </cell>
          <cell r="D6">
            <v>42</v>
          </cell>
          <cell r="E6">
            <v>144</v>
          </cell>
          <cell r="F6">
            <v>319</v>
          </cell>
          <cell r="G6">
            <v>652</v>
          </cell>
          <cell r="H6">
            <v>683</v>
          </cell>
          <cell r="I6">
            <v>461</v>
          </cell>
          <cell r="J6">
            <v>326</v>
          </cell>
        </row>
        <row r="7">
          <cell r="B7">
            <v>0</v>
          </cell>
          <cell r="C7">
            <v>2</v>
          </cell>
          <cell r="D7">
            <v>8</v>
          </cell>
          <cell r="E7">
            <v>22</v>
          </cell>
          <cell r="F7">
            <v>39</v>
          </cell>
          <cell r="G7">
            <v>90</v>
          </cell>
          <cell r="H7">
            <v>145</v>
          </cell>
          <cell r="I7">
            <v>174</v>
          </cell>
          <cell r="J7">
            <v>135</v>
          </cell>
        </row>
        <row r="8">
          <cell r="B8">
            <v>0</v>
          </cell>
          <cell r="C8">
            <v>1</v>
          </cell>
          <cell r="D8">
            <v>11</v>
          </cell>
          <cell r="E8">
            <v>46</v>
          </cell>
          <cell r="F8">
            <v>77</v>
          </cell>
          <cell r="G8">
            <v>139</v>
          </cell>
          <cell r="H8">
            <v>114</v>
          </cell>
          <cell r="I8">
            <v>63</v>
          </cell>
          <cell r="J8">
            <v>35</v>
          </cell>
        </row>
        <row r="9">
          <cell r="B9">
            <v>2</v>
          </cell>
          <cell r="C9">
            <v>13</v>
          </cell>
          <cell r="D9">
            <v>367</v>
          </cell>
          <cell r="E9">
            <v>1067</v>
          </cell>
          <cell r="F9">
            <v>1509</v>
          </cell>
          <cell r="G9">
            <v>2214</v>
          </cell>
          <cell r="H9">
            <v>1081</v>
          </cell>
          <cell r="I9">
            <v>396</v>
          </cell>
          <cell r="J9">
            <v>96</v>
          </cell>
        </row>
        <row r="10">
          <cell r="B10">
            <v>0</v>
          </cell>
          <cell r="C10">
            <v>0</v>
          </cell>
          <cell r="D10">
            <v>7</v>
          </cell>
          <cell r="E10">
            <v>41</v>
          </cell>
          <cell r="F10">
            <v>68</v>
          </cell>
          <cell r="G10">
            <v>110</v>
          </cell>
          <cell r="H10">
            <v>51</v>
          </cell>
          <cell r="I10">
            <v>20</v>
          </cell>
          <cell r="J10">
            <v>2</v>
          </cell>
        </row>
        <row r="11">
          <cell r="B11">
            <v>0</v>
          </cell>
          <cell r="C11">
            <v>2</v>
          </cell>
          <cell r="D11">
            <v>51</v>
          </cell>
          <cell r="E11">
            <v>164</v>
          </cell>
          <cell r="F11">
            <v>275</v>
          </cell>
          <cell r="G11">
            <v>564</v>
          </cell>
          <cell r="H11">
            <v>394</v>
          </cell>
          <cell r="I11">
            <v>174</v>
          </cell>
          <cell r="J11">
            <v>82</v>
          </cell>
        </row>
        <row r="12">
          <cell r="B12">
            <v>1</v>
          </cell>
          <cell r="C12">
            <v>2</v>
          </cell>
          <cell r="D12">
            <v>51</v>
          </cell>
          <cell r="E12">
            <v>351</v>
          </cell>
          <cell r="F12">
            <v>454</v>
          </cell>
          <cell r="G12">
            <v>530</v>
          </cell>
          <cell r="H12">
            <v>220</v>
          </cell>
          <cell r="I12">
            <v>100</v>
          </cell>
          <cell r="J12">
            <v>29</v>
          </cell>
        </row>
        <row r="13">
          <cell r="B13">
            <v>8</v>
          </cell>
          <cell r="C13">
            <v>82</v>
          </cell>
          <cell r="D13">
            <v>1146</v>
          </cell>
          <cell r="E13">
            <v>2248</v>
          </cell>
          <cell r="F13">
            <v>2141</v>
          </cell>
          <cell r="G13">
            <v>2586</v>
          </cell>
          <cell r="H13">
            <v>1204</v>
          </cell>
          <cell r="I13">
            <v>364</v>
          </cell>
          <cell r="J13">
            <v>67</v>
          </cell>
        </row>
        <row r="14">
          <cell r="B14">
            <v>3</v>
          </cell>
          <cell r="C14">
            <v>17</v>
          </cell>
          <cell r="D14">
            <v>332</v>
          </cell>
          <cell r="E14">
            <v>740</v>
          </cell>
          <cell r="F14">
            <v>849</v>
          </cell>
          <cell r="G14">
            <v>1022</v>
          </cell>
          <cell r="H14">
            <v>483</v>
          </cell>
          <cell r="I14">
            <v>215</v>
          </cell>
          <cell r="J14">
            <v>74</v>
          </cell>
        </row>
        <row r="15">
          <cell r="B15">
            <v>2</v>
          </cell>
          <cell r="C15">
            <v>22</v>
          </cell>
          <cell r="D15">
            <v>750</v>
          </cell>
          <cell r="E15">
            <v>1863</v>
          </cell>
          <cell r="F15">
            <v>1950</v>
          </cell>
          <cell r="G15">
            <v>2776</v>
          </cell>
          <cell r="H15">
            <v>1033</v>
          </cell>
          <cell r="I15">
            <v>364</v>
          </cell>
          <cell r="J15">
            <v>112</v>
          </cell>
        </row>
        <row r="16">
          <cell r="B16">
            <v>0</v>
          </cell>
          <cell r="C16">
            <v>1</v>
          </cell>
          <cell r="D16">
            <v>135</v>
          </cell>
          <cell r="E16">
            <v>372</v>
          </cell>
          <cell r="F16">
            <v>485</v>
          </cell>
          <cell r="G16">
            <v>728</v>
          </cell>
          <cell r="H16">
            <v>361</v>
          </cell>
          <cell r="I16">
            <v>147</v>
          </cell>
          <cell r="J16">
            <v>57</v>
          </cell>
        </row>
        <row r="17">
          <cell r="B17">
            <v>0</v>
          </cell>
          <cell r="C17">
            <v>1</v>
          </cell>
          <cell r="D17">
            <v>128</v>
          </cell>
          <cell r="E17">
            <v>455</v>
          </cell>
          <cell r="F17">
            <v>628</v>
          </cell>
          <cell r="G17">
            <v>1058</v>
          </cell>
          <cell r="H17">
            <v>554</v>
          </cell>
          <cell r="I17">
            <v>246</v>
          </cell>
          <cell r="J17">
            <v>50</v>
          </cell>
        </row>
        <row r="18">
          <cell r="B18">
            <v>1</v>
          </cell>
          <cell r="C18">
            <v>0</v>
          </cell>
          <cell r="D18">
            <v>4</v>
          </cell>
          <cell r="E18">
            <v>36</v>
          </cell>
          <cell r="F18">
            <v>64</v>
          </cell>
          <cell r="G18">
            <v>191</v>
          </cell>
          <cell r="H18">
            <v>128</v>
          </cell>
          <cell r="I18">
            <v>95</v>
          </cell>
          <cell r="J18">
            <v>40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tab_2"/>
      <sheetName val="tab_3"/>
      <sheetName val="tab_4"/>
      <sheetName val="tab_5"/>
      <sheetName val="tab_6"/>
      <sheetName val="tab_7"/>
      <sheetName val="tab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_32"/>
      <sheetName val="tab_33"/>
      <sheetName val="tab_21_22"/>
      <sheetName val="trim_r_n_det"/>
      <sheetName val="T21_22"/>
      <sheetName val="couverture"/>
    </sheetNames>
    <sheetDataSet>
      <sheetData sheetId="0"/>
      <sheetData sheetId="1">
        <row r="11">
          <cell r="B11">
            <v>31</v>
          </cell>
          <cell r="C11">
            <v>32.200000000000003</v>
          </cell>
          <cell r="D11">
            <v>31.8</v>
          </cell>
        </row>
      </sheetData>
      <sheetData sheetId="2">
        <row r="11">
          <cell r="B11">
            <v>31</v>
          </cell>
          <cell r="C11">
            <v>32.200000000000003</v>
          </cell>
          <cell r="D11">
            <v>31.7</v>
          </cell>
        </row>
      </sheetData>
      <sheetData sheetId="3"/>
      <sheetData sheetId="4"/>
      <sheetData sheetId="5"/>
      <sheetData sheetId="6">
        <row r="2">
          <cell r="A2">
            <v>43009</v>
          </cell>
          <cell r="B2">
            <v>101</v>
          </cell>
          <cell r="C2">
            <v>714</v>
          </cell>
          <cell r="D2">
            <v>5203</v>
          </cell>
          <cell r="E2">
            <v>12561</v>
          </cell>
          <cell r="F2">
            <v>15540</v>
          </cell>
          <cell r="G2">
            <v>23002</v>
          </cell>
          <cell r="H2">
            <v>12728</v>
          </cell>
          <cell r="I2">
            <v>6267</v>
          </cell>
          <cell r="J2">
            <v>3017</v>
          </cell>
        </row>
        <row r="3">
          <cell r="A3">
            <v>42917</v>
          </cell>
          <cell r="B3">
            <v>105</v>
          </cell>
          <cell r="C3">
            <v>766</v>
          </cell>
          <cell r="D3">
            <v>5413</v>
          </cell>
          <cell r="E3">
            <v>13021</v>
          </cell>
          <cell r="F3">
            <v>16179</v>
          </cell>
          <cell r="G3">
            <v>23642</v>
          </cell>
          <cell r="H3">
            <v>13140</v>
          </cell>
          <cell r="I3">
            <v>6477</v>
          </cell>
          <cell r="J3">
            <v>3038</v>
          </cell>
        </row>
        <row r="4">
          <cell r="A4">
            <v>42826</v>
          </cell>
          <cell r="B4">
            <v>90</v>
          </cell>
          <cell r="C4">
            <v>768</v>
          </cell>
          <cell r="D4">
            <v>5357</v>
          </cell>
          <cell r="E4">
            <v>12962</v>
          </cell>
          <cell r="F4">
            <v>16279</v>
          </cell>
          <cell r="G4">
            <v>23566</v>
          </cell>
          <cell r="H4">
            <v>13028</v>
          </cell>
          <cell r="I4">
            <v>6549</v>
          </cell>
          <cell r="J4">
            <v>2931</v>
          </cell>
        </row>
        <row r="5">
          <cell r="A5">
            <v>42736</v>
          </cell>
          <cell r="B5">
            <v>84</v>
          </cell>
          <cell r="C5">
            <v>685</v>
          </cell>
          <cell r="D5">
            <v>5083</v>
          </cell>
          <cell r="E5">
            <v>12745</v>
          </cell>
          <cell r="F5">
            <v>15960</v>
          </cell>
          <cell r="G5">
            <v>22717</v>
          </cell>
          <cell r="H5">
            <v>12465</v>
          </cell>
          <cell r="I5">
            <v>6234</v>
          </cell>
          <cell r="J5">
            <v>2823</v>
          </cell>
        </row>
        <row r="6">
          <cell r="A6">
            <v>42644</v>
          </cell>
          <cell r="B6">
            <v>73</v>
          </cell>
          <cell r="C6">
            <v>656</v>
          </cell>
          <cell r="D6">
            <v>5092</v>
          </cell>
          <cell r="E6">
            <v>12753</v>
          </cell>
          <cell r="F6">
            <v>16117</v>
          </cell>
          <cell r="G6">
            <v>22714</v>
          </cell>
          <cell r="H6">
            <v>12531</v>
          </cell>
          <cell r="I6">
            <v>6195</v>
          </cell>
          <cell r="J6">
            <v>2851</v>
          </cell>
        </row>
        <row r="7">
          <cell r="A7">
            <v>42552</v>
          </cell>
          <cell r="B7">
            <v>91</v>
          </cell>
          <cell r="C7">
            <v>671</v>
          </cell>
          <cell r="D7">
            <v>5389</v>
          </cell>
          <cell r="E7">
            <v>13300</v>
          </cell>
          <cell r="F7">
            <v>16487</v>
          </cell>
          <cell r="G7">
            <v>22888</v>
          </cell>
          <cell r="H7">
            <v>12875</v>
          </cell>
          <cell r="I7">
            <v>6340</v>
          </cell>
          <cell r="J7">
            <v>2864</v>
          </cell>
        </row>
        <row r="8">
          <cell r="A8">
            <v>42461</v>
          </cell>
          <cell r="B8">
            <v>67</v>
          </cell>
          <cell r="C8">
            <v>736</v>
          </cell>
          <cell r="D8">
            <v>5415</v>
          </cell>
          <cell r="E8">
            <v>13265</v>
          </cell>
          <cell r="F8">
            <v>16025</v>
          </cell>
          <cell r="G8">
            <v>22399</v>
          </cell>
          <cell r="H8">
            <v>12598</v>
          </cell>
          <cell r="I8">
            <v>6074</v>
          </cell>
          <cell r="J8">
            <v>2843</v>
          </cell>
        </row>
        <row r="9">
          <cell r="A9">
            <v>42370</v>
          </cell>
        </row>
      </sheetData>
      <sheetData sheetId="7">
        <row r="2">
          <cell r="B2">
            <v>101</v>
          </cell>
          <cell r="C2">
            <v>710</v>
          </cell>
          <cell r="D2">
            <v>4864</v>
          </cell>
          <cell r="E2">
            <v>10949</v>
          </cell>
          <cell r="F2">
            <v>13291</v>
          </cell>
          <cell r="G2">
            <v>19646</v>
          </cell>
          <cell r="H2">
            <v>10996</v>
          </cell>
          <cell r="I2">
            <v>5404</v>
          </cell>
          <cell r="J2">
            <v>2613</v>
          </cell>
        </row>
        <row r="3">
          <cell r="B3">
            <v>105</v>
          </cell>
          <cell r="C3">
            <v>757</v>
          </cell>
          <cell r="D3">
            <v>4991</v>
          </cell>
          <cell r="E3">
            <v>11179</v>
          </cell>
          <cell r="F3">
            <v>13569</v>
          </cell>
          <cell r="G3">
            <v>20044</v>
          </cell>
          <cell r="H3">
            <v>11244</v>
          </cell>
          <cell r="I3">
            <v>5507</v>
          </cell>
          <cell r="J3">
            <v>2622</v>
          </cell>
        </row>
        <row r="4">
          <cell r="B4">
            <v>89</v>
          </cell>
          <cell r="C4">
            <v>760</v>
          </cell>
          <cell r="D4">
            <v>5005</v>
          </cell>
          <cell r="E4">
            <v>11175</v>
          </cell>
          <cell r="F4">
            <v>13795</v>
          </cell>
          <cell r="G4">
            <v>20093</v>
          </cell>
          <cell r="H4">
            <v>11177</v>
          </cell>
          <cell r="I4">
            <v>5600</v>
          </cell>
          <cell r="J4">
            <v>2536</v>
          </cell>
        </row>
        <row r="5">
          <cell r="B5">
            <v>83</v>
          </cell>
          <cell r="C5">
            <v>675</v>
          </cell>
          <cell r="D5">
            <v>4731</v>
          </cell>
          <cell r="E5">
            <v>11131</v>
          </cell>
          <cell r="F5">
            <v>13621</v>
          </cell>
          <cell r="G5">
            <v>19564</v>
          </cell>
          <cell r="H5">
            <v>10785</v>
          </cell>
          <cell r="I5">
            <v>5405</v>
          </cell>
          <cell r="J5">
            <v>2437</v>
          </cell>
        </row>
        <row r="6">
          <cell r="B6">
            <v>73</v>
          </cell>
          <cell r="C6">
            <v>651</v>
          </cell>
          <cell r="D6">
            <v>4715</v>
          </cell>
          <cell r="E6">
            <v>11152</v>
          </cell>
          <cell r="F6">
            <v>13717</v>
          </cell>
          <cell r="G6">
            <v>19523</v>
          </cell>
          <cell r="H6">
            <v>10871</v>
          </cell>
          <cell r="I6">
            <v>5354</v>
          </cell>
          <cell r="J6">
            <v>2458</v>
          </cell>
        </row>
        <row r="7">
          <cell r="B7">
            <v>90</v>
          </cell>
          <cell r="C7">
            <v>665</v>
          </cell>
          <cell r="D7">
            <v>4939</v>
          </cell>
          <cell r="E7">
            <v>11492</v>
          </cell>
          <cell r="F7">
            <v>13922</v>
          </cell>
          <cell r="G7">
            <v>19415</v>
          </cell>
          <cell r="H7">
            <v>11021</v>
          </cell>
          <cell r="I7">
            <v>5380</v>
          </cell>
          <cell r="J7">
            <v>2451</v>
          </cell>
        </row>
        <row r="8">
          <cell r="B8">
            <v>67</v>
          </cell>
          <cell r="C8">
            <v>731</v>
          </cell>
          <cell r="D8">
            <v>5000</v>
          </cell>
          <cell r="E8">
            <v>11504</v>
          </cell>
          <cell r="F8">
            <v>13643</v>
          </cell>
          <cell r="G8">
            <v>18997</v>
          </cell>
          <cell r="H8">
            <v>10755</v>
          </cell>
          <cell r="I8">
            <v>5206</v>
          </cell>
          <cell r="J8">
            <v>2458</v>
          </cell>
        </row>
      </sheetData>
      <sheetData sheetId="8">
        <row r="2">
          <cell r="A2">
            <v>43009</v>
          </cell>
          <cell r="B2">
            <v>62899</v>
          </cell>
          <cell r="C2">
            <v>16149</v>
          </cell>
          <cell r="D2">
            <v>85</v>
          </cell>
        </row>
        <row r="3">
          <cell r="A3">
            <v>42917</v>
          </cell>
          <cell r="B3">
            <v>65324</v>
          </cell>
          <cell r="C3">
            <v>16363</v>
          </cell>
          <cell r="D3">
            <v>94</v>
          </cell>
        </row>
        <row r="4">
          <cell r="A4">
            <v>42826</v>
          </cell>
          <cell r="B4">
            <v>65009</v>
          </cell>
          <cell r="C4">
            <v>16426</v>
          </cell>
          <cell r="D4">
            <v>95</v>
          </cell>
        </row>
        <row r="5">
          <cell r="A5">
            <v>42736</v>
          </cell>
          <cell r="B5">
            <v>62779</v>
          </cell>
          <cell r="C5">
            <v>15921</v>
          </cell>
          <cell r="D5">
            <v>96</v>
          </cell>
        </row>
        <row r="6">
          <cell r="A6">
            <v>42644</v>
          </cell>
          <cell r="B6">
            <v>63358</v>
          </cell>
          <cell r="C6">
            <v>15542</v>
          </cell>
          <cell r="D6">
            <v>82</v>
          </cell>
        </row>
        <row r="7">
          <cell r="A7">
            <v>42552</v>
          </cell>
          <cell r="B7">
            <v>64872</v>
          </cell>
          <cell r="C7">
            <v>15951</v>
          </cell>
          <cell r="D7">
            <v>82</v>
          </cell>
        </row>
        <row r="8">
          <cell r="A8">
            <v>42461</v>
          </cell>
          <cell r="B8">
            <v>63902</v>
          </cell>
          <cell r="C8">
            <v>15445</v>
          </cell>
          <cell r="D8">
            <v>75</v>
          </cell>
        </row>
        <row r="9">
          <cell r="A9">
            <v>42370</v>
          </cell>
        </row>
      </sheetData>
      <sheetData sheetId="9">
        <row r="2">
          <cell r="A2">
            <v>43009</v>
          </cell>
          <cell r="B2">
            <v>53335</v>
          </cell>
          <cell r="C2">
            <v>15158</v>
          </cell>
          <cell r="D2">
            <v>81</v>
          </cell>
        </row>
        <row r="3">
          <cell r="A3">
            <v>42917</v>
          </cell>
          <cell r="B3">
            <v>54683</v>
          </cell>
          <cell r="C3">
            <v>15251</v>
          </cell>
          <cell r="D3">
            <v>84</v>
          </cell>
        </row>
        <row r="4">
          <cell r="A4">
            <v>42826</v>
          </cell>
          <cell r="B4">
            <v>54762</v>
          </cell>
          <cell r="C4">
            <v>15385</v>
          </cell>
          <cell r="D4">
            <v>83</v>
          </cell>
        </row>
        <row r="5">
          <cell r="A5">
            <v>42736</v>
          </cell>
          <cell r="B5">
            <v>53348</v>
          </cell>
          <cell r="C5">
            <v>14998</v>
          </cell>
          <cell r="D5">
            <v>86</v>
          </cell>
        </row>
        <row r="6">
          <cell r="A6">
            <v>42644</v>
          </cell>
          <cell r="B6">
            <v>53820</v>
          </cell>
          <cell r="C6">
            <v>14620</v>
          </cell>
          <cell r="D6">
            <v>74</v>
          </cell>
        </row>
        <row r="7">
          <cell r="A7">
            <v>42552</v>
          </cell>
          <cell r="B7">
            <v>54454</v>
          </cell>
          <cell r="C7">
            <v>14845</v>
          </cell>
          <cell r="D7">
            <v>76</v>
          </cell>
        </row>
        <row r="8">
          <cell r="A8">
            <v>42461</v>
          </cell>
          <cell r="B8">
            <v>53846</v>
          </cell>
          <cell r="C8">
            <v>14446</v>
          </cell>
          <cell r="D8">
            <v>69</v>
          </cell>
        </row>
        <row r="9">
          <cell r="A9">
            <v>42370</v>
          </cell>
          <cell r="B9">
            <v>52669</v>
          </cell>
          <cell r="C9">
            <v>13942</v>
          </cell>
          <cell r="D9">
            <v>67</v>
          </cell>
        </row>
      </sheetData>
      <sheetData sheetId="10">
        <row r="2">
          <cell r="A2">
            <v>43009</v>
          </cell>
          <cell r="B2">
            <v>19889</v>
          </cell>
          <cell r="C2">
            <v>59244</v>
          </cell>
        </row>
        <row r="3">
          <cell r="A3">
            <v>42917</v>
          </cell>
          <cell r="B3">
            <v>20427</v>
          </cell>
          <cell r="C3">
            <v>61354</v>
          </cell>
        </row>
        <row r="4">
          <cell r="A4">
            <v>42826</v>
          </cell>
          <cell r="B4">
            <v>20450</v>
          </cell>
          <cell r="C4">
            <v>61080</v>
          </cell>
        </row>
        <row r="5">
          <cell r="A5">
            <v>42736</v>
          </cell>
          <cell r="B5">
            <v>19498</v>
          </cell>
          <cell r="C5">
            <v>59298</v>
          </cell>
        </row>
        <row r="6">
          <cell r="A6">
            <v>42644</v>
          </cell>
          <cell r="B6">
            <v>19615</v>
          </cell>
          <cell r="C6">
            <v>59367</v>
          </cell>
        </row>
        <row r="7">
          <cell r="A7">
            <v>42552</v>
          </cell>
          <cell r="B7">
            <v>20035</v>
          </cell>
          <cell r="C7">
            <v>60870</v>
          </cell>
        </row>
        <row r="8">
          <cell r="A8">
            <v>42461</v>
          </cell>
          <cell r="B8">
            <v>19306</v>
          </cell>
          <cell r="C8">
            <v>60116</v>
          </cell>
        </row>
        <row r="9">
          <cell r="A9">
            <v>42370</v>
          </cell>
          <cell r="B9">
            <v>18158</v>
          </cell>
          <cell r="C9">
            <v>58443</v>
          </cell>
        </row>
      </sheetData>
      <sheetData sheetId="11">
        <row r="2">
          <cell r="A2">
            <v>43009</v>
          </cell>
          <cell r="B2">
            <v>19889</v>
          </cell>
          <cell r="C2">
            <v>48685</v>
          </cell>
        </row>
        <row r="3">
          <cell r="A3">
            <v>42917</v>
          </cell>
          <cell r="B3">
            <v>20427</v>
          </cell>
          <cell r="C3">
            <v>49591</v>
          </cell>
        </row>
        <row r="4">
          <cell r="A4">
            <v>42826</v>
          </cell>
          <cell r="B4">
            <v>20450</v>
          </cell>
          <cell r="C4">
            <v>49780</v>
          </cell>
        </row>
        <row r="5">
          <cell r="A5">
            <v>42736</v>
          </cell>
          <cell r="B5">
            <v>19498</v>
          </cell>
          <cell r="C5">
            <v>48934</v>
          </cell>
        </row>
        <row r="6">
          <cell r="A6">
            <v>42644</v>
          </cell>
          <cell r="B6">
            <v>19615</v>
          </cell>
          <cell r="C6">
            <v>48899</v>
          </cell>
        </row>
        <row r="7">
          <cell r="A7">
            <v>42552</v>
          </cell>
          <cell r="B7">
            <v>20035</v>
          </cell>
          <cell r="C7">
            <v>49340</v>
          </cell>
        </row>
        <row r="8">
          <cell r="A8">
            <v>42461</v>
          </cell>
          <cell r="B8">
            <v>19306</v>
          </cell>
          <cell r="C8">
            <v>49055</v>
          </cell>
        </row>
        <row r="9">
          <cell r="A9">
            <v>42370</v>
          </cell>
          <cell r="B9">
            <v>18158</v>
          </cell>
          <cell r="C9">
            <v>48520</v>
          </cell>
        </row>
      </sheetData>
      <sheetData sheetId="12">
        <row r="2">
          <cell r="B2">
            <v>1849</v>
          </cell>
          <cell r="C2">
            <v>1421</v>
          </cell>
          <cell r="D2">
            <v>15383</v>
          </cell>
          <cell r="E2">
            <v>1236</v>
          </cell>
        </row>
        <row r="3">
          <cell r="B3">
            <v>1951</v>
          </cell>
          <cell r="C3">
            <v>1555</v>
          </cell>
          <cell r="D3">
            <v>15482</v>
          </cell>
          <cell r="E3">
            <v>1439</v>
          </cell>
        </row>
        <row r="4">
          <cell r="B4">
            <v>1983</v>
          </cell>
          <cell r="C4">
            <v>1545</v>
          </cell>
          <cell r="D4">
            <v>15540</v>
          </cell>
          <cell r="E4">
            <v>1382</v>
          </cell>
        </row>
        <row r="5">
          <cell r="B5">
            <v>1368</v>
          </cell>
          <cell r="C5">
            <v>1765</v>
          </cell>
          <cell r="D5">
            <v>14380</v>
          </cell>
          <cell r="E5">
            <v>1985</v>
          </cell>
        </row>
        <row r="6">
          <cell r="B6">
            <v>1298</v>
          </cell>
          <cell r="C6">
            <v>1917</v>
          </cell>
          <cell r="D6">
            <v>14244</v>
          </cell>
          <cell r="E6">
            <v>2156</v>
          </cell>
        </row>
        <row r="7">
          <cell r="B7">
            <v>1430</v>
          </cell>
          <cell r="C7">
            <v>2015</v>
          </cell>
          <cell r="D7">
            <v>14348</v>
          </cell>
          <cell r="E7">
            <v>2242</v>
          </cell>
        </row>
        <row r="8">
          <cell r="B8">
            <v>1243</v>
          </cell>
          <cell r="C8">
            <v>1846</v>
          </cell>
          <cell r="D8">
            <v>14130</v>
          </cell>
          <cell r="E8">
            <v>2087</v>
          </cell>
        </row>
        <row r="9">
          <cell r="B9">
            <v>1285</v>
          </cell>
          <cell r="C9">
            <v>1613</v>
          </cell>
          <cell r="D9">
            <v>13452</v>
          </cell>
          <cell r="E9">
            <v>1808</v>
          </cell>
        </row>
      </sheetData>
      <sheetData sheetId="13"/>
      <sheetData sheetId="14">
        <row r="2">
          <cell r="B2">
            <v>51466</v>
          </cell>
          <cell r="C2">
            <v>7778</v>
          </cell>
        </row>
        <row r="3">
          <cell r="B3">
            <v>53514</v>
          </cell>
          <cell r="C3">
            <v>7840</v>
          </cell>
        </row>
        <row r="4">
          <cell r="B4">
            <v>53240</v>
          </cell>
          <cell r="C4">
            <v>7840</v>
          </cell>
        </row>
        <row r="5">
          <cell r="B5">
            <v>51222</v>
          </cell>
          <cell r="C5">
            <v>8076</v>
          </cell>
        </row>
        <row r="6">
          <cell r="B6">
            <v>51465</v>
          </cell>
          <cell r="C6">
            <v>7902</v>
          </cell>
        </row>
        <row r="7">
          <cell r="B7">
            <v>52805</v>
          </cell>
          <cell r="C7">
            <v>8065</v>
          </cell>
        </row>
        <row r="8">
          <cell r="B8">
            <v>52131</v>
          </cell>
          <cell r="C8">
            <v>7985</v>
          </cell>
        </row>
      </sheetData>
      <sheetData sheetId="15">
        <row r="2">
          <cell r="B2">
            <v>41210</v>
          </cell>
          <cell r="C2">
            <v>7475</v>
          </cell>
        </row>
        <row r="3">
          <cell r="B3">
            <v>42031</v>
          </cell>
          <cell r="C3">
            <v>7560</v>
          </cell>
        </row>
        <row r="4">
          <cell r="B4">
            <v>42223</v>
          </cell>
          <cell r="C4">
            <v>7557</v>
          </cell>
        </row>
        <row r="5">
          <cell r="B5">
            <v>41126</v>
          </cell>
          <cell r="C5">
            <v>7808</v>
          </cell>
        </row>
        <row r="6">
          <cell r="B6">
            <v>41285</v>
          </cell>
          <cell r="C6">
            <v>7614</v>
          </cell>
        </row>
        <row r="7">
          <cell r="B7">
            <v>41578</v>
          </cell>
          <cell r="C7">
            <v>7762</v>
          </cell>
        </row>
        <row r="8">
          <cell r="B8">
            <v>41367</v>
          </cell>
          <cell r="C8">
            <v>7688</v>
          </cell>
        </row>
      </sheetData>
      <sheetData sheetId="16">
        <row r="2">
          <cell r="B2">
            <v>14847</v>
          </cell>
          <cell r="C2">
            <v>12157</v>
          </cell>
          <cell r="D2">
            <v>9378</v>
          </cell>
          <cell r="E2">
            <v>10461</v>
          </cell>
          <cell r="F2">
            <v>4623</v>
          </cell>
        </row>
        <row r="3">
          <cell r="B3">
            <v>16062</v>
          </cell>
          <cell r="C3">
            <v>12428</v>
          </cell>
          <cell r="D3">
            <v>9688</v>
          </cell>
          <cell r="E3">
            <v>10669</v>
          </cell>
          <cell r="F3">
            <v>4667</v>
          </cell>
        </row>
        <row r="4">
          <cell r="B4">
            <v>16030</v>
          </cell>
          <cell r="C4">
            <v>12157</v>
          </cell>
          <cell r="D4">
            <v>9732</v>
          </cell>
          <cell r="E4">
            <v>10669</v>
          </cell>
          <cell r="F4">
            <v>4652</v>
          </cell>
        </row>
        <row r="5">
          <cell r="B5">
            <v>15142</v>
          </cell>
          <cell r="C5">
            <v>11736</v>
          </cell>
          <cell r="D5">
            <v>9450</v>
          </cell>
          <cell r="E5">
            <v>10490</v>
          </cell>
          <cell r="F5">
            <v>4404</v>
          </cell>
        </row>
        <row r="6">
          <cell r="B6">
            <v>15538</v>
          </cell>
          <cell r="C6">
            <v>11754</v>
          </cell>
          <cell r="D6">
            <v>9365</v>
          </cell>
          <cell r="E6">
            <v>10522</v>
          </cell>
          <cell r="F6">
            <v>4286</v>
          </cell>
        </row>
        <row r="7">
          <cell r="B7">
            <v>16391</v>
          </cell>
          <cell r="C7">
            <v>12014</v>
          </cell>
          <cell r="D7">
            <v>9475</v>
          </cell>
          <cell r="E7">
            <v>10546</v>
          </cell>
          <cell r="F7">
            <v>4379</v>
          </cell>
        </row>
        <row r="8">
          <cell r="B8">
            <v>16139</v>
          </cell>
          <cell r="C8">
            <v>11451</v>
          </cell>
          <cell r="D8">
            <v>9496</v>
          </cell>
          <cell r="E8">
            <v>10674</v>
          </cell>
          <cell r="F8">
            <v>4371</v>
          </cell>
        </row>
      </sheetData>
      <sheetData sheetId="17">
        <row r="2">
          <cell r="B2">
            <v>10643</v>
          </cell>
          <cell r="C2">
            <v>9032</v>
          </cell>
          <cell r="D2">
            <v>7590</v>
          </cell>
          <cell r="E2">
            <v>9607</v>
          </cell>
          <cell r="F2">
            <v>4338</v>
          </cell>
        </row>
        <row r="3">
          <cell r="B3">
            <v>10997</v>
          </cell>
          <cell r="C3">
            <v>9109</v>
          </cell>
          <cell r="D3">
            <v>7761</v>
          </cell>
          <cell r="E3">
            <v>9767</v>
          </cell>
          <cell r="F3">
            <v>4397</v>
          </cell>
        </row>
        <row r="4">
          <cell r="B4">
            <v>11042</v>
          </cell>
          <cell r="C4">
            <v>9114</v>
          </cell>
          <cell r="D4">
            <v>7923</v>
          </cell>
          <cell r="E4">
            <v>9756</v>
          </cell>
          <cell r="F4">
            <v>4388</v>
          </cell>
        </row>
        <row r="5">
          <cell r="B5">
            <v>10610</v>
          </cell>
          <cell r="C5">
            <v>8915</v>
          </cell>
          <cell r="D5">
            <v>7797</v>
          </cell>
          <cell r="E5">
            <v>9657</v>
          </cell>
          <cell r="F5">
            <v>4147</v>
          </cell>
        </row>
        <row r="6">
          <cell r="B6">
            <v>11010</v>
          </cell>
          <cell r="C6">
            <v>8819</v>
          </cell>
          <cell r="D6">
            <v>7700</v>
          </cell>
          <cell r="E6">
            <v>9724</v>
          </cell>
          <cell r="F6">
            <v>4032</v>
          </cell>
        </row>
        <row r="7">
          <cell r="B7">
            <v>11119</v>
          </cell>
          <cell r="C7">
            <v>8880</v>
          </cell>
          <cell r="D7">
            <v>7723</v>
          </cell>
          <cell r="E7">
            <v>9738</v>
          </cell>
          <cell r="F7">
            <v>4118</v>
          </cell>
        </row>
        <row r="8">
          <cell r="B8">
            <v>11188</v>
          </cell>
          <cell r="C8">
            <v>8569</v>
          </cell>
          <cell r="D8">
            <v>7722</v>
          </cell>
          <cell r="E8">
            <v>9760</v>
          </cell>
          <cell r="F8">
            <v>4128</v>
          </cell>
        </row>
      </sheetData>
      <sheetData sheetId="18">
        <row r="2">
          <cell r="B2">
            <v>1166</v>
          </cell>
          <cell r="C2">
            <v>5092</v>
          </cell>
          <cell r="D2">
            <v>1033</v>
          </cell>
          <cell r="E2">
            <v>487</v>
          </cell>
        </row>
        <row r="3">
          <cell r="B3">
            <v>1226</v>
          </cell>
          <cell r="C3">
            <v>5090</v>
          </cell>
          <cell r="D3">
            <v>1035</v>
          </cell>
          <cell r="E3">
            <v>489</v>
          </cell>
        </row>
        <row r="4">
          <cell r="B4">
            <v>1225</v>
          </cell>
          <cell r="C4">
            <v>5091</v>
          </cell>
          <cell r="D4">
            <v>1037</v>
          </cell>
          <cell r="E4">
            <v>487</v>
          </cell>
        </row>
        <row r="5">
          <cell r="B5">
            <v>1237</v>
          </cell>
          <cell r="C5">
            <v>5288</v>
          </cell>
          <cell r="D5">
            <v>1054</v>
          </cell>
          <cell r="E5">
            <v>497</v>
          </cell>
        </row>
        <row r="6">
          <cell r="B6">
            <v>1198</v>
          </cell>
          <cell r="C6">
            <v>5170</v>
          </cell>
          <cell r="D6">
            <v>1036</v>
          </cell>
          <cell r="E6">
            <v>498</v>
          </cell>
        </row>
        <row r="7">
          <cell r="B7">
            <v>1247</v>
          </cell>
          <cell r="C7">
            <v>5280</v>
          </cell>
          <cell r="D7">
            <v>1042</v>
          </cell>
          <cell r="E7">
            <v>496</v>
          </cell>
        </row>
        <row r="8">
          <cell r="B8">
            <v>1226</v>
          </cell>
          <cell r="C8">
            <v>5217</v>
          </cell>
          <cell r="D8">
            <v>1044</v>
          </cell>
          <cell r="E8">
            <v>498</v>
          </cell>
        </row>
      </sheetData>
      <sheetData sheetId="19">
        <row r="2">
          <cell r="B2">
            <v>1094</v>
          </cell>
          <cell r="C2">
            <v>4898</v>
          </cell>
          <cell r="D2">
            <v>1007</v>
          </cell>
          <cell r="E2">
            <v>476</v>
          </cell>
        </row>
        <row r="3">
          <cell r="B3">
            <v>1166</v>
          </cell>
          <cell r="C3">
            <v>4912</v>
          </cell>
          <cell r="D3">
            <v>1003</v>
          </cell>
          <cell r="E3">
            <v>479</v>
          </cell>
        </row>
        <row r="4">
          <cell r="B4">
            <v>1174</v>
          </cell>
          <cell r="C4">
            <v>4902</v>
          </cell>
          <cell r="D4">
            <v>1009</v>
          </cell>
          <cell r="E4">
            <v>472</v>
          </cell>
        </row>
        <row r="5">
          <cell r="B5">
            <v>1187</v>
          </cell>
          <cell r="C5">
            <v>5113</v>
          </cell>
          <cell r="D5">
            <v>1022</v>
          </cell>
          <cell r="E5">
            <v>486</v>
          </cell>
        </row>
        <row r="6">
          <cell r="B6">
            <v>1143</v>
          </cell>
          <cell r="C6">
            <v>4980</v>
          </cell>
          <cell r="D6">
            <v>1004</v>
          </cell>
          <cell r="E6">
            <v>487</v>
          </cell>
        </row>
        <row r="7">
          <cell r="B7">
            <v>1191</v>
          </cell>
          <cell r="C7">
            <v>5071</v>
          </cell>
          <cell r="D7">
            <v>1015</v>
          </cell>
          <cell r="E7">
            <v>485</v>
          </cell>
        </row>
        <row r="8">
          <cell r="B8">
            <v>1178</v>
          </cell>
          <cell r="C8">
            <v>4999</v>
          </cell>
          <cell r="D8">
            <v>1023</v>
          </cell>
          <cell r="E8">
            <v>488</v>
          </cell>
        </row>
      </sheetData>
      <sheetData sheetId="20">
        <row r="2">
          <cell r="B2">
            <v>7014</v>
          </cell>
          <cell r="C2">
            <v>10567</v>
          </cell>
          <cell r="D2">
            <v>11703</v>
          </cell>
          <cell r="E2">
            <v>13437</v>
          </cell>
          <cell r="F2">
            <v>7437</v>
          </cell>
          <cell r="G2">
            <v>6472</v>
          </cell>
          <cell r="H2">
            <v>1635</v>
          </cell>
          <cell r="I2">
            <v>492</v>
          </cell>
          <cell r="J2">
            <v>487</v>
          </cell>
        </row>
        <row r="3">
          <cell r="B3">
            <v>7946</v>
          </cell>
          <cell r="C3">
            <v>10903</v>
          </cell>
          <cell r="D3">
            <v>12081</v>
          </cell>
          <cell r="E3">
            <v>13654</v>
          </cell>
          <cell r="F3">
            <v>7657</v>
          </cell>
          <cell r="G3">
            <v>6513</v>
          </cell>
          <cell r="H3">
            <v>1632</v>
          </cell>
          <cell r="I3">
            <v>479</v>
          </cell>
          <cell r="J3">
            <v>489</v>
          </cell>
        </row>
        <row r="4">
          <cell r="B4">
            <v>8012</v>
          </cell>
          <cell r="C4">
            <v>10656</v>
          </cell>
          <cell r="D4">
            <v>12026</v>
          </cell>
          <cell r="E4">
            <v>13638</v>
          </cell>
          <cell r="F4">
            <v>7633</v>
          </cell>
          <cell r="G4">
            <v>6512</v>
          </cell>
          <cell r="H4">
            <v>1631</v>
          </cell>
          <cell r="I4">
            <v>485</v>
          </cell>
          <cell r="J4">
            <v>487</v>
          </cell>
        </row>
        <row r="5">
          <cell r="B5">
            <v>7249</v>
          </cell>
          <cell r="C5">
            <v>10275</v>
          </cell>
          <cell r="D5">
            <v>11692</v>
          </cell>
          <cell r="E5">
            <v>13357</v>
          </cell>
          <cell r="F5">
            <v>7631</v>
          </cell>
          <cell r="G5">
            <v>6527</v>
          </cell>
          <cell r="H5">
            <v>1619</v>
          </cell>
          <cell r="I5">
            <v>451</v>
          </cell>
          <cell r="J5">
            <v>497</v>
          </cell>
        </row>
        <row r="6">
          <cell r="B6">
            <v>7636</v>
          </cell>
          <cell r="C6">
            <v>10469</v>
          </cell>
          <cell r="D6">
            <v>11481</v>
          </cell>
          <cell r="E6">
            <v>13383</v>
          </cell>
          <cell r="F6">
            <v>7517</v>
          </cell>
          <cell r="G6">
            <v>6357</v>
          </cell>
          <cell r="H6">
            <v>1582</v>
          </cell>
          <cell r="I6">
            <v>444</v>
          </cell>
          <cell r="J6">
            <v>498</v>
          </cell>
        </row>
        <row r="7">
          <cell r="B7">
            <v>8496</v>
          </cell>
          <cell r="C7">
            <v>10605</v>
          </cell>
          <cell r="D7">
            <v>11490</v>
          </cell>
          <cell r="E7">
            <v>13557</v>
          </cell>
          <cell r="F7">
            <v>7732</v>
          </cell>
          <cell r="G7">
            <v>6452</v>
          </cell>
          <cell r="H7">
            <v>1596</v>
          </cell>
          <cell r="I7">
            <v>446</v>
          </cell>
          <cell r="J7">
            <v>496</v>
          </cell>
        </row>
        <row r="8">
          <cell r="B8">
            <v>10512</v>
          </cell>
          <cell r="C8">
            <v>9825</v>
          </cell>
          <cell r="D8">
            <v>10421</v>
          </cell>
          <cell r="E8">
            <v>13021</v>
          </cell>
          <cell r="F8">
            <v>7546</v>
          </cell>
          <cell r="G8">
            <v>6298</v>
          </cell>
          <cell r="H8">
            <v>1560</v>
          </cell>
          <cell r="I8">
            <v>435</v>
          </cell>
          <cell r="J8">
            <v>498</v>
          </cell>
        </row>
        <row r="9">
          <cell r="B9">
            <v>9528</v>
          </cell>
          <cell r="C9">
            <v>9846</v>
          </cell>
          <cell r="D9">
            <v>10061</v>
          </cell>
          <cell r="E9">
            <v>12946</v>
          </cell>
          <cell r="F9">
            <v>7381</v>
          </cell>
          <cell r="G9">
            <v>6229</v>
          </cell>
          <cell r="H9">
            <v>1536</v>
          </cell>
          <cell r="I9">
            <v>420</v>
          </cell>
          <cell r="J9">
            <v>496</v>
          </cell>
        </row>
      </sheetData>
      <sheetData sheetId="21">
        <row r="2">
          <cell r="B2">
            <v>4434</v>
          </cell>
          <cell r="C2">
            <v>6897</v>
          </cell>
          <cell r="D2">
            <v>9361</v>
          </cell>
          <cell r="E2">
            <v>12274</v>
          </cell>
          <cell r="F2">
            <v>6953</v>
          </cell>
          <cell r="G2">
            <v>6218</v>
          </cell>
          <cell r="H2">
            <v>1594</v>
          </cell>
          <cell r="I2">
            <v>478</v>
          </cell>
          <cell r="J2">
            <v>476</v>
          </cell>
        </row>
        <row r="3">
          <cell r="B3">
            <v>4698</v>
          </cell>
          <cell r="C3">
            <v>6921</v>
          </cell>
          <cell r="D3">
            <v>9588</v>
          </cell>
          <cell r="E3">
            <v>12382</v>
          </cell>
          <cell r="F3">
            <v>7189</v>
          </cell>
          <cell r="G3">
            <v>6279</v>
          </cell>
          <cell r="H3">
            <v>1587</v>
          </cell>
          <cell r="I3">
            <v>468</v>
          </cell>
          <cell r="J3">
            <v>479</v>
          </cell>
        </row>
        <row r="4">
          <cell r="B4">
            <v>4867</v>
          </cell>
          <cell r="C4">
            <v>6923</v>
          </cell>
          <cell r="D4">
            <v>9640</v>
          </cell>
          <cell r="E4">
            <v>12369</v>
          </cell>
          <cell r="F4">
            <v>7187</v>
          </cell>
          <cell r="G4">
            <v>6252</v>
          </cell>
          <cell r="H4">
            <v>1591</v>
          </cell>
          <cell r="I4">
            <v>479</v>
          </cell>
          <cell r="J4">
            <v>472</v>
          </cell>
        </row>
        <row r="5">
          <cell r="B5">
            <v>4526</v>
          </cell>
          <cell r="C5">
            <v>6830</v>
          </cell>
          <cell r="D5">
            <v>9448</v>
          </cell>
          <cell r="E5">
            <v>12147</v>
          </cell>
          <cell r="F5">
            <v>7192</v>
          </cell>
          <cell r="G5">
            <v>6279</v>
          </cell>
          <cell r="H5">
            <v>1582</v>
          </cell>
          <cell r="I5">
            <v>444</v>
          </cell>
          <cell r="J5">
            <v>486</v>
          </cell>
        </row>
        <row r="6">
          <cell r="B6">
            <v>4918</v>
          </cell>
          <cell r="C6">
            <v>6936</v>
          </cell>
          <cell r="D6">
            <v>9200</v>
          </cell>
          <cell r="E6">
            <v>12202</v>
          </cell>
          <cell r="F6">
            <v>7083</v>
          </cell>
          <cell r="G6">
            <v>6098</v>
          </cell>
          <cell r="H6">
            <v>1540</v>
          </cell>
          <cell r="I6">
            <v>435</v>
          </cell>
          <cell r="J6">
            <v>487</v>
          </cell>
        </row>
        <row r="7">
          <cell r="B7">
            <v>5154</v>
          </cell>
          <cell r="C7">
            <v>6840</v>
          </cell>
          <cell r="D7">
            <v>9091</v>
          </cell>
          <cell r="E7">
            <v>12302</v>
          </cell>
          <cell r="F7">
            <v>7283</v>
          </cell>
          <cell r="G7">
            <v>6197</v>
          </cell>
          <cell r="H7">
            <v>1552</v>
          </cell>
          <cell r="I7">
            <v>436</v>
          </cell>
          <cell r="J7">
            <v>485</v>
          </cell>
        </row>
        <row r="8">
          <cell r="B8">
            <v>6817</v>
          </cell>
          <cell r="C8">
            <v>6581</v>
          </cell>
          <cell r="D8">
            <v>8218</v>
          </cell>
          <cell r="E8">
            <v>11825</v>
          </cell>
          <cell r="F8">
            <v>7133</v>
          </cell>
          <cell r="G8">
            <v>6044</v>
          </cell>
          <cell r="H8">
            <v>1524</v>
          </cell>
          <cell r="I8">
            <v>425</v>
          </cell>
          <cell r="J8">
            <v>488</v>
          </cell>
        </row>
        <row r="9">
          <cell r="B9">
            <v>6494</v>
          </cell>
          <cell r="C9">
            <v>6928</v>
          </cell>
          <cell r="D9">
            <v>8036</v>
          </cell>
          <cell r="E9">
            <v>11637</v>
          </cell>
          <cell r="F9">
            <v>7018</v>
          </cell>
          <cell r="G9">
            <v>6002</v>
          </cell>
          <cell r="H9">
            <v>1507</v>
          </cell>
          <cell r="I9">
            <v>412</v>
          </cell>
          <cell r="J9">
            <v>486</v>
          </cell>
        </row>
      </sheetData>
      <sheetData sheetId="22">
        <row r="2">
          <cell r="B2">
            <v>5048</v>
          </cell>
          <cell r="C2">
            <v>4258</v>
          </cell>
          <cell r="D2">
            <v>15062</v>
          </cell>
          <cell r="E2">
            <v>11808</v>
          </cell>
          <cell r="F2">
            <v>9577</v>
          </cell>
          <cell r="G2">
            <v>8157</v>
          </cell>
          <cell r="H2">
            <v>3510</v>
          </cell>
          <cell r="I2">
            <v>1253</v>
          </cell>
          <cell r="J2">
            <v>84</v>
          </cell>
        </row>
        <row r="3">
          <cell r="B3">
            <v>5299</v>
          </cell>
          <cell r="C3">
            <v>4568</v>
          </cell>
          <cell r="D3">
            <v>15329</v>
          </cell>
          <cell r="E3">
            <v>12273</v>
          </cell>
          <cell r="F3">
            <v>10034</v>
          </cell>
          <cell r="G3">
            <v>8416</v>
          </cell>
          <cell r="H3">
            <v>3581</v>
          </cell>
          <cell r="I3">
            <v>1279</v>
          </cell>
          <cell r="J3">
            <v>86</v>
          </cell>
        </row>
        <row r="4">
          <cell r="B4">
            <v>5181</v>
          </cell>
          <cell r="C4">
            <v>4563</v>
          </cell>
          <cell r="D4">
            <v>15168</v>
          </cell>
          <cell r="E4">
            <v>12400</v>
          </cell>
          <cell r="F4">
            <v>9856</v>
          </cell>
          <cell r="G4">
            <v>8457</v>
          </cell>
          <cell r="H4">
            <v>3581</v>
          </cell>
          <cell r="I4">
            <v>1297</v>
          </cell>
          <cell r="J4">
            <v>90</v>
          </cell>
        </row>
        <row r="5">
          <cell r="B5">
            <v>5072</v>
          </cell>
          <cell r="C5">
            <v>4454</v>
          </cell>
          <cell r="D5">
            <v>14271</v>
          </cell>
          <cell r="E5">
            <v>11884</v>
          </cell>
          <cell r="F5">
            <v>9672</v>
          </cell>
          <cell r="G5">
            <v>8420</v>
          </cell>
          <cell r="H5">
            <v>3560</v>
          </cell>
          <cell r="I5">
            <v>1366</v>
          </cell>
          <cell r="J5">
            <v>102</v>
          </cell>
        </row>
        <row r="6">
          <cell r="B6">
            <v>5168</v>
          </cell>
          <cell r="C6">
            <v>4352</v>
          </cell>
          <cell r="D6">
            <v>14907</v>
          </cell>
          <cell r="E6">
            <v>11510</v>
          </cell>
          <cell r="F6">
            <v>9709</v>
          </cell>
          <cell r="G6">
            <v>8267</v>
          </cell>
          <cell r="H6">
            <v>3556</v>
          </cell>
          <cell r="I6">
            <v>1307</v>
          </cell>
          <cell r="J6">
            <v>93</v>
          </cell>
        </row>
        <row r="7">
          <cell r="B7">
            <v>5000</v>
          </cell>
          <cell r="C7">
            <v>4370</v>
          </cell>
          <cell r="D7">
            <v>15139</v>
          </cell>
          <cell r="E7">
            <v>12200</v>
          </cell>
          <cell r="F7">
            <v>10037</v>
          </cell>
          <cell r="G7">
            <v>8530</v>
          </cell>
          <cell r="H7">
            <v>3648</v>
          </cell>
          <cell r="I7">
            <v>1352</v>
          </cell>
          <cell r="J7">
            <v>98</v>
          </cell>
        </row>
        <row r="8">
          <cell r="B8">
            <v>5083</v>
          </cell>
          <cell r="C8">
            <v>4319</v>
          </cell>
          <cell r="D8">
            <v>14775</v>
          </cell>
          <cell r="E8">
            <v>11994</v>
          </cell>
          <cell r="F8">
            <v>9944</v>
          </cell>
          <cell r="G8">
            <v>8392</v>
          </cell>
          <cell r="H8">
            <v>3659</v>
          </cell>
          <cell r="I8">
            <v>1356</v>
          </cell>
          <cell r="J8">
            <v>96</v>
          </cell>
        </row>
        <row r="9">
          <cell r="B9">
            <v>4813</v>
          </cell>
          <cell r="C9">
            <v>4088</v>
          </cell>
          <cell r="D9">
            <v>14376</v>
          </cell>
          <cell r="E9">
            <v>11420</v>
          </cell>
          <cell r="F9">
            <v>9793</v>
          </cell>
          <cell r="G9">
            <v>8409</v>
          </cell>
          <cell r="H9">
            <v>3612</v>
          </cell>
          <cell r="I9">
            <v>1346</v>
          </cell>
          <cell r="J9">
            <v>90</v>
          </cell>
        </row>
      </sheetData>
      <sheetData sheetId="23">
        <row r="2">
          <cell r="B2">
            <v>3340</v>
          </cell>
          <cell r="C2">
            <v>2860</v>
          </cell>
          <cell r="D2">
            <v>10741</v>
          </cell>
          <cell r="E2">
            <v>9742</v>
          </cell>
          <cell r="F2">
            <v>8757</v>
          </cell>
          <cell r="G2">
            <v>7937</v>
          </cell>
          <cell r="H2">
            <v>3496</v>
          </cell>
          <cell r="I2">
            <v>1252</v>
          </cell>
        </row>
        <row r="3">
          <cell r="B3">
            <v>3435</v>
          </cell>
          <cell r="C3">
            <v>2940</v>
          </cell>
          <cell r="D3">
            <v>10570</v>
          </cell>
          <cell r="E3">
            <v>9920</v>
          </cell>
          <cell r="F3">
            <v>9114</v>
          </cell>
          <cell r="G3">
            <v>8200</v>
          </cell>
          <cell r="H3">
            <v>3569</v>
          </cell>
          <cell r="I3">
            <v>1278</v>
          </cell>
        </row>
        <row r="4">
          <cell r="B4">
            <v>3352</v>
          </cell>
          <cell r="C4">
            <v>2993</v>
          </cell>
          <cell r="D4">
            <v>10703</v>
          </cell>
          <cell r="E4">
            <v>10090</v>
          </cell>
          <cell r="F4">
            <v>8995</v>
          </cell>
          <cell r="G4">
            <v>8218</v>
          </cell>
          <cell r="H4">
            <v>3572</v>
          </cell>
          <cell r="I4">
            <v>1295</v>
          </cell>
        </row>
        <row r="5">
          <cell r="B5">
            <v>3335</v>
          </cell>
          <cell r="C5">
            <v>3030</v>
          </cell>
          <cell r="D5">
            <v>10186</v>
          </cell>
          <cell r="E5">
            <v>9793</v>
          </cell>
          <cell r="F5">
            <v>8893</v>
          </cell>
          <cell r="G5">
            <v>8193</v>
          </cell>
          <cell r="H5">
            <v>3551</v>
          </cell>
          <cell r="I5">
            <v>1365</v>
          </cell>
        </row>
        <row r="6">
          <cell r="B6">
            <v>3410</v>
          </cell>
          <cell r="C6">
            <v>2894</v>
          </cell>
          <cell r="D6">
            <v>10719</v>
          </cell>
          <cell r="E6">
            <v>9499</v>
          </cell>
          <cell r="F6">
            <v>8924</v>
          </cell>
          <cell r="G6">
            <v>8025</v>
          </cell>
          <cell r="H6">
            <v>3542</v>
          </cell>
          <cell r="I6">
            <v>1306</v>
          </cell>
        </row>
        <row r="7">
          <cell r="B7">
            <v>3217</v>
          </cell>
          <cell r="C7">
            <v>2848</v>
          </cell>
          <cell r="D7">
            <v>10425</v>
          </cell>
          <cell r="E7">
            <v>9877</v>
          </cell>
          <cell r="F7">
            <v>9107</v>
          </cell>
          <cell r="G7">
            <v>8298</v>
          </cell>
          <cell r="H7">
            <v>3634</v>
          </cell>
          <cell r="I7">
            <v>1351</v>
          </cell>
        </row>
        <row r="8">
          <cell r="B8">
            <v>3311</v>
          </cell>
          <cell r="C8">
            <v>2861</v>
          </cell>
          <cell r="D8">
            <v>10303</v>
          </cell>
          <cell r="E8">
            <v>9714</v>
          </cell>
          <cell r="F8">
            <v>9111</v>
          </cell>
          <cell r="G8">
            <v>8173</v>
          </cell>
          <cell r="H8">
            <v>3644</v>
          </cell>
          <cell r="I8">
            <v>1354</v>
          </cell>
        </row>
        <row r="9">
          <cell r="B9">
            <v>3153</v>
          </cell>
          <cell r="C9">
            <v>2921</v>
          </cell>
          <cell r="D9">
            <v>10266</v>
          </cell>
          <cell r="E9">
            <v>9404</v>
          </cell>
          <cell r="F9">
            <v>9018</v>
          </cell>
          <cell r="G9">
            <v>8237</v>
          </cell>
          <cell r="H9">
            <v>3602</v>
          </cell>
          <cell r="I9">
            <v>1343</v>
          </cell>
        </row>
      </sheetData>
      <sheetData sheetId="24">
        <row r="2">
          <cell r="A2">
            <v>43009</v>
          </cell>
          <cell r="B2">
            <v>4912</v>
          </cell>
          <cell r="C2">
            <v>5958</v>
          </cell>
          <cell r="D2">
            <v>8288</v>
          </cell>
          <cell r="E2">
            <v>2694</v>
          </cell>
          <cell r="F2">
            <v>13292</v>
          </cell>
          <cell r="G2">
            <v>4794</v>
          </cell>
          <cell r="H2">
            <v>10929</v>
          </cell>
          <cell r="I2">
            <v>2824</v>
          </cell>
          <cell r="J2">
            <v>4695</v>
          </cell>
          <cell r="K2">
            <v>858</v>
          </cell>
        </row>
        <row r="3">
          <cell r="A3">
            <v>42917</v>
          </cell>
          <cell r="B3">
            <v>4948</v>
          </cell>
          <cell r="C3">
            <v>6143</v>
          </cell>
          <cell r="D3">
            <v>8542</v>
          </cell>
          <cell r="E3">
            <v>2762</v>
          </cell>
          <cell r="F3">
            <v>13831</v>
          </cell>
          <cell r="G3">
            <v>4998</v>
          </cell>
          <cell r="H3">
            <v>11291</v>
          </cell>
          <cell r="I3">
            <v>2919</v>
          </cell>
          <cell r="J3">
            <v>5048</v>
          </cell>
          <cell r="K3">
            <v>872</v>
          </cell>
        </row>
        <row r="4">
          <cell r="A4">
            <v>42826</v>
          </cell>
          <cell r="B4">
            <v>4923</v>
          </cell>
          <cell r="C4">
            <v>6102</v>
          </cell>
          <cell r="D4">
            <v>8507</v>
          </cell>
          <cell r="E4">
            <v>2719</v>
          </cell>
          <cell r="F4">
            <v>13835</v>
          </cell>
          <cell r="G4">
            <v>4983</v>
          </cell>
          <cell r="H4">
            <v>11189</v>
          </cell>
          <cell r="I4">
            <v>2860</v>
          </cell>
          <cell r="J4">
            <v>5057</v>
          </cell>
          <cell r="K4">
            <v>905</v>
          </cell>
        </row>
        <row r="5">
          <cell r="A5">
            <v>42736</v>
          </cell>
          <cell r="B5">
            <v>4961</v>
          </cell>
          <cell r="C5">
            <v>6077</v>
          </cell>
          <cell r="D5">
            <v>8161</v>
          </cell>
          <cell r="E5">
            <v>2562</v>
          </cell>
          <cell r="F5">
            <v>13823</v>
          </cell>
          <cell r="G5">
            <v>4755</v>
          </cell>
          <cell r="H5">
            <v>10673</v>
          </cell>
          <cell r="I5">
            <v>2793</v>
          </cell>
          <cell r="J5">
            <v>4635</v>
          </cell>
          <cell r="K5">
            <v>858</v>
          </cell>
        </row>
        <row r="6">
          <cell r="A6">
            <v>42644</v>
          </cell>
          <cell r="B6">
            <v>4832</v>
          </cell>
          <cell r="C6">
            <v>5949</v>
          </cell>
          <cell r="D6">
            <v>8256</v>
          </cell>
          <cell r="E6">
            <v>2509</v>
          </cell>
          <cell r="F6">
            <v>13986</v>
          </cell>
          <cell r="G6">
            <v>4882</v>
          </cell>
          <cell r="H6">
            <v>10491</v>
          </cell>
          <cell r="I6">
            <v>2832</v>
          </cell>
          <cell r="J6">
            <v>4765</v>
          </cell>
          <cell r="K6">
            <v>865</v>
          </cell>
        </row>
        <row r="7">
          <cell r="A7">
            <v>42552</v>
          </cell>
          <cell r="B7">
            <v>4891</v>
          </cell>
          <cell r="C7">
            <v>6137</v>
          </cell>
          <cell r="D7">
            <v>8287</v>
          </cell>
          <cell r="E7">
            <v>2577</v>
          </cell>
          <cell r="F7">
            <v>14425</v>
          </cell>
          <cell r="G7">
            <v>5006</v>
          </cell>
          <cell r="H7">
            <v>10862</v>
          </cell>
          <cell r="I7">
            <v>2887</v>
          </cell>
          <cell r="J7">
            <v>4918</v>
          </cell>
          <cell r="K7">
            <v>880</v>
          </cell>
        </row>
        <row r="8">
          <cell r="A8">
            <v>42461</v>
          </cell>
          <cell r="B8">
            <v>4921</v>
          </cell>
          <cell r="C8">
            <v>6084</v>
          </cell>
          <cell r="D8">
            <v>8176</v>
          </cell>
          <cell r="E8">
            <v>2546</v>
          </cell>
          <cell r="F8">
            <v>14311</v>
          </cell>
          <cell r="G8">
            <v>4955</v>
          </cell>
          <cell r="H8">
            <v>10708</v>
          </cell>
          <cell r="I8">
            <v>2810</v>
          </cell>
          <cell r="J8">
            <v>4692</v>
          </cell>
          <cell r="K8">
            <v>913</v>
          </cell>
        </row>
        <row r="9">
          <cell r="A9">
            <v>42370</v>
          </cell>
          <cell r="B9">
            <v>4899</v>
          </cell>
          <cell r="C9">
            <v>6041</v>
          </cell>
          <cell r="D9">
            <v>7878</v>
          </cell>
          <cell r="E9">
            <v>2369</v>
          </cell>
          <cell r="F9">
            <v>14332</v>
          </cell>
          <cell r="G9">
            <v>4839</v>
          </cell>
          <cell r="H9">
            <v>10222</v>
          </cell>
          <cell r="I9">
            <v>2720</v>
          </cell>
          <cell r="J9">
            <v>4267</v>
          </cell>
          <cell r="K9">
            <v>876</v>
          </cell>
        </row>
      </sheetData>
      <sheetData sheetId="25">
        <row r="2">
          <cell r="B2">
            <v>4712</v>
          </cell>
          <cell r="C2">
            <v>5322</v>
          </cell>
          <cell r="D2">
            <v>6623</v>
          </cell>
          <cell r="E2">
            <v>2007</v>
          </cell>
          <cell r="F2">
            <v>11676</v>
          </cell>
          <cell r="G2">
            <v>3818</v>
          </cell>
          <cell r="H2">
            <v>8717</v>
          </cell>
          <cell r="I2">
            <v>2254</v>
          </cell>
          <cell r="J2">
            <v>2973</v>
          </cell>
          <cell r="K2">
            <v>583</v>
          </cell>
        </row>
        <row r="3">
          <cell r="B3">
            <v>4759</v>
          </cell>
          <cell r="C3">
            <v>5489</v>
          </cell>
          <cell r="D3">
            <v>6665</v>
          </cell>
          <cell r="E3">
            <v>1994</v>
          </cell>
          <cell r="F3">
            <v>11968</v>
          </cell>
          <cell r="G3">
            <v>3926</v>
          </cell>
          <cell r="H3">
            <v>8878</v>
          </cell>
          <cell r="I3">
            <v>2216</v>
          </cell>
          <cell r="J3">
            <v>3106</v>
          </cell>
          <cell r="K3">
            <v>590</v>
          </cell>
        </row>
        <row r="4">
          <cell r="B4">
            <v>4731</v>
          </cell>
          <cell r="C4">
            <v>5493</v>
          </cell>
          <cell r="D4">
            <v>6702</v>
          </cell>
          <cell r="E4">
            <v>1981</v>
          </cell>
          <cell r="F4">
            <v>12048</v>
          </cell>
          <cell r="G4">
            <v>3924</v>
          </cell>
          <cell r="H4">
            <v>8938</v>
          </cell>
          <cell r="I4">
            <v>2221</v>
          </cell>
          <cell r="J4">
            <v>3126</v>
          </cell>
          <cell r="K4">
            <v>616</v>
          </cell>
        </row>
        <row r="5">
          <cell r="B5">
            <v>4764</v>
          </cell>
          <cell r="C5">
            <v>5533</v>
          </cell>
          <cell r="D5">
            <v>6507</v>
          </cell>
          <cell r="E5">
            <v>1856</v>
          </cell>
          <cell r="F5">
            <v>12119</v>
          </cell>
          <cell r="G5">
            <v>3806</v>
          </cell>
          <cell r="H5">
            <v>8704</v>
          </cell>
          <cell r="I5">
            <v>2202</v>
          </cell>
          <cell r="J5">
            <v>2852</v>
          </cell>
          <cell r="K5">
            <v>591</v>
          </cell>
        </row>
        <row r="6">
          <cell r="B6">
            <v>4637</v>
          </cell>
          <cell r="C6">
            <v>5341</v>
          </cell>
          <cell r="D6">
            <v>6529</v>
          </cell>
          <cell r="E6">
            <v>1866</v>
          </cell>
          <cell r="F6">
            <v>12165</v>
          </cell>
          <cell r="G6">
            <v>3911</v>
          </cell>
          <cell r="H6">
            <v>8527</v>
          </cell>
          <cell r="I6">
            <v>2238</v>
          </cell>
          <cell r="J6">
            <v>3056</v>
          </cell>
          <cell r="K6">
            <v>629</v>
          </cell>
        </row>
        <row r="7">
          <cell r="B7">
            <v>4680</v>
          </cell>
          <cell r="C7">
            <v>5507</v>
          </cell>
          <cell r="D7">
            <v>6460</v>
          </cell>
          <cell r="E7">
            <v>1832</v>
          </cell>
          <cell r="F7">
            <v>12407</v>
          </cell>
          <cell r="G7">
            <v>3915</v>
          </cell>
          <cell r="H7">
            <v>8723</v>
          </cell>
          <cell r="I7">
            <v>2223</v>
          </cell>
          <cell r="J7">
            <v>3002</v>
          </cell>
          <cell r="K7">
            <v>591</v>
          </cell>
        </row>
        <row r="8">
          <cell r="B8">
            <v>4717</v>
          </cell>
          <cell r="C8">
            <v>5464</v>
          </cell>
          <cell r="D8">
            <v>6391</v>
          </cell>
          <cell r="E8">
            <v>1837</v>
          </cell>
          <cell r="F8">
            <v>12372</v>
          </cell>
          <cell r="G8">
            <v>3943</v>
          </cell>
          <cell r="H8">
            <v>8643</v>
          </cell>
          <cell r="I8">
            <v>2180</v>
          </cell>
          <cell r="J8">
            <v>2900</v>
          </cell>
          <cell r="K8">
            <v>608</v>
          </cell>
        </row>
        <row r="9">
          <cell r="B9">
            <v>4712</v>
          </cell>
          <cell r="C9">
            <v>5463</v>
          </cell>
          <cell r="D9">
            <v>6310</v>
          </cell>
          <cell r="E9">
            <v>1784</v>
          </cell>
          <cell r="F9">
            <v>12542</v>
          </cell>
          <cell r="G9">
            <v>3922</v>
          </cell>
          <cell r="H9">
            <v>8287</v>
          </cell>
          <cell r="I9">
            <v>2158</v>
          </cell>
          <cell r="J9">
            <v>2719</v>
          </cell>
          <cell r="K9">
            <v>623</v>
          </cell>
        </row>
      </sheetData>
      <sheetData sheetId="26">
        <row r="2">
          <cell r="A2">
            <v>2017</v>
          </cell>
          <cell r="B2" t="str">
            <v>b3ème trimestre</v>
          </cell>
        </row>
        <row r="3">
          <cell r="A3">
            <v>2017</v>
          </cell>
          <cell r="B3" t="str">
            <v>c2nd trimestre</v>
          </cell>
        </row>
        <row r="4">
          <cell r="A4">
            <v>2017</v>
          </cell>
          <cell r="B4" t="str">
            <v>d1er trimestre</v>
          </cell>
        </row>
        <row r="5">
          <cell r="A5">
            <v>2016</v>
          </cell>
          <cell r="B5" t="str">
            <v>a4ème trimestre</v>
          </cell>
        </row>
        <row r="6">
          <cell r="A6">
            <v>2016</v>
          </cell>
          <cell r="B6" t="str">
            <v>b3ème trimestre</v>
          </cell>
        </row>
        <row r="7">
          <cell r="A7">
            <v>2016</v>
          </cell>
          <cell r="B7" t="str">
            <v>c2nd trimestre</v>
          </cell>
        </row>
        <row r="8">
          <cell r="A8">
            <v>2016</v>
          </cell>
          <cell r="B8" t="str">
            <v>d1er trimestre</v>
          </cell>
        </row>
        <row r="9">
          <cell r="A9">
            <v>2015</v>
          </cell>
          <cell r="B9" t="str">
            <v>a4ème trimestre</v>
          </cell>
        </row>
        <row r="10">
          <cell r="A10">
            <v>2015</v>
          </cell>
          <cell r="B10" t="str">
            <v>b3ème trimestre</v>
          </cell>
        </row>
        <row r="11">
          <cell r="A11">
            <v>2015</v>
          </cell>
          <cell r="B11" t="str">
            <v>c2nd trimestre</v>
          </cell>
        </row>
        <row r="12">
          <cell r="A12">
            <v>2015</v>
          </cell>
          <cell r="B12" t="str">
            <v>d1er trimestre</v>
          </cell>
        </row>
      </sheetData>
      <sheetData sheetId="27"/>
      <sheetData sheetId="28">
        <row r="3">
          <cell r="C3">
            <v>5738</v>
          </cell>
          <cell r="D3">
            <v>6627</v>
          </cell>
          <cell r="E3">
            <v>3094</v>
          </cell>
          <cell r="F3">
            <v>674</v>
          </cell>
          <cell r="G3">
            <v>219</v>
          </cell>
          <cell r="H3">
            <v>131</v>
          </cell>
          <cell r="I3">
            <v>10</v>
          </cell>
          <cell r="J3">
            <v>52</v>
          </cell>
          <cell r="K3">
            <v>258</v>
          </cell>
        </row>
        <row r="4">
          <cell r="C4">
            <v>7107</v>
          </cell>
          <cell r="D4">
            <v>6589</v>
          </cell>
          <cell r="E4">
            <v>3343</v>
          </cell>
          <cell r="F4">
            <v>783</v>
          </cell>
          <cell r="G4">
            <v>281</v>
          </cell>
          <cell r="H4">
            <v>132</v>
          </cell>
          <cell r="I4">
            <v>9</v>
          </cell>
          <cell r="J4">
            <v>83</v>
          </cell>
          <cell r="K4">
            <v>246</v>
          </cell>
        </row>
        <row r="5">
          <cell r="C5">
            <v>7492</v>
          </cell>
          <cell r="D5">
            <v>7018</v>
          </cell>
          <cell r="E5">
            <v>3830</v>
          </cell>
          <cell r="F5">
            <v>839</v>
          </cell>
          <cell r="G5">
            <v>326</v>
          </cell>
          <cell r="H5">
            <v>172</v>
          </cell>
          <cell r="I5">
            <v>21</v>
          </cell>
          <cell r="J5">
            <v>89</v>
          </cell>
          <cell r="K5">
            <v>283</v>
          </cell>
        </row>
        <row r="6">
          <cell r="C6">
            <v>7204</v>
          </cell>
          <cell r="D6">
            <v>7536</v>
          </cell>
          <cell r="E6">
            <v>2889</v>
          </cell>
          <cell r="F6">
            <v>570</v>
          </cell>
          <cell r="G6">
            <v>215</v>
          </cell>
          <cell r="H6">
            <v>92</v>
          </cell>
          <cell r="I6">
            <v>12</v>
          </cell>
          <cell r="J6">
            <v>14</v>
          </cell>
          <cell r="K6">
            <v>39</v>
          </cell>
        </row>
        <row r="7">
          <cell r="C7">
            <v>6036</v>
          </cell>
          <cell r="D7">
            <v>7334</v>
          </cell>
          <cell r="E7">
            <v>3079</v>
          </cell>
          <cell r="F7">
            <v>535</v>
          </cell>
          <cell r="G7">
            <v>208</v>
          </cell>
          <cell r="H7">
            <v>91</v>
          </cell>
          <cell r="I7">
            <v>6</v>
          </cell>
          <cell r="J7">
            <v>18</v>
          </cell>
          <cell r="K7">
            <v>35</v>
          </cell>
        </row>
      </sheetData>
      <sheetData sheetId="29"/>
      <sheetData sheetId="30"/>
      <sheetData sheetId="31"/>
      <sheetData sheetId="32"/>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4"/>
  <sheetViews>
    <sheetView tabSelected="1" topLeftCell="A12" zoomScale="60" zoomScaleNormal="60" zoomScaleSheetLayoutView="75" zoomScalePageLayoutView="55" workbookViewId="0">
      <selection activeCell="B21" sqref="B21:H21"/>
    </sheetView>
  </sheetViews>
  <sheetFormatPr baseColWidth="10" defaultColWidth="11" defaultRowHeight="15.6"/>
  <cols>
    <col min="1" max="1" width="2.6328125" style="68" customWidth="1"/>
    <col min="2" max="6" width="11" style="68"/>
    <col min="7" max="7" width="15.08984375" style="68" customWidth="1"/>
    <col min="8" max="8" width="52" style="68" customWidth="1"/>
    <col min="9" max="9" width="2" style="68" customWidth="1"/>
    <col min="10" max="16384" width="11" style="68"/>
  </cols>
  <sheetData>
    <row r="1" spans="1:9" ht="18">
      <c r="A1" s="156"/>
      <c r="B1" s="156"/>
      <c r="C1" s="156"/>
      <c r="D1" s="156"/>
      <c r="E1" s="156"/>
      <c r="F1" s="156"/>
      <c r="G1" s="156"/>
      <c r="H1" s="156"/>
      <c r="I1" s="157"/>
    </row>
    <row r="2" spans="1:9" ht="18">
      <c r="A2" s="156"/>
      <c r="B2" s="150"/>
      <c r="C2" s="150"/>
      <c r="D2" s="150"/>
      <c r="E2" s="150"/>
      <c r="F2" s="150"/>
      <c r="G2" s="150"/>
      <c r="H2" s="150"/>
      <c r="I2" s="157"/>
    </row>
    <row r="3" spans="1:9" ht="18">
      <c r="A3" s="156"/>
      <c r="B3" s="150"/>
      <c r="C3" s="150"/>
      <c r="D3" s="150"/>
      <c r="E3" s="150"/>
      <c r="F3" s="150"/>
      <c r="G3" s="150"/>
      <c r="H3" s="150"/>
      <c r="I3" s="157"/>
    </row>
    <row r="4" spans="1:9" s="84" customFormat="1" ht="18">
      <c r="A4" s="156"/>
      <c r="B4" s="150"/>
      <c r="C4" s="150"/>
      <c r="D4" s="150"/>
      <c r="E4" s="150"/>
      <c r="F4" s="150"/>
      <c r="G4" s="150"/>
      <c r="H4" s="150"/>
      <c r="I4" s="156"/>
    </row>
    <row r="5" spans="1:9" s="84" customFormat="1" ht="18">
      <c r="A5" s="156"/>
      <c r="B5" s="150"/>
      <c r="C5" s="150"/>
      <c r="D5" s="150"/>
      <c r="E5" s="150"/>
      <c r="F5" s="150"/>
      <c r="G5" s="150"/>
      <c r="H5" s="150"/>
      <c r="I5" s="156"/>
    </row>
    <row r="6" spans="1:9" s="84" customFormat="1" ht="18">
      <c r="A6" s="156"/>
      <c r="B6" s="150"/>
      <c r="C6" s="150"/>
      <c r="D6" s="150"/>
      <c r="E6" s="150"/>
      <c r="F6" s="150"/>
      <c r="G6" s="150"/>
      <c r="H6" s="150"/>
      <c r="I6" s="156"/>
    </row>
    <row r="7" spans="1:9" s="84" customFormat="1" ht="18">
      <c r="A7" s="156"/>
      <c r="B7" s="150"/>
      <c r="C7" s="150"/>
      <c r="D7" s="150"/>
      <c r="E7" s="150"/>
      <c r="F7" s="150"/>
      <c r="G7" s="150"/>
      <c r="H7" s="150"/>
      <c r="I7" s="156"/>
    </row>
    <row r="8" spans="1:9" s="84" customFormat="1" ht="18">
      <c r="A8" s="156"/>
      <c r="B8" s="150"/>
      <c r="C8" s="150"/>
      <c r="D8" s="150"/>
      <c r="E8" s="150"/>
      <c r="F8" s="150"/>
      <c r="G8" s="150"/>
      <c r="H8" s="150"/>
      <c r="I8" s="156"/>
    </row>
    <row r="9" spans="1:9" s="84" customFormat="1" ht="18">
      <c r="A9" s="156"/>
      <c r="B9" s="150"/>
      <c r="C9" s="150"/>
      <c r="D9" s="150"/>
      <c r="E9" s="150"/>
      <c r="F9" s="150"/>
      <c r="G9" s="150"/>
      <c r="H9" s="150"/>
      <c r="I9" s="156"/>
    </row>
    <row r="10" spans="1:9" s="84" customFormat="1" ht="18">
      <c r="A10" s="156"/>
      <c r="B10" s="150"/>
      <c r="C10" s="150"/>
      <c r="D10" s="150"/>
      <c r="E10" s="150"/>
      <c r="F10" s="150"/>
      <c r="G10" s="150"/>
      <c r="H10" s="150"/>
      <c r="I10" s="156"/>
    </row>
    <row r="11" spans="1:9" s="84" customFormat="1" ht="18">
      <c r="A11" s="156"/>
      <c r="B11" s="150"/>
      <c r="C11" s="150"/>
      <c r="D11" s="150"/>
      <c r="E11" s="150"/>
      <c r="F11" s="150"/>
      <c r="G11" s="150"/>
      <c r="H11" s="150"/>
      <c r="I11" s="156"/>
    </row>
    <row r="12" spans="1:9" s="84" customFormat="1" ht="18">
      <c r="A12" s="156"/>
      <c r="B12" s="150"/>
      <c r="C12" s="150"/>
      <c r="D12" s="150"/>
      <c r="E12" s="150"/>
      <c r="F12" s="150"/>
      <c r="G12" s="150"/>
      <c r="H12" s="150"/>
      <c r="I12" s="156"/>
    </row>
    <row r="13" spans="1:9" s="84" customFormat="1" ht="18">
      <c r="A13" s="156"/>
      <c r="B13" s="150"/>
      <c r="C13" s="150"/>
      <c r="D13" s="150"/>
      <c r="E13" s="150"/>
      <c r="F13" s="150"/>
      <c r="G13" s="150"/>
      <c r="H13" s="150"/>
      <c r="I13" s="156"/>
    </row>
    <row r="14" spans="1:9" s="84" customFormat="1" ht="18">
      <c r="A14" s="156"/>
      <c r="B14" s="150"/>
      <c r="C14" s="150"/>
      <c r="D14" s="150"/>
      <c r="E14" s="150"/>
      <c r="F14" s="150"/>
      <c r="G14" s="150"/>
      <c r="H14" s="150"/>
      <c r="I14" s="156"/>
    </row>
    <row r="15" spans="1:9">
      <c r="A15" s="157"/>
      <c r="B15" s="151"/>
      <c r="C15" s="151"/>
      <c r="D15" s="151"/>
      <c r="E15" s="151"/>
      <c r="F15" s="151"/>
      <c r="G15" s="151"/>
      <c r="H15" s="151"/>
      <c r="I15" s="157"/>
    </row>
    <row r="16" spans="1:9">
      <c r="A16" s="157"/>
      <c r="B16" s="151"/>
      <c r="C16" s="151"/>
      <c r="D16" s="151"/>
      <c r="E16" s="151"/>
      <c r="F16" s="151"/>
      <c r="G16" s="151"/>
      <c r="H16" s="151"/>
      <c r="I16" s="157"/>
    </row>
    <row r="17" spans="1:9">
      <c r="A17" s="157"/>
      <c r="B17" s="151"/>
      <c r="C17" s="151"/>
      <c r="D17" s="151"/>
      <c r="E17" s="151"/>
      <c r="F17" s="151"/>
      <c r="G17" s="151"/>
      <c r="H17" s="151"/>
      <c r="I17" s="157"/>
    </row>
    <row r="18" spans="1:9">
      <c r="A18" s="157"/>
      <c r="B18" s="151"/>
      <c r="C18" s="151"/>
      <c r="D18" s="151"/>
      <c r="E18" s="151"/>
      <c r="F18" s="151"/>
      <c r="G18" s="151"/>
      <c r="H18" s="151"/>
      <c r="I18" s="157"/>
    </row>
    <row r="19" spans="1:9">
      <c r="A19" s="157"/>
      <c r="B19" s="151"/>
      <c r="C19" s="151"/>
      <c r="D19" s="151"/>
      <c r="E19" s="151"/>
      <c r="F19" s="151"/>
      <c r="G19" s="151"/>
      <c r="H19" s="151"/>
      <c r="I19" s="157"/>
    </row>
    <row r="20" spans="1:9">
      <c r="A20" s="157"/>
      <c r="B20" s="151"/>
      <c r="C20" s="151"/>
      <c r="D20" s="151"/>
      <c r="E20" s="151"/>
      <c r="F20" s="151"/>
      <c r="G20" s="151"/>
      <c r="H20" s="151"/>
      <c r="I20" s="157"/>
    </row>
    <row r="21" spans="1:9" ht="30.6">
      <c r="A21" s="156"/>
      <c r="B21" s="943" t="s">
        <v>46</v>
      </c>
      <c r="C21" s="943"/>
      <c r="D21" s="943"/>
      <c r="E21" s="943"/>
      <c r="F21" s="943"/>
      <c r="G21" s="943"/>
      <c r="H21" s="943"/>
      <c r="I21" s="157"/>
    </row>
    <row r="22" spans="1:9" ht="30.6">
      <c r="A22" s="156"/>
      <c r="B22" s="944" t="s">
        <v>244</v>
      </c>
      <c r="C22" s="944"/>
      <c r="D22" s="944"/>
      <c r="E22" s="944"/>
      <c r="F22" s="944"/>
      <c r="G22" s="944"/>
      <c r="H22" s="944"/>
      <c r="I22" s="157"/>
    </row>
    <row r="23" spans="1:9" ht="30.6">
      <c r="A23" s="156"/>
      <c r="B23" s="944" t="s">
        <v>240</v>
      </c>
      <c r="C23" s="944"/>
      <c r="D23" s="944"/>
      <c r="E23" s="944"/>
      <c r="F23" s="944"/>
      <c r="G23" s="944"/>
      <c r="H23" s="944"/>
      <c r="I23" s="157"/>
    </row>
    <row r="24" spans="1:9">
      <c r="A24" s="157"/>
      <c r="B24" s="151"/>
      <c r="C24" s="151"/>
      <c r="D24" s="151"/>
      <c r="E24" s="151"/>
      <c r="F24" s="151"/>
      <c r="G24" s="151"/>
      <c r="H24" s="151"/>
      <c r="I24" s="157"/>
    </row>
    <row r="25" spans="1:9" ht="23.4">
      <c r="A25" s="157"/>
      <c r="B25" s="945" t="str">
        <f>"Mouvements au cours du 4ème trimestre 2017"</f>
        <v>Mouvements au cours du 4ème trimestre 2017</v>
      </c>
      <c r="C25" s="945"/>
      <c r="D25" s="945"/>
      <c r="E25" s="945"/>
      <c r="F25" s="945"/>
      <c r="G25" s="945"/>
      <c r="H25" s="945"/>
      <c r="I25" s="157"/>
    </row>
    <row r="26" spans="1:9" ht="23.4">
      <c r="A26" s="157"/>
      <c r="B26" s="946" t="str">
        <f>"Situation au 1er janvier 2018"</f>
        <v>Situation au 1er janvier 2018</v>
      </c>
      <c r="C26" s="946"/>
      <c r="D26" s="946"/>
      <c r="E26" s="946"/>
      <c r="F26" s="946"/>
      <c r="G26" s="946"/>
      <c r="H26" s="946"/>
      <c r="I26" s="157"/>
    </row>
    <row r="27" spans="1:9">
      <c r="A27" s="157"/>
      <c r="B27" s="151"/>
      <c r="C27" s="151"/>
      <c r="D27" s="151"/>
      <c r="E27" s="151"/>
      <c r="F27" s="151"/>
      <c r="G27" s="151"/>
      <c r="H27" s="151"/>
      <c r="I27" s="157"/>
    </row>
    <row r="28" spans="1:9">
      <c r="A28" s="157"/>
      <c r="B28" s="151"/>
      <c r="C28" s="151"/>
      <c r="D28" s="151"/>
      <c r="E28" s="151"/>
      <c r="F28" s="151"/>
      <c r="G28" s="151"/>
      <c r="H28" s="151"/>
      <c r="I28" s="157"/>
    </row>
    <row r="29" spans="1:9" ht="25.5" customHeight="1">
      <c r="A29" s="157"/>
      <c r="B29" s="947" t="s">
        <v>243</v>
      </c>
      <c r="C29" s="947"/>
      <c r="D29" s="947"/>
      <c r="E29" s="947"/>
      <c r="F29" s="947"/>
      <c r="G29" s="947"/>
      <c r="H29" s="947"/>
      <c r="I29" s="157"/>
    </row>
    <row r="30" spans="1:9" ht="25.5" customHeight="1">
      <c r="A30" s="157"/>
      <c r="B30" s="151"/>
      <c r="C30" s="151"/>
      <c r="D30" s="151"/>
      <c r="E30" s="151"/>
      <c r="F30" s="151"/>
      <c r="G30" s="151"/>
      <c r="H30" s="151"/>
      <c r="I30" s="157"/>
    </row>
    <row r="31" spans="1:9" ht="25.5" customHeight="1">
      <c r="A31" s="157"/>
      <c r="B31" s="151"/>
      <c r="C31" s="151"/>
      <c r="D31" s="151"/>
      <c r="E31" s="151"/>
      <c r="F31" s="151"/>
      <c r="G31" s="151"/>
      <c r="H31" s="151"/>
      <c r="I31" s="157"/>
    </row>
    <row r="32" spans="1:9" ht="12.75" customHeight="1">
      <c r="A32" s="157"/>
      <c r="B32" s="151"/>
      <c r="C32" s="151"/>
      <c r="D32" s="151"/>
      <c r="E32" s="151"/>
      <c r="F32" s="151"/>
      <c r="G32" s="151"/>
      <c r="H32" s="151"/>
      <c r="I32" s="157"/>
    </row>
    <row r="33" spans="1:9" ht="27.75" customHeight="1">
      <c r="A33" s="157"/>
      <c r="B33" s="151"/>
      <c r="C33" s="151"/>
      <c r="D33" s="151"/>
      <c r="E33" s="151"/>
      <c r="F33" s="151"/>
      <c r="G33" s="151"/>
      <c r="H33" s="151"/>
      <c r="I33" s="157"/>
    </row>
    <row r="34" spans="1:9">
      <c r="A34" s="157"/>
      <c r="B34" s="151"/>
      <c r="C34" s="151"/>
      <c r="D34" s="151"/>
      <c r="E34" s="151"/>
      <c r="F34" s="151"/>
      <c r="G34" s="151"/>
      <c r="H34" s="151"/>
      <c r="I34" s="157"/>
    </row>
    <row r="35" spans="1:9">
      <c r="A35" s="157"/>
      <c r="B35" s="151"/>
      <c r="C35" s="151"/>
      <c r="D35" s="151"/>
      <c r="E35" s="151"/>
      <c r="F35" s="151"/>
      <c r="G35" s="151"/>
      <c r="H35" s="151"/>
      <c r="I35" s="157"/>
    </row>
    <row r="36" spans="1:9">
      <c r="A36" s="157"/>
      <c r="B36" s="151"/>
      <c r="C36" s="151"/>
      <c r="D36" s="151"/>
      <c r="E36" s="151"/>
      <c r="F36" s="151"/>
      <c r="G36" s="151"/>
      <c r="H36" s="151"/>
      <c r="I36" s="157"/>
    </row>
    <row r="37" spans="1:9">
      <c r="A37" s="157"/>
      <c r="B37" s="151"/>
      <c r="C37" s="151"/>
      <c r="D37" s="151"/>
      <c r="E37" s="151"/>
      <c r="F37" s="151"/>
      <c r="G37" s="151"/>
      <c r="H37" s="151"/>
      <c r="I37" s="157"/>
    </row>
    <row r="38" spans="1:9">
      <c r="A38" s="157"/>
      <c r="B38" s="151"/>
      <c r="C38" s="151"/>
      <c r="D38" s="151"/>
      <c r="E38" s="151"/>
      <c r="F38" s="151"/>
      <c r="G38" s="151"/>
      <c r="H38" s="151"/>
      <c r="I38" s="157"/>
    </row>
    <row r="39" spans="1:9">
      <c r="A39" s="157"/>
      <c r="B39" s="151"/>
      <c r="C39" s="151"/>
      <c r="D39" s="151"/>
      <c r="E39" s="151"/>
      <c r="F39" s="151"/>
      <c r="G39" s="151"/>
      <c r="H39" s="151"/>
      <c r="I39" s="157"/>
    </row>
    <row r="40" spans="1:9">
      <c r="A40" s="157"/>
      <c r="B40" s="151"/>
      <c r="C40" s="151"/>
      <c r="D40" s="151"/>
      <c r="E40" s="151"/>
      <c r="F40" s="151"/>
      <c r="G40" s="151"/>
      <c r="H40" s="151"/>
      <c r="I40" s="157"/>
    </row>
    <row r="41" spans="1:9">
      <c r="A41" s="157"/>
      <c r="B41" s="151"/>
      <c r="C41" s="151"/>
      <c r="D41" s="151"/>
      <c r="E41" s="151"/>
      <c r="F41" s="151"/>
      <c r="G41" s="151"/>
      <c r="H41" s="151"/>
      <c r="I41" s="157"/>
    </row>
    <row r="42" spans="1:9">
      <c r="A42" s="157"/>
      <c r="B42" s="151"/>
      <c r="C42" s="151"/>
      <c r="D42" s="151"/>
      <c r="E42" s="151"/>
      <c r="F42" s="151"/>
      <c r="G42" s="151"/>
      <c r="H42" s="151"/>
      <c r="I42" s="157"/>
    </row>
    <row r="43" spans="1:9">
      <c r="A43" s="157"/>
      <c r="B43" s="151"/>
      <c r="C43" s="151"/>
      <c r="D43" s="151"/>
      <c r="E43" s="151"/>
      <c r="F43" s="151"/>
      <c r="G43" s="151"/>
      <c r="H43" s="151"/>
      <c r="I43" s="157"/>
    </row>
    <row r="44" spans="1:9">
      <c r="A44" s="157"/>
      <c r="B44" s="151"/>
      <c r="C44" s="151"/>
      <c r="D44" s="151"/>
      <c r="E44" s="151"/>
      <c r="F44" s="151"/>
      <c r="G44" s="151"/>
      <c r="H44" s="151"/>
      <c r="I44" s="157"/>
    </row>
    <row r="45" spans="1:9">
      <c r="A45" s="157"/>
      <c r="B45" s="151"/>
      <c r="C45" s="151"/>
      <c r="D45" s="151"/>
      <c r="E45" s="151"/>
      <c r="F45" s="151"/>
      <c r="G45" s="151"/>
      <c r="H45" s="151"/>
      <c r="I45" s="157"/>
    </row>
    <row r="46" spans="1:9">
      <c r="A46" s="157"/>
      <c r="B46" s="151"/>
      <c r="C46" s="151"/>
      <c r="D46" s="151"/>
      <c r="E46" s="151"/>
      <c r="F46" s="151"/>
      <c r="G46" s="151"/>
      <c r="H46" s="151"/>
      <c r="I46" s="157"/>
    </row>
    <row r="47" spans="1:9">
      <c r="A47" s="157"/>
      <c r="B47" s="151"/>
      <c r="C47" s="151"/>
      <c r="D47" s="151"/>
      <c r="E47" s="151"/>
      <c r="F47" s="151"/>
      <c r="G47" s="151"/>
      <c r="H47" s="151"/>
      <c r="I47" s="157"/>
    </row>
    <row r="48" spans="1:9">
      <c r="A48" s="157"/>
      <c r="B48" s="151"/>
      <c r="C48" s="151"/>
      <c r="D48" s="151"/>
      <c r="E48" s="151"/>
      <c r="F48" s="151"/>
      <c r="G48" s="151"/>
      <c r="H48" s="151"/>
      <c r="I48" s="157"/>
    </row>
    <row r="49" spans="1:9">
      <c r="A49" s="157"/>
      <c r="B49" s="151"/>
      <c r="C49" s="151"/>
      <c r="D49" s="151"/>
      <c r="E49" s="151"/>
      <c r="F49" s="151"/>
      <c r="G49" s="151"/>
      <c r="H49" s="151"/>
      <c r="I49" s="157"/>
    </row>
    <row r="50" spans="1:9">
      <c r="A50" s="157"/>
      <c r="B50" s="151"/>
      <c r="C50" s="151"/>
      <c r="D50" s="151"/>
      <c r="E50" s="151"/>
      <c r="F50" s="151"/>
      <c r="G50" s="151"/>
      <c r="H50" s="151"/>
      <c r="I50" s="157"/>
    </row>
    <row r="51" spans="1:9">
      <c r="A51" s="157"/>
      <c r="B51" s="151"/>
      <c r="C51" s="151"/>
      <c r="D51" s="151"/>
      <c r="E51" s="151"/>
      <c r="F51" s="151"/>
      <c r="G51" s="151"/>
      <c r="H51" s="151"/>
      <c r="I51" s="157"/>
    </row>
    <row r="52" spans="1:9">
      <c r="A52" s="157"/>
      <c r="B52" s="151"/>
      <c r="C52" s="151"/>
      <c r="D52" s="151"/>
      <c r="E52" s="151"/>
      <c r="F52" s="151"/>
      <c r="G52" s="151"/>
      <c r="H52" s="151"/>
      <c r="I52" s="157"/>
    </row>
    <row r="53" spans="1:9">
      <c r="A53" s="157"/>
      <c r="B53" s="151"/>
      <c r="C53" s="151"/>
      <c r="D53" s="151"/>
      <c r="E53" s="151"/>
      <c r="F53" s="151"/>
      <c r="G53" s="151"/>
      <c r="H53" s="151"/>
      <c r="I53" s="157"/>
    </row>
    <row r="54" spans="1:9">
      <c r="A54" s="157"/>
      <c r="B54" s="151"/>
      <c r="C54" s="151"/>
      <c r="D54" s="151"/>
      <c r="E54" s="151"/>
      <c r="F54" s="151"/>
      <c r="G54" s="151"/>
      <c r="H54" s="151"/>
      <c r="I54" s="157"/>
    </row>
    <row r="55" spans="1:9">
      <c r="A55" s="157"/>
      <c r="B55" s="151"/>
      <c r="C55" s="151"/>
      <c r="D55" s="151"/>
      <c r="E55" s="151"/>
      <c r="F55" s="151"/>
      <c r="G55" s="151"/>
      <c r="H55" s="151"/>
      <c r="I55" s="157"/>
    </row>
    <row r="56" spans="1:9">
      <c r="A56" s="157"/>
      <c r="B56" s="151"/>
      <c r="C56" s="151"/>
      <c r="D56" s="151"/>
      <c r="E56" s="151"/>
      <c r="F56" s="151"/>
      <c r="G56" s="151"/>
      <c r="H56" s="151"/>
      <c r="I56" s="157"/>
    </row>
    <row r="57" spans="1:9">
      <c r="A57" s="157"/>
      <c r="B57" s="151"/>
      <c r="C57" s="151"/>
      <c r="D57" s="151"/>
      <c r="E57" s="151"/>
      <c r="F57" s="151"/>
      <c r="G57" s="151"/>
      <c r="H57" s="151"/>
      <c r="I57" s="157"/>
    </row>
    <row r="58" spans="1:9">
      <c r="A58" s="157"/>
      <c r="B58" s="941" t="s">
        <v>105</v>
      </c>
      <c r="C58" s="941"/>
      <c r="D58" s="941"/>
      <c r="E58" s="941"/>
      <c r="F58" s="941"/>
      <c r="G58" s="941"/>
      <c r="H58" s="941"/>
      <c r="I58" s="157"/>
    </row>
    <row r="59" spans="1:9">
      <c r="A59" s="157"/>
      <c r="B59" s="151"/>
      <c r="C59" s="151"/>
      <c r="D59" s="151"/>
      <c r="E59" s="151"/>
      <c r="F59" s="151"/>
      <c r="G59" s="151"/>
      <c r="H59" s="151"/>
      <c r="I59" s="157"/>
    </row>
    <row r="60" spans="1:9">
      <c r="A60" s="157"/>
      <c r="B60" s="942" t="s">
        <v>104</v>
      </c>
      <c r="C60" s="942"/>
      <c r="D60" s="942"/>
      <c r="E60" s="942"/>
      <c r="F60" s="942"/>
      <c r="G60" s="942"/>
      <c r="H60" s="942"/>
      <c r="I60" s="157"/>
    </row>
    <row r="61" spans="1:9">
      <c r="A61" s="157"/>
      <c r="B61" s="151"/>
      <c r="C61" s="151"/>
      <c r="D61" s="151"/>
      <c r="E61" s="151"/>
      <c r="F61" s="151"/>
      <c r="G61" s="151"/>
      <c r="H61" s="151"/>
      <c r="I61" s="157"/>
    </row>
    <row r="62" spans="1:9">
      <c r="A62" s="157"/>
      <c r="B62" s="151"/>
      <c r="C62" s="151"/>
      <c r="D62" s="151"/>
      <c r="E62" s="151"/>
      <c r="F62" s="151"/>
      <c r="G62" s="151"/>
      <c r="H62" s="151"/>
      <c r="I62" s="157"/>
    </row>
    <row r="63" spans="1:9" ht="12" customHeight="1">
      <c r="A63" s="157"/>
      <c r="B63" s="151"/>
      <c r="C63" s="151"/>
      <c r="D63" s="151"/>
      <c r="E63" s="151"/>
      <c r="F63" s="151"/>
      <c r="G63" s="151"/>
      <c r="H63" s="151"/>
      <c r="I63" s="157"/>
    </row>
    <row r="64" spans="1:9" ht="12.75" customHeight="1">
      <c r="A64" s="157"/>
      <c r="B64" s="157"/>
      <c r="C64" s="157"/>
      <c r="D64" s="157"/>
      <c r="E64" s="157"/>
      <c r="F64" s="157"/>
      <c r="G64" s="157"/>
      <c r="H64" s="157"/>
      <c r="I64" s="157"/>
    </row>
  </sheetData>
  <mergeCells count="8">
    <mergeCell ref="B58:H58"/>
    <mergeCell ref="B60:H60"/>
    <mergeCell ref="B21:H21"/>
    <mergeCell ref="B22:H22"/>
    <mergeCell ref="B25:H25"/>
    <mergeCell ref="B26:H26"/>
    <mergeCell ref="B29:H29"/>
    <mergeCell ref="B23:H23"/>
  </mergeCells>
  <phoneticPr fontId="0" type="noConversion"/>
  <printOptions horizontalCentered="1" verticalCentered="1"/>
  <pageMargins left="9.0151515151515149E-2" right="0" top="2.5757575757575757E-2" bottom="1.2878787878787878E-2" header="0" footer="0"/>
  <pageSetup paperSize="9" scale="68" firstPageNumber="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96"/>
  <sheetViews>
    <sheetView view="pageBreakPreview" zoomScale="70" zoomScaleNormal="70" zoomScaleSheetLayoutView="70" zoomScalePageLayoutView="70" workbookViewId="0">
      <selection activeCell="S18" sqref="S18"/>
    </sheetView>
  </sheetViews>
  <sheetFormatPr baseColWidth="10" defaultColWidth="11" defaultRowHeight="18"/>
  <cols>
    <col min="1" max="1" width="11" style="4"/>
    <col min="2" max="2" width="18.6328125" style="159" customWidth="1"/>
    <col min="3" max="3" width="12.36328125" style="159" customWidth="1"/>
    <col min="4" max="4" width="9.90625" style="159" customWidth="1"/>
    <col min="5" max="5" width="10.6328125" style="159" customWidth="1"/>
    <col min="6" max="6" width="12.6328125" style="159" customWidth="1"/>
    <col min="7" max="7" width="12.453125" style="159" customWidth="1"/>
    <col min="8" max="8" width="11.36328125" style="159" customWidth="1"/>
    <col min="9" max="9" width="12.6328125" style="159" customWidth="1"/>
    <col min="10" max="10" width="10.6328125" style="159" customWidth="1"/>
    <col min="11" max="11" width="11.7265625" style="159" customWidth="1"/>
    <col min="12" max="12" width="12.90625" style="159" customWidth="1"/>
    <col min="13" max="13" width="9.6328125" style="75" customWidth="1"/>
    <col min="14" max="14" width="7.08984375" style="75" customWidth="1"/>
    <col min="15" max="16384" width="11" style="75"/>
  </cols>
  <sheetData>
    <row r="1" spans="2:23" s="4" customFormat="1"/>
    <row r="2" spans="2:23" s="4" customFormat="1"/>
    <row r="3" spans="2:23" s="4" customFormat="1"/>
    <row r="4" spans="2:23" s="4" customFormat="1"/>
    <row r="5" spans="2:23" s="4" customFormat="1"/>
    <row r="6" spans="2:23">
      <c r="B6" s="447" t="s">
        <v>49</v>
      </c>
      <c r="C6" s="1001" t="s">
        <v>248</v>
      </c>
      <c r="D6" s="1001"/>
      <c r="E6" s="1001"/>
      <c r="F6" s="1001"/>
      <c r="G6" s="1001"/>
      <c r="H6" s="1001"/>
      <c r="I6" s="1001"/>
      <c r="J6" s="1001"/>
      <c r="K6" s="1001"/>
      <c r="L6" s="1001"/>
      <c r="M6" s="71"/>
      <c r="N6" s="71"/>
      <c r="O6" s="71"/>
      <c r="P6" s="71"/>
      <c r="Q6" s="71"/>
      <c r="R6" s="71"/>
      <c r="S6" s="71"/>
      <c r="T6" s="71"/>
      <c r="U6" s="71"/>
      <c r="V6" s="71"/>
      <c r="W6" s="71"/>
    </row>
    <row r="7" spans="2:23">
      <c r="B7" s="71"/>
      <c r="C7" s="137" t="s">
        <v>303</v>
      </c>
      <c r="D7" s="71"/>
      <c r="E7" s="71"/>
      <c r="F7" s="71"/>
      <c r="G7" s="71"/>
      <c r="H7" s="71"/>
      <c r="I7" s="71"/>
      <c r="J7" s="71"/>
      <c r="K7" s="71"/>
      <c r="L7" s="71"/>
      <c r="M7" s="71"/>
      <c r="N7" s="71"/>
      <c r="O7" s="71"/>
      <c r="P7" s="71"/>
      <c r="Q7" s="71"/>
      <c r="R7" s="71"/>
      <c r="S7" s="71"/>
      <c r="T7" s="71"/>
      <c r="U7" s="71"/>
      <c r="V7" s="71"/>
      <c r="W7" s="71"/>
    </row>
    <row r="8" spans="2:23">
      <c r="B8" s="139"/>
      <c r="C8" s="137"/>
      <c r="D8" s="71"/>
      <c r="E8" s="71"/>
      <c r="F8" s="71"/>
      <c r="G8" s="71"/>
      <c r="H8" s="71"/>
      <c r="I8" s="71"/>
      <c r="J8" s="71"/>
      <c r="K8" s="71"/>
      <c r="L8" s="71"/>
      <c r="M8" s="71"/>
      <c r="N8" s="71"/>
      <c r="O8" s="71"/>
      <c r="P8" s="71"/>
      <c r="Q8" s="71"/>
      <c r="R8" s="71"/>
      <c r="S8" s="71"/>
      <c r="T8" s="71"/>
      <c r="U8" s="71"/>
      <c r="V8" s="71"/>
      <c r="W8" s="71"/>
    </row>
    <row r="9" spans="2:23" ht="67.5" customHeight="1">
      <c r="B9" s="366"/>
      <c r="C9" s="367" t="s">
        <v>44</v>
      </c>
      <c r="D9" s="368" t="s">
        <v>11</v>
      </c>
      <c r="E9" s="367" t="s">
        <v>12</v>
      </c>
      <c r="F9" s="368" t="s">
        <v>13</v>
      </c>
      <c r="G9" s="367" t="s">
        <v>14</v>
      </c>
      <c r="H9" s="368" t="s">
        <v>15</v>
      </c>
      <c r="I9" s="367" t="s">
        <v>16</v>
      </c>
      <c r="J9" s="368" t="s">
        <v>17</v>
      </c>
      <c r="K9" s="367" t="s">
        <v>18</v>
      </c>
      <c r="L9" s="369" t="s">
        <v>25</v>
      </c>
      <c r="M9" s="71"/>
      <c r="N9" s="71"/>
      <c r="O9" s="71"/>
      <c r="P9" s="71"/>
      <c r="Q9" s="71"/>
      <c r="R9" s="71"/>
      <c r="S9" s="71"/>
      <c r="T9" s="71"/>
      <c r="U9" s="71"/>
      <c r="V9" s="71"/>
      <c r="W9" s="71"/>
    </row>
    <row r="10" spans="2:23" ht="22.5" customHeight="1">
      <c r="B10" s="339">
        <v>43101</v>
      </c>
      <c r="C10" s="370">
        <f>[2]Tab7!B5</f>
        <v>89</v>
      </c>
      <c r="D10" s="371">
        <f>[2]Tab7!C5</f>
        <v>694</v>
      </c>
      <c r="E10" s="370">
        <f>[2]Tab7!D5</f>
        <v>5262</v>
      </c>
      <c r="F10" s="371">
        <f>[2]Tab7!E5</f>
        <v>12602</v>
      </c>
      <c r="G10" s="370">
        <f>[2]Tab7!F5</f>
        <v>15613</v>
      </c>
      <c r="H10" s="371">
        <f>[2]Tab7!G5</f>
        <v>23343</v>
      </c>
      <c r="I10" s="370">
        <f>[2]Tab7!H5</f>
        <v>12726</v>
      </c>
      <c r="J10" s="371">
        <f>[2]Tab7!I5</f>
        <v>6413</v>
      </c>
      <c r="K10" s="370">
        <f>[2]Tab7!J5</f>
        <v>3043</v>
      </c>
      <c r="L10" s="360">
        <f>SUM(C10:K10)</f>
        <v>79785</v>
      </c>
      <c r="M10" s="71"/>
      <c r="N10" s="71"/>
      <c r="O10" s="71"/>
      <c r="P10" s="71"/>
      <c r="Q10" s="71"/>
      <c r="R10" s="71"/>
      <c r="S10" s="71"/>
      <c r="T10" s="71"/>
      <c r="U10" s="71"/>
      <c r="V10" s="71"/>
      <c r="W10" s="71"/>
    </row>
    <row r="11" spans="2:23" ht="24.75" customHeight="1">
      <c r="B11" s="340" t="s">
        <v>103</v>
      </c>
      <c r="C11" s="347">
        <f>(C10/$L10)*100</f>
        <v>0.11154979006078837</v>
      </c>
      <c r="D11" s="354">
        <f t="shared" ref="D11:L13" si="0">(D10/$L10)*100</f>
        <v>0.86983768878861945</v>
      </c>
      <c r="E11" s="347">
        <f t="shared" si="0"/>
        <v>6.5952246662906555</v>
      </c>
      <c r="F11" s="354">
        <f t="shared" si="0"/>
        <v>15.794948925236573</v>
      </c>
      <c r="G11" s="347">
        <f t="shared" si="0"/>
        <v>19.56884126088864</v>
      </c>
      <c r="H11" s="354">
        <f t="shared" si="0"/>
        <v>29.257379206617784</v>
      </c>
      <c r="I11" s="347">
        <f t="shared" si="0"/>
        <v>15.950366610265087</v>
      </c>
      <c r="J11" s="354">
        <f t="shared" si="0"/>
        <v>8.0378517265150098</v>
      </c>
      <c r="K11" s="347">
        <f t="shared" si="0"/>
        <v>3.8140001253368432</v>
      </c>
      <c r="L11" s="361">
        <f t="shared" si="0"/>
        <v>100</v>
      </c>
      <c r="M11" s="71"/>
      <c r="N11" s="71"/>
      <c r="O11" s="71"/>
      <c r="P11" s="71"/>
      <c r="Q11" s="71"/>
      <c r="R11" s="71"/>
      <c r="S11" s="71"/>
      <c r="T11" s="71"/>
      <c r="U11" s="71"/>
      <c r="V11" s="71"/>
      <c r="W11" s="71"/>
    </row>
    <row r="12" spans="2:23" ht="24.75" customHeight="1">
      <c r="B12" s="339">
        <f>[3]tab_7!A2</f>
        <v>43009</v>
      </c>
      <c r="C12" s="346">
        <f>[3]tab_7!B2</f>
        <v>101</v>
      </c>
      <c r="D12" s="353">
        <f>[3]tab_7!C2</f>
        <v>714</v>
      </c>
      <c r="E12" s="346">
        <f>[3]tab_7!D2</f>
        <v>5203</v>
      </c>
      <c r="F12" s="353">
        <f>[3]tab_7!E2</f>
        <v>12561</v>
      </c>
      <c r="G12" s="346">
        <f>[3]tab_7!F2</f>
        <v>15540</v>
      </c>
      <c r="H12" s="353">
        <f>[3]tab_7!G2</f>
        <v>23002</v>
      </c>
      <c r="I12" s="346">
        <f>[3]tab_7!H2</f>
        <v>12728</v>
      </c>
      <c r="J12" s="353">
        <f>[3]tab_7!I2</f>
        <v>6267</v>
      </c>
      <c r="K12" s="346">
        <f>[3]tab_7!J2</f>
        <v>3017</v>
      </c>
      <c r="L12" s="360">
        <f>SUM(C12:K12)</f>
        <v>79133</v>
      </c>
      <c r="M12" s="71"/>
      <c r="N12" s="71"/>
      <c r="O12" s="71"/>
      <c r="P12" s="71"/>
      <c r="Q12" s="71"/>
      <c r="R12" s="71"/>
      <c r="S12" s="71"/>
      <c r="T12" s="71"/>
      <c r="U12" s="71"/>
      <c r="V12" s="71"/>
      <c r="W12" s="71"/>
    </row>
    <row r="13" spans="2:23" ht="24.75" customHeight="1">
      <c r="B13" s="340" t="s">
        <v>103</v>
      </c>
      <c r="C13" s="347">
        <f>(C12/$L12)*100</f>
        <v>0.1276332250767695</v>
      </c>
      <c r="D13" s="354">
        <f t="shared" si="0"/>
        <v>0.90227844262191492</v>
      </c>
      <c r="E13" s="347">
        <f t="shared" si="0"/>
        <v>6.5750066344003129</v>
      </c>
      <c r="F13" s="354">
        <f t="shared" si="0"/>
        <v>15.873276635537639</v>
      </c>
      <c r="G13" s="347">
        <f t="shared" si="0"/>
        <v>19.637824927653444</v>
      </c>
      <c r="H13" s="354">
        <f t="shared" si="0"/>
        <v>29.067519239760909</v>
      </c>
      <c r="I13" s="347">
        <f t="shared" si="0"/>
        <v>16.084313750268535</v>
      </c>
      <c r="J13" s="354">
        <f t="shared" si="0"/>
        <v>7.9195784312486568</v>
      </c>
      <c r="K13" s="347">
        <f t="shared" si="0"/>
        <v>3.8125687134318174</v>
      </c>
      <c r="L13" s="361">
        <f t="shared" si="0"/>
        <v>100</v>
      </c>
      <c r="M13" s="71"/>
      <c r="N13" s="71"/>
      <c r="O13" s="71"/>
      <c r="P13" s="71"/>
      <c r="Q13" s="71"/>
      <c r="R13" s="71"/>
      <c r="S13" s="71"/>
      <c r="T13" s="71"/>
      <c r="U13" s="71"/>
      <c r="V13" s="71"/>
      <c r="W13" s="71"/>
    </row>
    <row r="14" spans="2:23" ht="24.75" customHeight="1">
      <c r="B14" s="341">
        <f>[3]tab_7!A3</f>
        <v>42917</v>
      </c>
      <c r="C14" s="348">
        <f>[3]tab_7!B3</f>
        <v>105</v>
      </c>
      <c r="D14" s="355">
        <f>[3]tab_7!C3</f>
        <v>766</v>
      </c>
      <c r="E14" s="348">
        <f>[3]tab_7!D3</f>
        <v>5413</v>
      </c>
      <c r="F14" s="355">
        <f>[3]tab_7!E3</f>
        <v>13021</v>
      </c>
      <c r="G14" s="348">
        <f>[3]tab_7!F3</f>
        <v>16179</v>
      </c>
      <c r="H14" s="355">
        <f>[3]tab_7!G3</f>
        <v>23642</v>
      </c>
      <c r="I14" s="348">
        <f>[3]tab_7!H3</f>
        <v>13140</v>
      </c>
      <c r="J14" s="355">
        <f>[3]tab_7!I3</f>
        <v>6477</v>
      </c>
      <c r="K14" s="348">
        <f>[3]tab_7!J3</f>
        <v>3038</v>
      </c>
      <c r="L14" s="362">
        <f>SUM(C14:K14)</f>
        <v>81781</v>
      </c>
      <c r="M14" s="71"/>
      <c r="N14" s="71"/>
      <c r="O14" s="71"/>
      <c r="P14" s="71"/>
      <c r="Q14" s="71"/>
      <c r="R14" s="71"/>
      <c r="S14" s="71"/>
      <c r="T14" s="71"/>
      <c r="U14" s="71"/>
      <c r="V14" s="71"/>
      <c r="W14" s="71"/>
    </row>
    <row r="15" spans="2:23" ht="24.75" customHeight="1">
      <c r="B15" s="342" t="s">
        <v>103</v>
      </c>
      <c r="C15" s="347">
        <f>(C14/$L14)*100</f>
        <v>0.12839168021912178</v>
      </c>
      <c r="D15" s="354">
        <f t="shared" ref="D15:L15" si="1">(D14/$L14)*100</f>
        <v>0.93664787664616467</v>
      </c>
      <c r="E15" s="347">
        <f t="shared" si="1"/>
        <v>6.6188968097724414</v>
      </c>
      <c r="F15" s="354">
        <f t="shared" si="1"/>
        <v>15.921791125077952</v>
      </c>
      <c r="G15" s="347">
        <f t="shared" si="1"/>
        <v>19.783323754906394</v>
      </c>
      <c r="H15" s="354">
        <f t="shared" si="1"/>
        <v>28.908915273718833</v>
      </c>
      <c r="I15" s="347">
        <f t="shared" si="1"/>
        <v>16.067301695992956</v>
      </c>
      <c r="J15" s="354">
        <f t="shared" si="1"/>
        <v>7.9199325026595417</v>
      </c>
      <c r="K15" s="347">
        <f t="shared" si="1"/>
        <v>3.7147992810065906</v>
      </c>
      <c r="L15" s="361">
        <f t="shared" si="1"/>
        <v>100</v>
      </c>
      <c r="M15" s="71"/>
      <c r="N15" s="71"/>
      <c r="O15" s="71"/>
      <c r="P15" s="71"/>
      <c r="Q15" s="71"/>
      <c r="R15" s="71"/>
      <c r="S15" s="71"/>
      <c r="T15" s="71"/>
      <c r="U15" s="71"/>
      <c r="V15" s="71"/>
      <c r="W15" s="71"/>
    </row>
    <row r="16" spans="2:23" ht="24.9" customHeight="1">
      <c r="B16" s="341">
        <f>[3]tab_7!A4</f>
        <v>42826</v>
      </c>
      <c r="C16" s="348">
        <f>[3]tab_7!B4</f>
        <v>90</v>
      </c>
      <c r="D16" s="355">
        <f>[3]tab_7!C4</f>
        <v>768</v>
      </c>
      <c r="E16" s="348">
        <f>[3]tab_7!D4</f>
        <v>5357</v>
      </c>
      <c r="F16" s="355">
        <f>[3]tab_7!E4</f>
        <v>12962</v>
      </c>
      <c r="G16" s="348">
        <f>[3]tab_7!F4</f>
        <v>16279</v>
      </c>
      <c r="H16" s="355">
        <f>[3]tab_7!G4</f>
        <v>23566</v>
      </c>
      <c r="I16" s="348">
        <f>[3]tab_7!H4</f>
        <v>13028</v>
      </c>
      <c r="J16" s="355">
        <f>[3]tab_7!I4</f>
        <v>6549</v>
      </c>
      <c r="K16" s="348">
        <f>[3]tab_7!J4</f>
        <v>2931</v>
      </c>
      <c r="L16" s="362">
        <f>SUM(C16:K16)</f>
        <v>81530</v>
      </c>
      <c r="M16" s="71"/>
      <c r="N16" s="71"/>
      <c r="O16" s="71"/>
      <c r="P16" s="71"/>
      <c r="Q16" s="71"/>
      <c r="R16" s="71"/>
      <c r="S16" s="71"/>
      <c r="T16" s="71"/>
      <c r="U16" s="71"/>
      <c r="V16" s="71"/>
      <c r="W16" s="71"/>
    </row>
    <row r="17" spans="2:23" ht="24.9" customHeight="1">
      <c r="B17" s="343" t="s">
        <v>103</v>
      </c>
      <c r="C17" s="349">
        <f>(C16/$L16)*100</f>
        <v>0.1103888139335214</v>
      </c>
      <c r="D17" s="356">
        <f t="shared" ref="D17:L17" si="2">(D16/$L16)*100</f>
        <v>0.94198454556604938</v>
      </c>
      <c r="E17" s="349">
        <f t="shared" si="2"/>
        <v>6.5705875137986025</v>
      </c>
      <c r="F17" s="356">
        <f t="shared" si="2"/>
        <v>15.898442291181162</v>
      </c>
      <c r="G17" s="349">
        <f t="shared" si="2"/>
        <v>19.966883355819945</v>
      </c>
      <c r="H17" s="356">
        <f t="shared" si="2"/>
        <v>28.904697657304062</v>
      </c>
      <c r="I17" s="349">
        <f t="shared" si="2"/>
        <v>15.979394088065742</v>
      </c>
      <c r="J17" s="356">
        <f t="shared" si="2"/>
        <v>8.0326260272292416</v>
      </c>
      <c r="K17" s="349">
        <f t="shared" si="2"/>
        <v>3.5949957071016803</v>
      </c>
      <c r="L17" s="363">
        <f t="shared" si="2"/>
        <v>100</v>
      </c>
      <c r="M17" s="71"/>
      <c r="N17" s="71"/>
      <c r="O17" s="71"/>
      <c r="P17" s="71"/>
      <c r="Q17" s="71"/>
      <c r="R17" s="71"/>
      <c r="S17" s="71"/>
      <c r="T17" s="71"/>
      <c r="U17" s="71"/>
      <c r="V17" s="71"/>
      <c r="W17" s="71"/>
    </row>
    <row r="18" spans="2:23" ht="24.9" customHeight="1">
      <c r="B18" s="372">
        <f>[3]tab_7!A5</f>
        <v>42736</v>
      </c>
      <c r="C18" s="373">
        <f>[3]tab_7!B5</f>
        <v>84</v>
      </c>
      <c r="D18" s="374">
        <f>[3]tab_7!C5</f>
        <v>685</v>
      </c>
      <c r="E18" s="373">
        <f>[3]tab_7!D5</f>
        <v>5083</v>
      </c>
      <c r="F18" s="374">
        <f>[3]tab_7!E5</f>
        <v>12745</v>
      </c>
      <c r="G18" s="373">
        <f>[3]tab_7!F5</f>
        <v>15960</v>
      </c>
      <c r="H18" s="374">
        <f>[3]tab_7!G5</f>
        <v>22717</v>
      </c>
      <c r="I18" s="373">
        <f>[3]tab_7!H5</f>
        <v>12465</v>
      </c>
      <c r="J18" s="374">
        <f>[3]tab_7!I5</f>
        <v>6234</v>
      </c>
      <c r="K18" s="373">
        <f>[3]tab_7!J5</f>
        <v>2823</v>
      </c>
      <c r="L18" s="375">
        <f>SUM(C18:K18)</f>
        <v>78796</v>
      </c>
      <c r="M18" s="71"/>
      <c r="N18" s="71"/>
      <c r="O18" s="71"/>
      <c r="P18" s="71"/>
      <c r="Q18" s="71"/>
      <c r="R18" s="71"/>
      <c r="S18" s="71"/>
      <c r="T18" s="71"/>
      <c r="U18" s="71"/>
      <c r="V18" s="71"/>
      <c r="W18" s="71"/>
    </row>
    <row r="19" spans="2:23" ht="24.9" customHeight="1">
      <c r="B19" s="345" t="s">
        <v>103</v>
      </c>
      <c r="C19" s="352">
        <f>(C18/$L18)*100</f>
        <v>0.10660439616224174</v>
      </c>
      <c r="D19" s="359">
        <f t="shared" ref="D19:L19" si="3">(D18/$L18)*100</f>
        <v>0.86933346870399519</v>
      </c>
      <c r="E19" s="352">
        <f t="shared" si="3"/>
        <v>6.4508350677699378</v>
      </c>
      <c r="F19" s="359">
        <f t="shared" si="3"/>
        <v>16.17467891771156</v>
      </c>
      <c r="G19" s="352">
        <f t="shared" si="3"/>
        <v>20.254835270825929</v>
      </c>
      <c r="H19" s="359">
        <f t="shared" si="3"/>
        <v>28.830143662114828</v>
      </c>
      <c r="I19" s="352">
        <f t="shared" si="3"/>
        <v>15.819330930504085</v>
      </c>
      <c r="J19" s="359">
        <f t="shared" si="3"/>
        <v>7.9115691151835117</v>
      </c>
      <c r="K19" s="352">
        <f t="shared" si="3"/>
        <v>3.5826691710239098</v>
      </c>
      <c r="L19" s="365">
        <f t="shared" si="3"/>
        <v>100</v>
      </c>
      <c r="M19" s="71"/>
      <c r="N19" s="71"/>
      <c r="O19" s="71"/>
      <c r="P19" s="71"/>
      <c r="Q19" s="71"/>
      <c r="R19" s="71"/>
      <c r="S19" s="71"/>
      <c r="T19" s="71"/>
      <c r="U19" s="71"/>
      <c r="V19" s="71"/>
      <c r="W19" s="71"/>
    </row>
    <row r="20" spans="2:23" ht="24.9" customHeight="1">
      <c r="B20" s="344">
        <f>[3]tab_7!A6</f>
        <v>42644</v>
      </c>
      <c r="C20" s="350">
        <f>[3]tab_7!B6</f>
        <v>73</v>
      </c>
      <c r="D20" s="357">
        <f>[3]tab_7!C6</f>
        <v>656</v>
      </c>
      <c r="E20" s="350">
        <f>[3]tab_7!D6</f>
        <v>5092</v>
      </c>
      <c r="F20" s="357">
        <f>[3]tab_7!E6</f>
        <v>12753</v>
      </c>
      <c r="G20" s="350">
        <f>[3]tab_7!F6</f>
        <v>16117</v>
      </c>
      <c r="H20" s="357">
        <f>[3]tab_7!G6</f>
        <v>22714</v>
      </c>
      <c r="I20" s="350">
        <f>[3]tab_7!H6</f>
        <v>12531</v>
      </c>
      <c r="J20" s="357">
        <f>[3]tab_7!I6</f>
        <v>6195</v>
      </c>
      <c r="K20" s="350">
        <f>[3]tab_7!J6</f>
        <v>2851</v>
      </c>
      <c r="L20" s="364">
        <f>SUM(C20:K20)</f>
        <v>78982</v>
      </c>
      <c r="M20" s="71"/>
      <c r="N20" s="71"/>
      <c r="O20" s="71"/>
      <c r="P20" s="71"/>
      <c r="Q20" s="71"/>
      <c r="R20" s="71"/>
      <c r="S20" s="71"/>
      <c r="T20" s="71"/>
      <c r="U20" s="71"/>
    </row>
    <row r="21" spans="2:23" ht="24.9" customHeight="1">
      <c r="B21" s="342" t="s">
        <v>103</v>
      </c>
      <c r="C21" s="347">
        <f>(C20/$L20)*100</f>
        <v>9.2426122407637187E-2</v>
      </c>
      <c r="D21" s="354">
        <f t="shared" ref="D21:L21" si="4">(D20/$L20)*100</f>
        <v>0.83056899040287668</v>
      </c>
      <c r="E21" s="347">
        <f t="shared" si="4"/>
        <v>6.4470385657491578</v>
      </c>
      <c r="F21" s="354">
        <f t="shared" si="4"/>
        <v>16.146716973487628</v>
      </c>
      <c r="G21" s="347">
        <f t="shared" si="4"/>
        <v>20.40591527183409</v>
      </c>
      <c r="H21" s="354">
        <f t="shared" si="4"/>
        <v>28.758451292699604</v>
      </c>
      <c r="I21" s="347">
        <f t="shared" si="4"/>
        <v>15.865640272467143</v>
      </c>
      <c r="J21" s="354">
        <f t="shared" si="4"/>
        <v>7.8435592919905801</v>
      </c>
      <c r="K21" s="347">
        <f t="shared" si="4"/>
        <v>3.609683218961282</v>
      </c>
      <c r="L21" s="361">
        <f t="shared" si="4"/>
        <v>100</v>
      </c>
      <c r="M21" s="71"/>
      <c r="N21" s="71"/>
      <c r="O21" s="71"/>
      <c r="P21" s="71"/>
      <c r="Q21" s="71"/>
      <c r="R21" s="71"/>
      <c r="S21" s="71"/>
      <c r="T21" s="71"/>
      <c r="U21" s="71"/>
    </row>
    <row r="22" spans="2:23" ht="24.9" customHeight="1">
      <c r="B22" s="341">
        <f>[3]tab_7!A7</f>
        <v>42552</v>
      </c>
      <c r="C22" s="351">
        <f>[3]tab_7!B7</f>
        <v>91</v>
      </c>
      <c r="D22" s="358">
        <f>[3]tab_7!C7</f>
        <v>671</v>
      </c>
      <c r="E22" s="351">
        <f>[3]tab_7!D7</f>
        <v>5389</v>
      </c>
      <c r="F22" s="358">
        <f>[3]tab_7!E7</f>
        <v>13300</v>
      </c>
      <c r="G22" s="351">
        <f>[3]tab_7!F7</f>
        <v>16487</v>
      </c>
      <c r="H22" s="358">
        <f>[3]tab_7!G7</f>
        <v>22888</v>
      </c>
      <c r="I22" s="351">
        <f>[3]tab_7!H7</f>
        <v>12875</v>
      </c>
      <c r="J22" s="358">
        <f>[3]tab_7!I7</f>
        <v>6340</v>
      </c>
      <c r="K22" s="351">
        <f>[3]tab_7!J7</f>
        <v>2864</v>
      </c>
      <c r="L22" s="362">
        <f>SUM(C22:K22)</f>
        <v>80905</v>
      </c>
      <c r="M22" s="71"/>
      <c r="N22" s="71"/>
      <c r="O22" s="71"/>
      <c r="P22" s="71"/>
      <c r="Q22" s="71"/>
      <c r="R22" s="71"/>
      <c r="S22" s="71"/>
      <c r="T22" s="71"/>
      <c r="U22" s="71"/>
      <c r="V22" s="71"/>
      <c r="W22" s="71"/>
    </row>
    <row r="23" spans="2:23" ht="24.9" customHeight="1">
      <c r="B23" s="342" t="s">
        <v>103</v>
      </c>
      <c r="C23" s="347">
        <f>(C22/$L22)*100</f>
        <v>0.11247759718187998</v>
      </c>
      <c r="D23" s="354">
        <f t="shared" ref="D23:L23" si="5">(D22/$L22)*100</f>
        <v>0.82936777702243369</v>
      </c>
      <c r="E23" s="347">
        <f t="shared" si="5"/>
        <v>6.660898584759904</v>
      </c>
      <c r="F23" s="354">
        <f t="shared" si="5"/>
        <v>16.439033434274766</v>
      </c>
      <c r="G23" s="347">
        <f t="shared" si="5"/>
        <v>20.378221370743464</v>
      </c>
      <c r="H23" s="354">
        <f t="shared" si="5"/>
        <v>28.289969717569992</v>
      </c>
      <c r="I23" s="347">
        <f t="shared" si="5"/>
        <v>15.913725974908843</v>
      </c>
      <c r="J23" s="354">
        <f t="shared" si="5"/>
        <v>7.8363512761881218</v>
      </c>
      <c r="K23" s="347">
        <f t="shared" si="5"/>
        <v>3.5399542673505966</v>
      </c>
      <c r="L23" s="361">
        <f t="shared" si="5"/>
        <v>100</v>
      </c>
      <c r="M23" s="71"/>
      <c r="N23" s="71"/>
      <c r="O23" s="71"/>
      <c r="P23" s="71"/>
      <c r="Q23" s="71"/>
      <c r="R23" s="71"/>
      <c r="S23" s="71"/>
      <c r="T23" s="71"/>
      <c r="U23" s="71"/>
      <c r="V23" s="71"/>
      <c r="W23" s="71"/>
    </row>
    <row r="24" spans="2:23" ht="24.9" customHeight="1">
      <c r="B24" s="341">
        <f>[3]tab_7!A8</f>
        <v>42461</v>
      </c>
      <c r="C24" s="348">
        <f>[3]tab_7!B8</f>
        <v>67</v>
      </c>
      <c r="D24" s="355">
        <f>[3]tab_7!C8</f>
        <v>736</v>
      </c>
      <c r="E24" s="348">
        <f>[3]tab_7!D8</f>
        <v>5415</v>
      </c>
      <c r="F24" s="355">
        <f>[3]tab_7!E8</f>
        <v>13265</v>
      </c>
      <c r="G24" s="348">
        <f>[3]tab_7!F8</f>
        <v>16025</v>
      </c>
      <c r="H24" s="355">
        <f>[3]tab_7!G8</f>
        <v>22399</v>
      </c>
      <c r="I24" s="348">
        <f>[3]tab_7!H8</f>
        <v>12598</v>
      </c>
      <c r="J24" s="355">
        <f>[3]tab_7!I8</f>
        <v>6074</v>
      </c>
      <c r="K24" s="348">
        <f>[3]tab_7!J8</f>
        <v>2843</v>
      </c>
      <c r="L24" s="362">
        <f>SUM(C24:K24)</f>
        <v>79422</v>
      </c>
      <c r="M24" s="71"/>
      <c r="N24" s="71"/>
      <c r="O24" s="71"/>
      <c r="P24" s="71"/>
      <c r="Q24" s="71"/>
      <c r="R24" s="71"/>
      <c r="S24" s="71"/>
      <c r="T24" s="71"/>
      <c r="U24" s="71"/>
      <c r="V24" s="71"/>
      <c r="W24" s="71"/>
    </row>
    <row r="25" spans="2:23" ht="24.9" customHeight="1">
      <c r="B25" s="345" t="s">
        <v>103</v>
      </c>
      <c r="C25" s="352">
        <f>(C24/$L24)*100</f>
        <v>8.4359497368487316E-2</v>
      </c>
      <c r="D25" s="359">
        <f t="shared" ref="D25:L25" si="6">(D24/$L24)*100</f>
        <v>0.92669537407771152</v>
      </c>
      <c r="E25" s="352">
        <f t="shared" si="6"/>
        <v>6.8180101231396844</v>
      </c>
      <c r="F25" s="359">
        <f t="shared" si="6"/>
        <v>16.701921381984842</v>
      </c>
      <c r="G25" s="352">
        <f t="shared" si="6"/>
        <v>20.177029034776258</v>
      </c>
      <c r="H25" s="359">
        <f t="shared" si="6"/>
        <v>28.202513157563398</v>
      </c>
      <c r="I25" s="352">
        <f t="shared" si="6"/>
        <v>15.862103699226914</v>
      </c>
      <c r="J25" s="359">
        <f t="shared" si="6"/>
        <v>7.6477550300924175</v>
      </c>
      <c r="K25" s="352">
        <f t="shared" si="6"/>
        <v>3.5796127017702908</v>
      </c>
      <c r="L25" s="365">
        <f t="shared" si="6"/>
        <v>100</v>
      </c>
      <c r="M25" s="71"/>
      <c r="N25" s="71"/>
      <c r="O25" s="71"/>
      <c r="P25" s="71"/>
      <c r="Q25" s="71"/>
      <c r="R25" s="71"/>
      <c r="S25" s="71"/>
      <c r="T25" s="71"/>
      <c r="U25" s="71"/>
      <c r="V25" s="71"/>
      <c r="W25" s="71"/>
    </row>
    <row r="26" spans="2:23" ht="24.9" customHeight="1">
      <c r="B26" s="344">
        <f>[3]tab_7!A9</f>
        <v>42370</v>
      </c>
      <c r="C26" s="348">
        <v>78</v>
      </c>
      <c r="D26" s="355">
        <v>681</v>
      </c>
      <c r="E26" s="348">
        <v>5253</v>
      </c>
      <c r="F26" s="355">
        <v>13209</v>
      </c>
      <c r="G26" s="348">
        <v>16084</v>
      </c>
      <c r="H26" s="355">
        <v>21205</v>
      </c>
      <c r="I26" s="348">
        <v>12786</v>
      </c>
      <c r="J26" s="355">
        <v>6241</v>
      </c>
      <c r="K26" s="348">
        <v>2919</v>
      </c>
      <c r="L26" s="364">
        <f>SUM(C26:K26)</f>
        <v>78456</v>
      </c>
      <c r="M26" s="4"/>
      <c r="N26" s="71"/>
      <c r="O26" s="71"/>
      <c r="P26" s="71"/>
      <c r="Q26" s="71"/>
      <c r="R26" s="71"/>
      <c r="S26" s="71"/>
      <c r="T26" s="71"/>
      <c r="U26" s="71"/>
      <c r="V26" s="71"/>
      <c r="W26" s="71"/>
    </row>
    <row r="27" spans="2:23" ht="24.9" customHeight="1">
      <c r="B27" s="345" t="s">
        <v>103</v>
      </c>
      <c r="C27" s="352">
        <f>(C26/$L26)*100</f>
        <v>9.9418782502294287E-2</v>
      </c>
      <c r="D27" s="359">
        <f t="shared" ref="D27:L27" si="7">(D26/$L26)*100</f>
        <v>0.86800244723156927</v>
      </c>
      <c r="E27" s="352">
        <f t="shared" si="7"/>
        <v>6.6954726215968181</v>
      </c>
      <c r="F27" s="359">
        <f t="shared" si="7"/>
        <v>16.836188436830835</v>
      </c>
      <c r="G27" s="352">
        <f t="shared" si="7"/>
        <v>20.500662791883347</v>
      </c>
      <c r="H27" s="359">
        <f t="shared" si="7"/>
        <v>27.02788824309167</v>
      </c>
      <c r="I27" s="352">
        <f t="shared" si="7"/>
        <v>16.29703273172224</v>
      </c>
      <c r="J27" s="359">
        <f t="shared" si="7"/>
        <v>7.9547771999592136</v>
      </c>
      <c r="K27" s="352">
        <f t="shared" si="7"/>
        <v>3.7205567451820132</v>
      </c>
      <c r="L27" s="365">
        <f t="shared" si="7"/>
        <v>100</v>
      </c>
      <c r="M27" s="4"/>
      <c r="N27" s="71"/>
      <c r="O27" s="71"/>
      <c r="P27" s="71"/>
      <c r="Q27" s="71"/>
      <c r="R27" s="71"/>
      <c r="S27" s="71"/>
      <c r="T27" s="71"/>
      <c r="U27" s="71"/>
      <c r="V27" s="71"/>
      <c r="W27" s="71"/>
    </row>
    <row r="28" spans="2:23" ht="24.9" customHeight="1">
      <c r="B28" s="139"/>
      <c r="C28" s="139"/>
      <c r="D28" s="71"/>
      <c r="E28" s="71"/>
      <c r="F28" s="71"/>
      <c r="G28" s="71"/>
      <c r="H28" s="71"/>
      <c r="I28" s="71"/>
      <c r="J28" s="71"/>
      <c r="K28" s="71"/>
      <c r="L28" s="71"/>
      <c r="M28" s="4"/>
      <c r="N28" s="71"/>
      <c r="O28" s="71"/>
      <c r="P28" s="71"/>
      <c r="Q28" s="71"/>
      <c r="R28" s="71"/>
      <c r="S28" s="71"/>
      <c r="T28" s="71"/>
      <c r="U28" s="71"/>
      <c r="V28" s="71"/>
      <c r="W28" s="71"/>
    </row>
    <row r="29" spans="2:23" ht="24.9" customHeight="1">
      <c r="B29" s="71"/>
      <c r="C29" s="71"/>
      <c r="D29" s="71"/>
      <c r="E29" s="71"/>
      <c r="F29" s="71"/>
      <c r="G29" s="71"/>
      <c r="H29" s="71"/>
      <c r="I29" s="71"/>
      <c r="J29" s="71"/>
      <c r="K29" s="71"/>
      <c r="L29" s="71"/>
      <c r="M29" s="4"/>
      <c r="N29" s="71"/>
      <c r="O29" s="71"/>
      <c r="P29" s="71"/>
      <c r="Q29" s="71"/>
      <c r="R29" s="71"/>
      <c r="S29" s="71"/>
      <c r="T29" s="71"/>
      <c r="U29" s="71"/>
      <c r="V29" s="71"/>
      <c r="W29" s="71"/>
    </row>
    <row r="30" spans="2:23" ht="41.25" customHeight="1">
      <c r="B30" s="71"/>
      <c r="C30" s="204"/>
      <c r="D30" s="71"/>
      <c r="E30" s="71"/>
      <c r="F30" s="71"/>
      <c r="G30" s="71"/>
      <c r="H30" s="71"/>
      <c r="I30" s="71"/>
      <c r="J30" s="71"/>
      <c r="K30" s="71"/>
      <c r="L30" s="71"/>
      <c r="M30" s="139"/>
      <c r="N30" s="71"/>
      <c r="O30" s="71"/>
      <c r="P30" s="71"/>
      <c r="Q30" s="71"/>
      <c r="R30" s="71"/>
      <c r="S30" s="71"/>
      <c r="T30" s="71"/>
      <c r="U30" s="71"/>
      <c r="V30" s="71"/>
      <c r="W30" s="71"/>
    </row>
    <row r="31" spans="2:23" ht="18.75" customHeight="1">
      <c r="B31" s="71"/>
      <c r="C31" s="71"/>
      <c r="D31" s="71"/>
      <c r="E31" s="71"/>
      <c r="F31" s="71"/>
      <c r="G31" s="71"/>
      <c r="H31" s="71"/>
      <c r="I31" s="71"/>
      <c r="J31" s="71"/>
      <c r="K31" s="71"/>
      <c r="L31" s="71"/>
      <c r="M31" s="71"/>
      <c r="N31" s="71"/>
      <c r="O31" s="71"/>
      <c r="P31" s="71"/>
      <c r="Q31" s="71"/>
      <c r="R31" s="71"/>
      <c r="S31" s="71"/>
      <c r="T31" s="71"/>
      <c r="U31" s="71"/>
      <c r="V31" s="71"/>
      <c r="W31" s="71"/>
    </row>
    <row r="32" spans="2:23">
      <c r="B32" s="71"/>
      <c r="C32" s="71"/>
      <c r="D32" s="71"/>
      <c r="E32" s="71"/>
      <c r="F32" s="71"/>
      <c r="G32" s="71"/>
      <c r="H32" s="71"/>
      <c r="I32" s="71"/>
      <c r="J32" s="71"/>
      <c r="K32" s="71"/>
      <c r="L32" s="71"/>
      <c r="M32" s="71"/>
      <c r="N32" s="71"/>
      <c r="O32" s="71"/>
      <c r="P32" s="71"/>
      <c r="Q32" s="71"/>
      <c r="R32" s="71"/>
      <c r="S32" s="71"/>
      <c r="T32" s="71"/>
      <c r="U32" s="71"/>
      <c r="V32" s="71"/>
      <c r="W32" s="71"/>
    </row>
    <row r="33" spans="2:23">
      <c r="B33" s="71"/>
      <c r="C33" s="71"/>
      <c r="D33" s="71"/>
      <c r="E33" s="71"/>
      <c r="F33" s="71"/>
      <c r="G33" s="71"/>
      <c r="H33" s="71"/>
      <c r="I33" s="71"/>
      <c r="J33" s="71"/>
      <c r="K33" s="71"/>
      <c r="L33" s="71"/>
      <c r="M33" s="71"/>
      <c r="N33" s="71"/>
      <c r="O33" s="71"/>
      <c r="P33" s="71"/>
      <c r="Q33" s="71"/>
      <c r="R33" s="71"/>
      <c r="S33" s="71"/>
      <c r="T33" s="71"/>
      <c r="U33" s="71"/>
      <c r="V33" s="71"/>
      <c r="W33" s="71"/>
    </row>
    <row r="34" spans="2:23">
      <c r="B34" s="71"/>
      <c r="C34" s="71"/>
      <c r="D34" s="71"/>
      <c r="E34" s="71"/>
      <c r="F34" s="71"/>
      <c r="G34" s="71"/>
      <c r="H34" s="71"/>
      <c r="I34" s="71"/>
      <c r="J34" s="71"/>
      <c r="K34" s="71"/>
      <c r="L34" s="71"/>
      <c r="M34" s="71"/>
      <c r="N34" s="71"/>
      <c r="O34" s="71"/>
      <c r="P34" s="71"/>
      <c r="Q34" s="71"/>
      <c r="R34" s="71"/>
      <c r="S34" s="71"/>
      <c r="T34" s="71"/>
      <c r="U34" s="71"/>
      <c r="V34" s="71"/>
      <c r="W34" s="71"/>
    </row>
    <row r="35" spans="2:23">
      <c r="B35" s="71"/>
      <c r="C35" s="71"/>
      <c r="D35" s="71"/>
      <c r="E35" s="71"/>
      <c r="F35" s="71"/>
      <c r="G35" s="71"/>
      <c r="H35" s="71"/>
      <c r="I35" s="71"/>
      <c r="J35" s="71"/>
      <c r="K35" s="71"/>
      <c r="L35" s="71"/>
      <c r="M35" s="71"/>
      <c r="N35" s="71"/>
      <c r="O35" s="71"/>
      <c r="P35" s="71"/>
      <c r="Q35" s="71"/>
      <c r="R35" s="71"/>
      <c r="S35" s="71"/>
      <c r="T35" s="71"/>
      <c r="U35" s="71"/>
      <c r="V35" s="71"/>
      <c r="W35" s="71"/>
    </row>
    <row r="36" spans="2:23">
      <c r="B36" s="71"/>
      <c r="C36" s="71"/>
      <c r="D36" s="71"/>
      <c r="E36" s="71"/>
      <c r="F36" s="71"/>
      <c r="G36" s="71"/>
      <c r="H36" s="71"/>
      <c r="I36" s="71"/>
      <c r="J36" s="71"/>
      <c r="K36" s="71"/>
      <c r="L36" s="71"/>
      <c r="M36" s="71"/>
      <c r="N36" s="71"/>
      <c r="O36" s="71"/>
      <c r="P36" s="71"/>
      <c r="Q36" s="71"/>
      <c r="R36" s="71"/>
      <c r="S36" s="71"/>
      <c r="T36" s="71"/>
      <c r="U36" s="71"/>
      <c r="V36" s="71"/>
      <c r="W36" s="71"/>
    </row>
    <row r="37" spans="2:23" ht="36" customHeight="1">
      <c r="B37" s="71"/>
      <c r="C37" s="71"/>
      <c r="D37" s="71"/>
      <c r="E37" s="71"/>
      <c r="F37" s="71"/>
      <c r="G37" s="71"/>
      <c r="H37" s="71"/>
      <c r="I37" s="71"/>
      <c r="J37" s="71"/>
      <c r="K37" s="71"/>
      <c r="L37" s="71"/>
      <c r="M37" s="71"/>
      <c r="N37" s="71"/>
      <c r="O37" s="71"/>
      <c r="P37" s="71"/>
      <c r="Q37" s="71"/>
      <c r="R37" s="71"/>
      <c r="S37" s="71"/>
      <c r="T37" s="71"/>
      <c r="U37" s="71"/>
      <c r="V37" s="71"/>
      <c r="W37" s="71"/>
    </row>
    <row r="38" spans="2:23">
      <c r="B38" s="71"/>
      <c r="C38" s="71"/>
      <c r="D38" s="71"/>
      <c r="E38" s="71"/>
      <c r="F38" s="71"/>
      <c r="G38" s="71"/>
      <c r="H38" s="71"/>
      <c r="I38" s="71"/>
      <c r="J38" s="71"/>
      <c r="K38" s="71"/>
      <c r="L38" s="71"/>
      <c r="M38" s="71"/>
      <c r="N38" s="71"/>
      <c r="O38" s="71"/>
      <c r="P38" s="71"/>
      <c r="Q38" s="71"/>
      <c r="R38" s="71"/>
      <c r="S38" s="71"/>
      <c r="T38" s="71"/>
      <c r="U38" s="71"/>
      <c r="V38" s="71"/>
      <c r="W38" s="71"/>
    </row>
    <row r="39" spans="2:23" ht="18" customHeight="1">
      <c r="B39" s="71"/>
      <c r="C39" s="71"/>
      <c r="D39" s="71"/>
      <c r="E39" s="71"/>
      <c r="F39" s="71"/>
      <c r="G39" s="71"/>
      <c r="H39" s="71"/>
      <c r="I39" s="71"/>
      <c r="J39" s="71"/>
      <c r="K39" s="71"/>
      <c r="L39" s="71"/>
      <c r="M39" s="71"/>
      <c r="N39" s="71"/>
      <c r="O39" s="71"/>
      <c r="P39" s="71"/>
      <c r="Q39" s="71"/>
      <c r="R39" s="71"/>
      <c r="S39" s="71"/>
      <c r="T39" s="71"/>
      <c r="U39" s="71"/>
      <c r="V39" s="71"/>
      <c r="W39" s="71"/>
    </row>
    <row r="40" spans="2:23" ht="18" customHeight="1">
      <c r="B40" s="71"/>
      <c r="C40" s="71"/>
      <c r="D40" s="71"/>
      <c r="E40" s="71"/>
      <c r="F40" s="71"/>
      <c r="G40" s="71"/>
      <c r="H40" s="71"/>
      <c r="I40" s="71"/>
      <c r="J40" s="71"/>
      <c r="K40" s="71"/>
      <c r="L40" s="71"/>
      <c r="M40" s="71"/>
      <c r="N40" s="71"/>
      <c r="O40" s="71"/>
      <c r="P40" s="71"/>
      <c r="Q40" s="71"/>
      <c r="R40" s="71"/>
      <c r="S40" s="71"/>
      <c r="T40" s="71"/>
      <c r="U40" s="71"/>
      <c r="V40" s="71"/>
      <c r="W40" s="71"/>
    </row>
    <row r="41" spans="2:23" ht="18" customHeight="1">
      <c r="B41" s="71"/>
      <c r="C41" s="71"/>
      <c r="D41" s="71"/>
      <c r="E41" s="71"/>
      <c r="F41" s="71"/>
      <c r="G41" s="71"/>
      <c r="H41" s="71"/>
      <c r="I41" s="71"/>
      <c r="J41" s="71"/>
      <c r="K41" s="71"/>
      <c r="L41" s="71"/>
      <c r="M41" s="71"/>
      <c r="N41" s="71"/>
      <c r="O41" s="71"/>
      <c r="P41" s="71"/>
      <c r="Q41" s="71"/>
      <c r="R41" s="71"/>
      <c r="S41" s="71"/>
      <c r="T41" s="71"/>
      <c r="U41" s="71"/>
      <c r="V41" s="71"/>
      <c r="W41" s="71"/>
    </row>
    <row r="42" spans="2:23" ht="18" customHeight="1">
      <c r="B42" s="71"/>
      <c r="C42" s="71"/>
      <c r="D42" s="71"/>
      <c r="E42" s="71"/>
      <c r="F42" s="71"/>
      <c r="G42" s="71"/>
      <c r="H42" s="71"/>
      <c r="I42" s="71"/>
      <c r="J42" s="71"/>
      <c r="K42" s="71"/>
      <c r="L42" s="71"/>
      <c r="M42" s="71"/>
      <c r="N42" s="71"/>
      <c r="O42" s="71"/>
      <c r="P42" s="71"/>
      <c r="Q42" s="71"/>
      <c r="R42" s="71"/>
      <c r="S42" s="71"/>
      <c r="T42" s="71"/>
      <c r="U42" s="71"/>
      <c r="V42" s="71"/>
      <c r="W42" s="71"/>
    </row>
    <row r="43" spans="2:23" ht="18" customHeight="1">
      <c r="B43" s="71"/>
      <c r="C43" s="71"/>
      <c r="D43" s="71"/>
      <c r="E43" s="71"/>
      <c r="F43" s="71"/>
      <c r="G43" s="71"/>
      <c r="H43" s="71"/>
      <c r="I43" s="71"/>
      <c r="J43" s="71"/>
      <c r="K43" s="71"/>
      <c r="L43" s="71"/>
      <c r="M43" s="71"/>
      <c r="N43" s="71"/>
      <c r="O43" s="71"/>
      <c r="P43" s="71"/>
      <c r="Q43" s="71"/>
      <c r="R43" s="71"/>
      <c r="S43" s="71"/>
      <c r="T43" s="71"/>
      <c r="U43" s="71"/>
      <c r="V43" s="71"/>
      <c r="W43" s="71"/>
    </row>
    <row r="44" spans="2:23" ht="18" customHeight="1">
      <c r="B44" s="71"/>
      <c r="C44" s="71"/>
      <c r="D44" s="71"/>
      <c r="E44" s="71"/>
      <c r="F44" s="71"/>
      <c r="G44" s="71"/>
      <c r="H44" s="71"/>
      <c r="I44" s="71"/>
      <c r="J44" s="71"/>
      <c r="K44" s="71"/>
      <c r="L44" s="71"/>
      <c r="M44" s="71"/>
      <c r="N44" s="71"/>
      <c r="O44" s="71"/>
      <c r="P44" s="71"/>
      <c r="Q44" s="71"/>
      <c r="R44" s="71"/>
      <c r="S44" s="71"/>
      <c r="T44" s="71"/>
      <c r="U44" s="71"/>
      <c r="V44" s="71"/>
      <c r="W44" s="71"/>
    </row>
    <row r="45" spans="2:23" ht="18" customHeight="1">
      <c r="B45" s="71"/>
      <c r="C45" s="71"/>
      <c r="D45" s="71"/>
      <c r="E45" s="71"/>
      <c r="F45" s="71"/>
      <c r="G45" s="71"/>
      <c r="H45" s="71"/>
      <c r="I45" s="71"/>
      <c r="J45" s="71"/>
      <c r="K45" s="71"/>
      <c r="L45" s="71"/>
      <c r="M45" s="71"/>
      <c r="N45" s="71"/>
      <c r="O45" s="71"/>
      <c r="P45" s="71"/>
      <c r="Q45" s="71"/>
      <c r="R45" s="71"/>
      <c r="S45" s="71"/>
      <c r="T45" s="71"/>
      <c r="U45" s="71"/>
      <c r="V45" s="71"/>
      <c r="W45" s="71"/>
    </row>
    <row r="46" spans="2:23" ht="18" customHeight="1">
      <c r="B46" s="71"/>
      <c r="C46" s="71"/>
      <c r="D46" s="71"/>
      <c r="E46" s="71"/>
      <c r="F46" s="71"/>
      <c r="G46" s="71"/>
      <c r="H46" s="71"/>
      <c r="I46" s="71"/>
      <c r="J46" s="71"/>
      <c r="K46" s="71"/>
      <c r="L46" s="71"/>
      <c r="M46" s="71"/>
      <c r="N46" s="71"/>
      <c r="O46" s="71"/>
      <c r="P46" s="71"/>
      <c r="Q46" s="71"/>
      <c r="R46" s="71"/>
      <c r="S46" s="71"/>
      <c r="T46" s="71"/>
      <c r="U46" s="71"/>
      <c r="V46" s="71"/>
      <c r="W46" s="71"/>
    </row>
    <row r="47" spans="2:23" ht="18" customHeight="1">
      <c r="B47" s="71"/>
      <c r="C47" s="71"/>
      <c r="D47" s="71"/>
      <c r="E47" s="71"/>
      <c r="F47" s="71"/>
      <c r="G47" s="71"/>
      <c r="H47" s="71"/>
      <c r="I47" s="71"/>
      <c r="J47" s="71"/>
      <c r="K47" s="71"/>
      <c r="L47" s="71"/>
      <c r="M47" s="71"/>
      <c r="N47" s="71"/>
      <c r="O47" s="71"/>
      <c r="P47" s="71"/>
      <c r="Q47" s="71"/>
      <c r="R47" s="71"/>
      <c r="S47" s="71"/>
      <c r="T47" s="71"/>
      <c r="U47" s="71"/>
      <c r="V47" s="71"/>
      <c r="W47" s="71"/>
    </row>
    <row r="48" spans="2:23" ht="18" customHeight="1">
      <c r="B48" s="71"/>
      <c r="C48" s="71"/>
      <c r="D48" s="71"/>
      <c r="E48" s="71"/>
      <c r="F48" s="71"/>
      <c r="G48" s="71"/>
      <c r="H48" s="71"/>
      <c r="I48" s="71"/>
      <c r="J48" s="71"/>
      <c r="K48" s="71"/>
      <c r="L48" s="71"/>
      <c r="M48" s="71"/>
      <c r="N48" s="71"/>
      <c r="O48" s="71"/>
      <c r="P48" s="71"/>
      <c r="Q48" s="71"/>
      <c r="R48" s="71"/>
      <c r="S48" s="71"/>
      <c r="T48" s="71"/>
      <c r="U48" s="71"/>
      <c r="V48" s="71"/>
      <c r="W48" s="71"/>
    </row>
    <row r="49" spans="2:23" ht="18" customHeight="1">
      <c r="B49" s="71"/>
      <c r="C49" s="71"/>
      <c r="D49" s="71"/>
      <c r="E49" s="71"/>
      <c r="F49" s="71"/>
      <c r="G49" s="71"/>
      <c r="H49" s="71"/>
      <c r="I49" s="71"/>
      <c r="J49" s="71"/>
      <c r="K49" s="71"/>
      <c r="L49" s="71"/>
      <c r="M49" s="71"/>
      <c r="N49" s="71"/>
      <c r="O49" s="71"/>
      <c r="P49" s="71"/>
      <c r="Q49" s="71"/>
      <c r="R49" s="71"/>
      <c r="S49" s="71"/>
      <c r="T49" s="71"/>
      <c r="U49" s="71"/>
      <c r="V49" s="71"/>
      <c r="W49" s="71"/>
    </row>
    <row r="50" spans="2:23" ht="18" customHeight="1">
      <c r="B50" s="71"/>
      <c r="C50" s="71"/>
      <c r="D50" s="71"/>
      <c r="E50" s="71"/>
      <c r="F50" s="71"/>
      <c r="G50" s="71"/>
      <c r="H50" s="71"/>
      <c r="I50" s="71"/>
      <c r="J50" s="71"/>
      <c r="K50" s="71"/>
      <c r="L50" s="71"/>
      <c r="M50" s="71"/>
      <c r="N50" s="71"/>
      <c r="O50" s="71"/>
      <c r="P50" s="71"/>
      <c r="Q50" s="71"/>
      <c r="R50" s="71"/>
      <c r="S50" s="71"/>
      <c r="T50" s="71"/>
      <c r="U50" s="71"/>
      <c r="V50" s="71"/>
      <c r="W50" s="71"/>
    </row>
    <row r="51" spans="2:23" ht="18" customHeight="1">
      <c r="B51" s="71"/>
      <c r="C51" s="71"/>
      <c r="D51" s="71"/>
      <c r="E51" s="71"/>
      <c r="F51" s="71"/>
      <c r="G51" s="71"/>
      <c r="H51" s="71"/>
      <c r="I51" s="71"/>
      <c r="J51" s="71"/>
      <c r="K51" s="71"/>
      <c r="L51" s="71"/>
      <c r="M51" s="71"/>
      <c r="N51" s="71"/>
      <c r="O51" s="71"/>
      <c r="P51" s="71"/>
      <c r="Q51" s="71"/>
      <c r="R51" s="71"/>
      <c r="S51" s="71"/>
      <c r="T51" s="71"/>
      <c r="U51" s="71"/>
      <c r="V51" s="71"/>
      <c r="W51" s="71"/>
    </row>
    <row r="52" spans="2:23" ht="18" customHeight="1">
      <c r="B52" s="71"/>
      <c r="C52" s="71"/>
      <c r="D52" s="71"/>
      <c r="E52" s="71"/>
      <c r="F52" s="71"/>
      <c r="G52" s="71"/>
      <c r="H52" s="71"/>
      <c r="I52" s="71"/>
      <c r="J52" s="71"/>
      <c r="K52" s="71"/>
      <c r="L52" s="71"/>
      <c r="M52" s="71"/>
      <c r="N52" s="71"/>
      <c r="O52" s="71"/>
      <c r="P52" s="71"/>
      <c r="Q52" s="71"/>
      <c r="R52" s="71"/>
      <c r="S52" s="71"/>
      <c r="T52" s="71"/>
      <c r="U52" s="71"/>
      <c r="V52" s="71"/>
      <c r="W52" s="71"/>
    </row>
    <row r="53" spans="2:23" ht="18" customHeight="1">
      <c r="B53" s="71"/>
      <c r="C53" s="71"/>
      <c r="D53" s="71"/>
      <c r="E53" s="71"/>
      <c r="F53" s="71"/>
      <c r="G53" s="71"/>
      <c r="H53" s="71"/>
      <c r="I53" s="71"/>
      <c r="J53" s="71"/>
      <c r="K53" s="71"/>
      <c r="L53" s="71"/>
      <c r="M53" s="71"/>
      <c r="N53" s="71"/>
      <c r="O53" s="71"/>
      <c r="P53" s="71"/>
      <c r="Q53" s="71"/>
      <c r="R53" s="71"/>
      <c r="S53" s="71"/>
      <c r="T53" s="71"/>
      <c r="U53" s="71"/>
      <c r="V53" s="71"/>
      <c r="W53" s="71"/>
    </row>
    <row r="54" spans="2:23" ht="18" customHeight="1">
      <c r="B54" s="71"/>
      <c r="C54" s="71"/>
      <c r="D54" s="71"/>
      <c r="E54" s="71"/>
      <c r="F54" s="71"/>
      <c r="G54" s="71"/>
      <c r="H54" s="71"/>
      <c r="I54" s="71"/>
      <c r="J54" s="71"/>
      <c r="K54" s="71"/>
      <c r="L54" s="71"/>
      <c r="M54" s="71"/>
      <c r="N54" s="71"/>
      <c r="O54" s="71"/>
      <c r="P54" s="71"/>
      <c r="Q54" s="71"/>
      <c r="R54" s="71"/>
      <c r="S54" s="71"/>
      <c r="T54" s="71"/>
      <c r="U54" s="71"/>
      <c r="V54" s="71"/>
      <c r="W54" s="71"/>
    </row>
    <row r="55" spans="2:23" ht="18" customHeight="1">
      <c r="B55" s="71"/>
      <c r="C55" s="71"/>
      <c r="D55" s="71"/>
      <c r="E55" s="71"/>
      <c r="F55" s="71"/>
      <c r="G55" s="71"/>
      <c r="H55" s="71"/>
      <c r="I55" s="71"/>
      <c r="J55" s="71"/>
      <c r="K55" s="71"/>
      <c r="L55" s="71"/>
      <c r="M55" s="71"/>
      <c r="N55" s="71"/>
      <c r="O55" s="71"/>
      <c r="P55" s="71"/>
      <c r="Q55" s="71"/>
      <c r="R55" s="71"/>
      <c r="S55" s="71"/>
      <c r="T55" s="71"/>
      <c r="U55" s="71"/>
      <c r="V55" s="71"/>
      <c r="W55" s="71"/>
    </row>
    <row r="56" spans="2:23">
      <c r="B56" s="71"/>
      <c r="C56" s="71"/>
      <c r="D56" s="71"/>
      <c r="E56" s="71"/>
      <c r="F56" s="71"/>
      <c r="G56" s="71"/>
      <c r="H56" s="71"/>
      <c r="I56" s="71"/>
      <c r="J56" s="71"/>
      <c r="K56" s="71"/>
      <c r="L56" s="71"/>
      <c r="M56" s="71"/>
      <c r="N56" s="71"/>
      <c r="O56" s="71"/>
      <c r="P56" s="71"/>
      <c r="Q56" s="71"/>
      <c r="R56" s="71"/>
      <c r="S56" s="71"/>
      <c r="T56" s="71"/>
      <c r="U56" s="71"/>
      <c r="V56" s="71"/>
      <c r="W56" s="71"/>
    </row>
    <row r="57" spans="2:23">
      <c r="B57" s="71"/>
      <c r="C57" s="71"/>
      <c r="D57" s="71"/>
      <c r="E57" s="71"/>
      <c r="F57" s="71"/>
      <c r="G57" s="71"/>
      <c r="H57" s="71"/>
      <c r="I57" s="71"/>
      <c r="J57" s="71"/>
      <c r="K57" s="71"/>
      <c r="L57" s="71"/>
      <c r="M57" s="71"/>
      <c r="N57" s="71"/>
      <c r="O57" s="71"/>
      <c r="P57" s="71"/>
      <c r="Q57" s="71"/>
      <c r="R57" s="71"/>
      <c r="S57" s="71"/>
      <c r="T57" s="71"/>
      <c r="U57" s="71"/>
      <c r="V57" s="71"/>
      <c r="W57" s="71"/>
    </row>
    <row r="58" spans="2:23">
      <c r="B58" s="71"/>
      <c r="C58" s="71"/>
      <c r="D58" s="71"/>
      <c r="E58" s="71"/>
      <c r="F58" s="71"/>
      <c r="G58" s="71"/>
      <c r="H58" s="71"/>
      <c r="I58" s="71"/>
      <c r="J58" s="71"/>
      <c r="K58" s="71"/>
      <c r="L58" s="71"/>
      <c r="M58" s="71"/>
      <c r="N58" s="71"/>
      <c r="O58" s="71"/>
      <c r="P58" s="71"/>
      <c r="Q58" s="71"/>
      <c r="R58" s="71"/>
      <c r="S58" s="71"/>
      <c r="T58" s="71"/>
      <c r="U58" s="71"/>
      <c r="V58" s="71"/>
      <c r="W58" s="71"/>
    </row>
    <row r="59" spans="2:23">
      <c r="B59" s="71"/>
      <c r="C59" s="71"/>
      <c r="D59" s="71"/>
      <c r="E59" s="71"/>
      <c r="F59" s="71"/>
      <c r="G59" s="71"/>
      <c r="H59" s="71"/>
      <c r="I59" s="71"/>
      <c r="J59" s="71"/>
      <c r="K59" s="71"/>
      <c r="L59" s="71"/>
      <c r="M59" s="71"/>
      <c r="N59" s="71"/>
      <c r="O59" s="71"/>
      <c r="P59" s="71"/>
      <c r="Q59" s="71"/>
      <c r="R59" s="71"/>
      <c r="S59" s="71"/>
      <c r="T59" s="71"/>
      <c r="U59" s="71"/>
      <c r="V59" s="71"/>
      <c r="W59" s="71"/>
    </row>
    <row r="60" spans="2:23">
      <c r="B60" s="75"/>
      <c r="C60" s="75"/>
      <c r="D60" s="75"/>
      <c r="E60" s="75"/>
      <c r="F60" s="75"/>
      <c r="G60" s="75"/>
      <c r="H60" s="75"/>
      <c r="I60" s="75"/>
      <c r="J60" s="75"/>
      <c r="K60" s="75"/>
      <c r="L60" s="75"/>
      <c r="M60" s="71"/>
      <c r="N60" s="71"/>
      <c r="O60" s="71"/>
      <c r="P60" s="71"/>
      <c r="Q60" s="71"/>
      <c r="R60" s="71"/>
      <c r="S60" s="71"/>
      <c r="T60" s="71"/>
      <c r="U60" s="71"/>
      <c r="V60" s="71"/>
      <c r="W60" s="71"/>
    </row>
    <row r="61" spans="2:23">
      <c r="B61" s="75"/>
      <c r="C61" s="75"/>
      <c r="D61" s="75"/>
      <c r="E61" s="75"/>
      <c r="F61" s="75"/>
      <c r="G61" s="75"/>
      <c r="H61" s="75"/>
      <c r="I61" s="75"/>
      <c r="J61" s="75"/>
      <c r="K61" s="75"/>
      <c r="L61" s="75"/>
      <c r="M61" s="71"/>
      <c r="N61" s="71"/>
      <c r="O61" s="71"/>
      <c r="P61" s="71"/>
      <c r="Q61" s="71"/>
      <c r="R61" s="71"/>
      <c r="S61" s="71"/>
      <c r="T61" s="71"/>
      <c r="U61" s="71"/>
      <c r="V61" s="71"/>
      <c r="W61" s="71"/>
    </row>
    <row r="62" spans="2:23">
      <c r="B62" s="75"/>
      <c r="C62" s="75"/>
      <c r="D62" s="75"/>
      <c r="E62" s="75"/>
      <c r="F62" s="75"/>
      <c r="G62" s="75"/>
      <c r="H62" s="75"/>
      <c r="I62" s="75"/>
      <c r="J62" s="75"/>
      <c r="K62" s="75"/>
      <c r="L62" s="75"/>
    </row>
    <row r="63" spans="2:23">
      <c r="B63" s="75"/>
      <c r="C63" s="75"/>
      <c r="D63" s="75"/>
      <c r="E63" s="75"/>
      <c r="F63" s="75"/>
      <c r="G63" s="75"/>
      <c r="H63" s="75"/>
      <c r="I63" s="75"/>
      <c r="J63" s="75"/>
      <c r="K63" s="75"/>
      <c r="L63" s="75"/>
    </row>
    <row r="64" spans="2:23">
      <c r="B64" s="75"/>
      <c r="C64" s="75"/>
      <c r="D64" s="75"/>
      <c r="E64" s="75"/>
      <c r="F64" s="75"/>
      <c r="G64" s="75"/>
      <c r="H64" s="75"/>
      <c r="I64" s="75"/>
      <c r="J64" s="75"/>
      <c r="K64" s="75"/>
      <c r="L64" s="75"/>
    </row>
    <row r="65" spans="2:12">
      <c r="B65" s="75"/>
      <c r="C65" s="75"/>
      <c r="D65" s="75"/>
      <c r="E65" s="75"/>
      <c r="F65" s="75"/>
      <c r="G65" s="75"/>
      <c r="H65" s="75"/>
      <c r="I65" s="75"/>
      <c r="J65" s="75"/>
      <c r="K65" s="75"/>
      <c r="L65" s="75"/>
    </row>
    <row r="66" spans="2:12">
      <c r="B66" s="75"/>
      <c r="C66" s="75"/>
      <c r="D66" s="75"/>
      <c r="E66" s="75"/>
      <c r="F66" s="75"/>
      <c r="G66" s="75"/>
      <c r="H66" s="75"/>
      <c r="I66" s="75"/>
      <c r="J66" s="75"/>
      <c r="K66" s="75"/>
      <c r="L66" s="75"/>
    </row>
    <row r="67" spans="2:12">
      <c r="B67" s="75"/>
      <c r="C67" s="75"/>
      <c r="D67" s="75"/>
      <c r="E67" s="75"/>
      <c r="F67" s="75"/>
      <c r="G67" s="75"/>
      <c r="H67" s="75"/>
      <c r="I67" s="75"/>
      <c r="J67" s="75"/>
      <c r="K67" s="75"/>
      <c r="L67" s="75"/>
    </row>
    <row r="68" spans="2:12">
      <c r="B68" s="75"/>
      <c r="C68" s="75"/>
      <c r="D68" s="75"/>
      <c r="E68" s="75"/>
      <c r="F68" s="75"/>
      <c r="G68" s="75"/>
      <c r="H68" s="75"/>
      <c r="I68" s="75"/>
      <c r="J68" s="75"/>
      <c r="K68" s="75"/>
      <c r="L68" s="75"/>
    </row>
    <row r="69" spans="2:12">
      <c r="B69" s="75"/>
      <c r="C69" s="75"/>
      <c r="D69" s="75"/>
      <c r="E69" s="75"/>
      <c r="F69" s="75"/>
      <c r="G69" s="75"/>
      <c r="H69" s="75"/>
      <c r="I69" s="75"/>
      <c r="J69" s="75"/>
      <c r="K69" s="75"/>
      <c r="L69" s="75"/>
    </row>
    <row r="70" spans="2:12">
      <c r="B70" s="75"/>
      <c r="C70" s="75"/>
      <c r="D70" s="75"/>
      <c r="E70" s="75"/>
      <c r="F70" s="75"/>
      <c r="G70" s="75"/>
      <c r="H70" s="75"/>
      <c r="I70" s="75"/>
      <c r="J70" s="75"/>
      <c r="K70" s="75"/>
      <c r="L70" s="75"/>
    </row>
    <row r="71" spans="2:12">
      <c r="B71" s="75"/>
      <c r="C71" s="75"/>
      <c r="D71" s="75"/>
      <c r="E71" s="75"/>
      <c r="F71" s="75"/>
      <c r="G71" s="75"/>
      <c r="H71" s="75"/>
      <c r="I71" s="75"/>
      <c r="J71" s="75"/>
      <c r="K71" s="75"/>
      <c r="L71" s="75"/>
    </row>
    <row r="72" spans="2:12">
      <c r="B72" s="75"/>
      <c r="C72" s="75"/>
      <c r="D72" s="75"/>
      <c r="E72" s="75"/>
      <c r="F72" s="75"/>
      <c r="G72" s="75"/>
      <c r="H72" s="75"/>
      <c r="I72" s="75"/>
      <c r="J72" s="75"/>
      <c r="K72" s="75"/>
      <c r="L72" s="75"/>
    </row>
    <row r="73" spans="2:12">
      <c r="B73" s="75"/>
      <c r="C73" s="75"/>
      <c r="D73" s="75"/>
      <c r="E73" s="75"/>
      <c r="F73" s="75"/>
      <c r="G73" s="75"/>
      <c r="H73" s="75"/>
      <c r="I73" s="75"/>
      <c r="J73" s="75"/>
      <c r="K73" s="75"/>
      <c r="L73" s="75"/>
    </row>
    <row r="74" spans="2:12">
      <c r="B74" s="75"/>
      <c r="C74" s="75"/>
      <c r="D74" s="75"/>
      <c r="E74" s="75"/>
      <c r="F74" s="75"/>
      <c r="G74" s="75"/>
      <c r="H74" s="75"/>
      <c r="I74" s="75"/>
      <c r="J74" s="75"/>
      <c r="K74" s="75"/>
      <c r="L74" s="75"/>
    </row>
    <row r="75" spans="2:12">
      <c r="B75" s="75"/>
      <c r="C75" s="75"/>
      <c r="D75" s="75"/>
      <c r="E75" s="75"/>
      <c r="F75" s="75"/>
      <c r="G75" s="75"/>
      <c r="H75" s="75"/>
      <c r="I75" s="75"/>
      <c r="J75" s="75"/>
      <c r="K75" s="75"/>
      <c r="L75" s="75"/>
    </row>
    <row r="76" spans="2:12">
      <c r="B76" s="75"/>
      <c r="C76" s="75"/>
      <c r="D76" s="75"/>
      <c r="E76" s="75"/>
      <c r="F76" s="75"/>
      <c r="G76" s="75"/>
      <c r="H76" s="75"/>
      <c r="I76" s="75"/>
      <c r="J76" s="75"/>
      <c r="K76" s="75"/>
      <c r="L76" s="75"/>
    </row>
    <row r="77" spans="2:12">
      <c r="B77" s="75"/>
      <c r="C77" s="75"/>
      <c r="D77" s="75"/>
      <c r="E77" s="75"/>
      <c r="F77" s="75"/>
      <c r="G77" s="75"/>
      <c r="H77" s="75"/>
      <c r="I77" s="75"/>
      <c r="J77" s="75"/>
      <c r="K77" s="75"/>
      <c r="L77" s="75"/>
    </row>
    <row r="78" spans="2:12">
      <c r="B78" s="75"/>
      <c r="C78" s="75"/>
      <c r="D78" s="75"/>
      <c r="E78" s="75"/>
      <c r="F78" s="75"/>
      <c r="G78" s="75"/>
      <c r="H78" s="75"/>
      <c r="I78" s="75"/>
      <c r="J78" s="75"/>
      <c r="K78" s="75"/>
      <c r="L78" s="75"/>
    </row>
    <row r="79" spans="2:12">
      <c r="B79" s="75"/>
      <c r="C79" s="75"/>
      <c r="D79" s="75"/>
      <c r="E79" s="75"/>
      <c r="F79" s="75"/>
      <c r="G79" s="75"/>
      <c r="H79" s="75"/>
      <c r="I79" s="75"/>
      <c r="J79" s="75"/>
      <c r="K79" s="75"/>
      <c r="L79" s="75"/>
    </row>
    <row r="80" spans="2:12">
      <c r="B80" s="75"/>
      <c r="C80" s="75"/>
      <c r="D80" s="75"/>
      <c r="E80" s="75"/>
      <c r="F80" s="75"/>
      <c r="G80" s="75"/>
      <c r="H80" s="75"/>
      <c r="I80" s="75"/>
      <c r="J80" s="75"/>
      <c r="K80" s="75"/>
      <c r="L80" s="75"/>
    </row>
    <row r="81" spans="2:12">
      <c r="B81" s="75"/>
      <c r="C81" s="75"/>
      <c r="D81" s="75"/>
      <c r="E81" s="75"/>
      <c r="F81" s="75"/>
      <c r="G81" s="75"/>
      <c r="H81" s="75"/>
      <c r="I81" s="75"/>
      <c r="J81" s="75"/>
      <c r="K81" s="75"/>
      <c r="L81" s="75"/>
    </row>
    <row r="82" spans="2:12">
      <c r="B82" s="75"/>
      <c r="C82" s="75"/>
      <c r="D82" s="75"/>
      <c r="E82" s="75"/>
      <c r="F82" s="75"/>
      <c r="G82" s="75"/>
      <c r="H82" s="75"/>
      <c r="I82" s="75"/>
      <c r="J82" s="75"/>
      <c r="K82" s="75"/>
      <c r="L82" s="75"/>
    </row>
    <row r="83" spans="2:12">
      <c r="B83" s="75"/>
      <c r="C83" s="75"/>
      <c r="D83" s="75"/>
      <c r="E83" s="75"/>
      <c r="F83" s="75"/>
      <c r="G83" s="75"/>
      <c r="H83" s="75"/>
      <c r="I83" s="75"/>
      <c r="J83" s="75"/>
      <c r="K83" s="75"/>
      <c r="L83" s="75"/>
    </row>
    <row r="84" spans="2:12">
      <c r="B84" s="75"/>
      <c r="C84" s="75"/>
      <c r="D84" s="75"/>
      <c r="E84" s="75"/>
      <c r="F84" s="75"/>
      <c r="G84" s="75"/>
      <c r="H84" s="75"/>
      <c r="I84" s="75"/>
      <c r="J84" s="75"/>
      <c r="K84" s="75"/>
      <c r="L84" s="75"/>
    </row>
    <row r="85" spans="2:12">
      <c r="B85" s="75"/>
      <c r="C85" s="75"/>
      <c r="D85" s="75"/>
      <c r="E85" s="75"/>
      <c r="F85" s="75"/>
      <c r="G85" s="75"/>
      <c r="H85" s="75"/>
      <c r="I85" s="75"/>
      <c r="J85" s="75"/>
      <c r="K85" s="75"/>
      <c r="L85" s="75"/>
    </row>
    <row r="86" spans="2:12">
      <c r="B86" s="75"/>
      <c r="C86" s="75"/>
      <c r="D86" s="75"/>
      <c r="E86" s="75"/>
      <c r="F86" s="75"/>
      <c r="G86" s="75"/>
      <c r="H86" s="75"/>
      <c r="I86" s="75"/>
      <c r="J86" s="75"/>
      <c r="K86" s="75"/>
      <c r="L86" s="75"/>
    </row>
    <row r="87" spans="2:12">
      <c r="B87" s="75"/>
      <c r="C87" s="75"/>
      <c r="D87" s="75"/>
      <c r="E87" s="75"/>
      <c r="F87" s="75"/>
      <c r="G87" s="75"/>
      <c r="H87" s="75"/>
      <c r="I87" s="75"/>
      <c r="J87" s="75"/>
      <c r="K87" s="75"/>
      <c r="L87" s="75"/>
    </row>
    <row r="88" spans="2:12">
      <c r="B88" s="75"/>
      <c r="C88" s="75"/>
      <c r="D88" s="75"/>
      <c r="E88" s="75"/>
      <c r="F88" s="75"/>
      <c r="G88" s="75"/>
      <c r="H88" s="75"/>
      <c r="I88" s="75"/>
      <c r="J88" s="75"/>
      <c r="K88" s="75"/>
      <c r="L88" s="75"/>
    </row>
    <row r="89" spans="2:12">
      <c r="B89" s="75"/>
      <c r="C89" s="75"/>
      <c r="D89" s="75"/>
      <c r="E89" s="75"/>
      <c r="F89" s="75"/>
      <c r="G89" s="75"/>
      <c r="H89" s="75"/>
      <c r="I89" s="75"/>
      <c r="J89" s="75"/>
      <c r="K89" s="75"/>
      <c r="L89" s="75"/>
    </row>
    <row r="90" spans="2:12">
      <c r="B90" s="75"/>
      <c r="C90" s="75"/>
      <c r="D90" s="75"/>
      <c r="E90" s="75"/>
      <c r="F90" s="75"/>
      <c r="G90" s="75"/>
      <c r="H90" s="75"/>
      <c r="I90" s="75"/>
      <c r="J90" s="75"/>
      <c r="K90" s="75"/>
      <c r="L90" s="75"/>
    </row>
    <row r="91" spans="2:12">
      <c r="B91" s="75"/>
      <c r="C91" s="75"/>
      <c r="D91" s="75"/>
      <c r="E91" s="75"/>
      <c r="F91" s="75"/>
      <c r="G91" s="75"/>
      <c r="H91" s="75"/>
      <c r="I91" s="75"/>
      <c r="J91" s="75"/>
      <c r="K91" s="75"/>
      <c r="L91" s="75"/>
    </row>
    <row r="92" spans="2:12">
      <c r="B92" s="75"/>
      <c r="C92" s="75"/>
      <c r="D92" s="75"/>
      <c r="E92" s="75"/>
      <c r="F92" s="75"/>
      <c r="G92" s="75"/>
      <c r="H92" s="75"/>
      <c r="I92" s="75"/>
      <c r="J92" s="75"/>
      <c r="K92" s="75"/>
      <c r="L92" s="75"/>
    </row>
    <row r="93" spans="2:12">
      <c r="B93" s="75"/>
      <c r="C93" s="75"/>
      <c r="D93" s="75"/>
      <c r="E93" s="75"/>
      <c r="F93" s="75"/>
      <c r="G93" s="75"/>
      <c r="H93" s="75"/>
      <c r="I93" s="75"/>
      <c r="J93" s="75"/>
      <c r="K93" s="75"/>
      <c r="L93" s="75"/>
    </row>
    <row r="94" spans="2:12">
      <c r="B94" s="75"/>
      <c r="C94" s="75"/>
      <c r="D94" s="75"/>
      <c r="E94" s="75"/>
      <c r="F94" s="75"/>
      <c r="G94" s="75"/>
      <c r="H94" s="75"/>
      <c r="I94" s="75"/>
      <c r="J94" s="75"/>
      <c r="K94" s="75"/>
      <c r="L94" s="75"/>
    </row>
    <row r="95" spans="2:12">
      <c r="B95" s="75"/>
      <c r="C95" s="75"/>
      <c r="D95" s="75"/>
      <c r="E95" s="75"/>
      <c r="F95" s="75"/>
      <c r="G95" s="75"/>
      <c r="H95" s="75"/>
      <c r="I95" s="75"/>
      <c r="J95" s="75"/>
      <c r="K95" s="75"/>
      <c r="L95" s="75"/>
    </row>
    <row r="96" spans="2:12">
      <c r="B96" s="75"/>
      <c r="C96" s="75"/>
      <c r="D96" s="75"/>
      <c r="E96" s="75"/>
      <c r="F96" s="75"/>
      <c r="G96" s="75"/>
      <c r="H96" s="75"/>
      <c r="I96" s="75"/>
      <c r="J96" s="75"/>
      <c r="K96" s="75"/>
      <c r="L96" s="75"/>
    </row>
    <row r="97" spans="2:12">
      <c r="B97" s="75"/>
      <c r="C97" s="75"/>
      <c r="D97" s="75"/>
      <c r="E97" s="75"/>
      <c r="F97" s="75"/>
      <c r="G97" s="75"/>
      <c r="H97" s="75"/>
      <c r="I97" s="75"/>
      <c r="J97" s="75"/>
      <c r="K97" s="75"/>
      <c r="L97" s="75"/>
    </row>
    <row r="98" spans="2:12">
      <c r="B98" s="75"/>
      <c r="C98" s="75"/>
      <c r="D98" s="75"/>
      <c r="E98" s="75"/>
      <c r="F98" s="75"/>
      <c r="G98" s="75"/>
      <c r="H98" s="75"/>
      <c r="I98" s="75"/>
      <c r="J98" s="75"/>
      <c r="K98" s="75"/>
      <c r="L98" s="75"/>
    </row>
    <row r="99" spans="2:12">
      <c r="B99" s="75"/>
      <c r="C99" s="75"/>
      <c r="D99" s="75"/>
      <c r="E99" s="75"/>
      <c r="F99" s="75"/>
      <c r="G99" s="75"/>
      <c r="H99" s="75"/>
      <c r="I99" s="75"/>
      <c r="J99" s="75"/>
      <c r="K99" s="75"/>
      <c r="L99" s="75"/>
    </row>
    <row r="100" spans="2:12">
      <c r="B100" s="75"/>
      <c r="C100" s="75"/>
      <c r="D100" s="75"/>
      <c r="E100" s="75"/>
      <c r="F100" s="75"/>
      <c r="G100" s="75"/>
      <c r="H100" s="75"/>
      <c r="I100" s="75"/>
      <c r="J100" s="75"/>
      <c r="K100" s="75"/>
      <c r="L100" s="75"/>
    </row>
    <row r="101" spans="2:12">
      <c r="B101" s="75"/>
      <c r="C101" s="75"/>
      <c r="D101" s="75"/>
      <c r="E101" s="75"/>
      <c r="F101" s="75"/>
      <c r="G101" s="75"/>
      <c r="H101" s="75"/>
      <c r="I101" s="75"/>
      <c r="J101" s="75"/>
      <c r="K101" s="75"/>
      <c r="L101" s="75"/>
    </row>
    <row r="102" spans="2:12">
      <c r="B102" s="75"/>
      <c r="C102" s="75"/>
      <c r="D102" s="75"/>
      <c r="E102" s="75"/>
      <c r="F102" s="75"/>
      <c r="G102" s="75"/>
      <c r="H102" s="75"/>
      <c r="I102" s="75"/>
      <c r="J102" s="75"/>
      <c r="K102" s="75"/>
      <c r="L102" s="75"/>
    </row>
    <row r="103" spans="2:12">
      <c r="B103" s="75"/>
      <c r="C103" s="75"/>
      <c r="D103" s="75"/>
      <c r="E103" s="75"/>
      <c r="F103" s="75"/>
      <c r="G103" s="75"/>
      <c r="H103" s="75"/>
      <c r="I103" s="75"/>
      <c r="J103" s="75"/>
      <c r="K103" s="75"/>
      <c r="L103" s="75"/>
    </row>
    <row r="104" spans="2:12">
      <c r="B104" s="75"/>
      <c r="C104" s="75"/>
      <c r="D104" s="75"/>
      <c r="E104" s="75"/>
      <c r="F104" s="75"/>
      <c r="G104" s="75"/>
      <c r="H104" s="75"/>
      <c r="I104" s="75"/>
      <c r="J104" s="75"/>
      <c r="K104" s="75"/>
      <c r="L104" s="75"/>
    </row>
    <row r="105" spans="2:12">
      <c r="B105" s="75"/>
      <c r="C105" s="75"/>
      <c r="D105" s="75"/>
      <c r="E105" s="75"/>
      <c r="F105" s="75"/>
      <c r="G105" s="75"/>
      <c r="H105" s="75"/>
      <c r="I105" s="75"/>
      <c r="J105" s="75"/>
      <c r="K105" s="75"/>
      <c r="L105" s="75"/>
    </row>
    <row r="106" spans="2:12">
      <c r="B106" s="75"/>
      <c r="C106" s="75"/>
      <c r="D106" s="75"/>
      <c r="E106" s="75"/>
      <c r="F106" s="75"/>
      <c r="G106" s="75"/>
      <c r="H106" s="75"/>
      <c r="I106" s="75"/>
      <c r="J106" s="75"/>
      <c r="K106" s="75"/>
      <c r="L106" s="75"/>
    </row>
    <row r="107" spans="2:12">
      <c r="B107" s="75"/>
      <c r="C107" s="75"/>
      <c r="D107" s="75"/>
      <c r="E107" s="75"/>
      <c r="F107" s="75"/>
      <c r="G107" s="75"/>
      <c r="H107" s="75"/>
      <c r="I107" s="75"/>
      <c r="J107" s="75"/>
      <c r="K107" s="75"/>
      <c r="L107" s="75"/>
    </row>
    <row r="108" spans="2:12">
      <c r="B108" s="75"/>
      <c r="C108" s="75"/>
      <c r="D108" s="75"/>
      <c r="E108" s="75"/>
      <c r="F108" s="75"/>
      <c r="G108" s="75"/>
      <c r="H108" s="75"/>
      <c r="I108" s="75"/>
      <c r="J108" s="75"/>
      <c r="K108" s="75"/>
      <c r="L108" s="75"/>
    </row>
    <row r="109" spans="2:12">
      <c r="B109" s="75"/>
      <c r="C109" s="75"/>
      <c r="D109" s="75"/>
      <c r="E109" s="75"/>
      <c r="F109" s="75"/>
      <c r="G109" s="75"/>
      <c r="H109" s="75"/>
      <c r="I109" s="75"/>
      <c r="J109" s="75"/>
      <c r="K109" s="75"/>
      <c r="L109" s="75"/>
    </row>
    <row r="110" spans="2:12">
      <c r="B110" s="75"/>
      <c r="C110" s="75"/>
      <c r="D110" s="75"/>
      <c r="E110" s="75"/>
      <c r="F110" s="75"/>
      <c r="G110" s="75"/>
      <c r="H110" s="75"/>
      <c r="I110" s="75"/>
      <c r="J110" s="75"/>
      <c r="K110" s="75"/>
      <c r="L110" s="75"/>
    </row>
    <row r="111" spans="2:12">
      <c r="B111" s="75"/>
      <c r="C111" s="75"/>
      <c r="D111" s="75"/>
      <c r="E111" s="75"/>
      <c r="F111" s="75"/>
      <c r="G111" s="75"/>
      <c r="H111" s="75"/>
      <c r="I111" s="75"/>
      <c r="J111" s="75"/>
      <c r="K111" s="75"/>
      <c r="L111" s="75"/>
    </row>
    <row r="112" spans="2:12">
      <c r="B112" s="75"/>
      <c r="C112" s="75"/>
      <c r="D112" s="75"/>
      <c r="E112" s="75"/>
      <c r="F112" s="75"/>
      <c r="G112" s="75"/>
      <c r="H112" s="75"/>
      <c r="I112" s="75"/>
      <c r="J112" s="75"/>
      <c r="K112" s="75"/>
      <c r="L112" s="75"/>
    </row>
    <row r="113" spans="2:12">
      <c r="B113" s="75"/>
      <c r="C113" s="75"/>
      <c r="D113" s="75"/>
      <c r="E113" s="75"/>
      <c r="F113" s="75"/>
      <c r="G113" s="75"/>
      <c r="H113" s="75"/>
      <c r="I113" s="75"/>
      <c r="J113" s="75"/>
      <c r="K113" s="75"/>
      <c r="L113" s="75"/>
    </row>
    <row r="114" spans="2:12">
      <c r="B114" s="75"/>
      <c r="C114" s="75"/>
      <c r="D114" s="75"/>
      <c r="E114" s="75"/>
      <c r="F114" s="75"/>
      <c r="G114" s="75"/>
      <c r="H114" s="75"/>
      <c r="I114" s="75"/>
      <c r="J114" s="75"/>
      <c r="K114" s="75"/>
      <c r="L114" s="75"/>
    </row>
    <row r="115" spans="2:12">
      <c r="B115" s="75"/>
      <c r="C115" s="75"/>
      <c r="D115" s="75"/>
      <c r="E115" s="75"/>
      <c r="F115" s="75"/>
      <c r="G115" s="75"/>
      <c r="H115" s="75"/>
      <c r="I115" s="75"/>
      <c r="J115" s="75"/>
      <c r="K115" s="75"/>
      <c r="L115" s="75"/>
    </row>
    <row r="116" spans="2:12">
      <c r="B116" s="75"/>
      <c r="C116" s="75"/>
      <c r="D116" s="75"/>
      <c r="E116" s="75"/>
      <c r="F116" s="75"/>
      <c r="G116" s="75"/>
      <c r="H116" s="75"/>
      <c r="I116" s="75"/>
      <c r="J116" s="75"/>
      <c r="K116" s="75"/>
      <c r="L116" s="75"/>
    </row>
    <row r="117" spans="2:12">
      <c r="B117" s="75"/>
      <c r="C117" s="75"/>
      <c r="D117" s="75"/>
      <c r="E117" s="75"/>
      <c r="F117" s="75"/>
      <c r="G117" s="75"/>
      <c r="H117" s="75"/>
      <c r="I117" s="75"/>
      <c r="J117" s="75"/>
      <c r="K117" s="75"/>
      <c r="L117" s="75"/>
    </row>
    <row r="118" spans="2:12">
      <c r="B118" s="75"/>
      <c r="C118" s="75"/>
      <c r="D118" s="75"/>
      <c r="E118" s="75"/>
      <c r="F118" s="75"/>
      <c r="G118" s="75"/>
      <c r="H118" s="75"/>
      <c r="I118" s="75"/>
      <c r="J118" s="75"/>
      <c r="K118" s="75"/>
      <c r="L118" s="75"/>
    </row>
    <row r="119" spans="2:12">
      <c r="B119" s="75"/>
      <c r="C119" s="75"/>
      <c r="D119" s="75"/>
      <c r="E119" s="75"/>
      <c r="F119" s="75"/>
      <c r="G119" s="75"/>
      <c r="H119" s="75"/>
      <c r="I119" s="75"/>
      <c r="J119" s="75"/>
      <c r="K119" s="75"/>
      <c r="L119" s="75"/>
    </row>
    <row r="120" spans="2:12">
      <c r="B120" s="75"/>
      <c r="C120" s="75"/>
      <c r="D120" s="75"/>
      <c r="E120" s="75"/>
      <c r="F120" s="75"/>
      <c r="G120" s="75"/>
      <c r="H120" s="75"/>
      <c r="I120" s="75"/>
      <c r="J120" s="75"/>
      <c r="K120" s="75"/>
      <c r="L120" s="75"/>
    </row>
    <row r="121" spans="2:12">
      <c r="B121" s="75"/>
      <c r="C121" s="75"/>
      <c r="D121" s="75"/>
      <c r="E121" s="75"/>
      <c r="F121" s="75"/>
      <c r="G121" s="75"/>
      <c r="H121" s="75"/>
      <c r="I121" s="75"/>
      <c r="J121" s="75"/>
      <c r="K121" s="75"/>
      <c r="L121" s="75"/>
    </row>
    <row r="122" spans="2:12">
      <c r="B122" s="75"/>
      <c r="C122" s="75"/>
      <c r="D122" s="75"/>
      <c r="E122" s="75"/>
      <c r="F122" s="75"/>
      <c r="G122" s="75"/>
      <c r="H122" s="75"/>
      <c r="I122" s="75"/>
      <c r="J122" s="75"/>
      <c r="K122" s="75"/>
      <c r="L122" s="75"/>
    </row>
    <row r="123" spans="2:12">
      <c r="B123" s="75"/>
      <c r="C123" s="75"/>
      <c r="D123" s="75"/>
      <c r="E123" s="75"/>
      <c r="F123" s="75"/>
      <c r="G123" s="75"/>
      <c r="H123" s="75"/>
      <c r="I123" s="75"/>
      <c r="J123" s="75"/>
      <c r="K123" s="75"/>
      <c r="L123" s="75"/>
    </row>
    <row r="124" spans="2:12">
      <c r="B124" s="75"/>
      <c r="C124" s="75"/>
      <c r="D124" s="75"/>
      <c r="E124" s="75"/>
      <c r="F124" s="75"/>
      <c r="G124" s="75"/>
      <c r="H124" s="75"/>
      <c r="I124" s="75"/>
      <c r="J124" s="75"/>
      <c r="K124" s="75"/>
      <c r="L124" s="75"/>
    </row>
    <row r="125" spans="2:12">
      <c r="B125" s="75"/>
      <c r="C125" s="75"/>
      <c r="D125" s="75"/>
      <c r="E125" s="75"/>
      <c r="F125" s="75"/>
      <c r="G125" s="75"/>
      <c r="H125" s="75"/>
      <c r="I125" s="75"/>
      <c r="J125" s="75"/>
      <c r="K125" s="75"/>
      <c r="L125" s="75"/>
    </row>
    <row r="126" spans="2:12">
      <c r="B126" s="75"/>
      <c r="C126" s="75"/>
      <c r="D126" s="75"/>
      <c r="E126" s="75"/>
      <c r="F126" s="75"/>
      <c r="G126" s="75"/>
      <c r="H126" s="75"/>
      <c r="I126" s="75"/>
      <c r="J126" s="75"/>
      <c r="K126" s="75"/>
      <c r="L126" s="75"/>
    </row>
    <row r="127" spans="2:12">
      <c r="B127" s="75"/>
      <c r="C127" s="75"/>
      <c r="D127" s="75"/>
      <c r="E127" s="75"/>
      <c r="F127" s="75"/>
      <c r="G127" s="75"/>
      <c r="H127" s="75"/>
      <c r="I127" s="75"/>
      <c r="J127" s="75"/>
      <c r="K127" s="75"/>
      <c r="L127" s="75"/>
    </row>
    <row r="128" spans="2:12">
      <c r="B128" s="75"/>
      <c r="C128" s="75"/>
      <c r="D128" s="75"/>
      <c r="E128" s="75"/>
      <c r="F128" s="75"/>
      <c r="G128" s="75"/>
      <c r="H128" s="75"/>
      <c r="I128" s="75"/>
      <c r="J128" s="75"/>
      <c r="K128" s="75"/>
      <c r="L128" s="75"/>
    </row>
    <row r="129" spans="2:12">
      <c r="B129" s="75"/>
      <c r="C129" s="75"/>
      <c r="D129" s="75"/>
      <c r="E129" s="75"/>
      <c r="F129" s="75"/>
      <c r="G129" s="75"/>
      <c r="H129" s="75"/>
      <c r="I129" s="75"/>
      <c r="J129" s="75"/>
      <c r="K129" s="75"/>
      <c r="L129" s="75"/>
    </row>
    <row r="130" spans="2:12">
      <c r="B130" s="75"/>
      <c r="C130" s="75"/>
      <c r="D130" s="75"/>
      <c r="E130" s="75"/>
      <c r="F130" s="75"/>
      <c r="G130" s="75"/>
      <c r="H130" s="75"/>
      <c r="I130" s="75"/>
      <c r="J130" s="75"/>
      <c r="K130" s="75"/>
      <c r="L130" s="75"/>
    </row>
    <row r="131" spans="2:12">
      <c r="B131" s="75"/>
      <c r="C131" s="75"/>
      <c r="D131" s="75"/>
      <c r="E131" s="75"/>
      <c r="F131" s="75"/>
      <c r="G131" s="75"/>
      <c r="H131" s="75"/>
      <c r="I131" s="75"/>
      <c r="J131" s="75"/>
      <c r="K131" s="75"/>
      <c r="L131" s="75"/>
    </row>
    <row r="132" spans="2:12">
      <c r="B132" s="75"/>
      <c r="C132" s="75"/>
      <c r="D132" s="75"/>
      <c r="E132" s="75"/>
      <c r="F132" s="75"/>
      <c r="G132" s="75"/>
      <c r="H132" s="75"/>
      <c r="I132" s="75"/>
      <c r="J132" s="75"/>
      <c r="K132" s="75"/>
      <c r="L132" s="75"/>
    </row>
    <row r="133" spans="2:12">
      <c r="B133" s="75"/>
      <c r="C133" s="75"/>
      <c r="D133" s="75"/>
      <c r="E133" s="75"/>
      <c r="F133" s="75"/>
      <c r="G133" s="75"/>
      <c r="H133" s="75"/>
      <c r="I133" s="75"/>
      <c r="J133" s="75"/>
      <c r="K133" s="75"/>
      <c r="L133" s="75"/>
    </row>
    <row r="134" spans="2:12">
      <c r="B134" s="75"/>
      <c r="C134" s="75"/>
      <c r="D134" s="75"/>
      <c r="E134" s="75"/>
      <c r="F134" s="75"/>
      <c r="G134" s="75"/>
      <c r="H134" s="75"/>
      <c r="I134" s="75"/>
      <c r="J134" s="75"/>
      <c r="K134" s="75"/>
      <c r="L134" s="75"/>
    </row>
    <row r="135" spans="2:12">
      <c r="B135" s="75"/>
      <c r="C135" s="75"/>
      <c r="D135" s="75"/>
      <c r="E135" s="75"/>
      <c r="F135" s="75"/>
      <c r="G135" s="75"/>
      <c r="H135" s="75"/>
      <c r="I135" s="75"/>
      <c r="J135" s="75"/>
      <c r="K135" s="75"/>
      <c r="L135" s="75"/>
    </row>
    <row r="136" spans="2:12">
      <c r="B136" s="75"/>
      <c r="C136" s="75"/>
      <c r="D136" s="75"/>
      <c r="E136" s="75"/>
      <c r="F136" s="75"/>
      <c r="G136" s="75"/>
      <c r="H136" s="75"/>
      <c r="I136" s="75"/>
      <c r="J136" s="75"/>
      <c r="K136" s="75"/>
      <c r="L136" s="75"/>
    </row>
    <row r="137" spans="2:12">
      <c r="B137" s="75"/>
      <c r="C137" s="75"/>
      <c r="D137" s="75"/>
      <c r="E137" s="75"/>
      <c r="F137" s="75"/>
      <c r="G137" s="75"/>
      <c r="H137" s="75"/>
      <c r="I137" s="75"/>
      <c r="J137" s="75"/>
      <c r="K137" s="75"/>
      <c r="L137" s="75"/>
    </row>
    <row r="138" spans="2:12">
      <c r="B138" s="75"/>
      <c r="C138" s="75"/>
      <c r="D138" s="75"/>
      <c r="E138" s="75"/>
      <c r="F138" s="75"/>
      <c r="G138" s="75"/>
      <c r="H138" s="75"/>
      <c r="I138" s="75"/>
      <c r="J138" s="75"/>
      <c r="K138" s="75"/>
      <c r="L138" s="75"/>
    </row>
    <row r="139" spans="2:12">
      <c r="B139" s="75"/>
      <c r="C139" s="75"/>
      <c r="D139" s="75"/>
      <c r="E139" s="75"/>
      <c r="F139" s="75"/>
      <c r="G139" s="75"/>
      <c r="H139" s="75"/>
      <c r="I139" s="75"/>
      <c r="J139" s="75"/>
      <c r="K139" s="75"/>
      <c r="L139" s="75"/>
    </row>
    <row r="140" spans="2:12">
      <c r="B140" s="75"/>
      <c r="C140" s="75"/>
      <c r="D140" s="75"/>
      <c r="E140" s="75"/>
      <c r="F140" s="75"/>
      <c r="G140" s="75"/>
      <c r="H140" s="75"/>
      <c r="I140" s="75"/>
      <c r="J140" s="75"/>
      <c r="K140" s="75"/>
      <c r="L140" s="75"/>
    </row>
    <row r="141" spans="2:12">
      <c r="B141" s="75"/>
      <c r="C141" s="75"/>
      <c r="D141" s="75"/>
      <c r="E141" s="75"/>
      <c r="F141" s="75"/>
      <c r="G141" s="75"/>
      <c r="H141" s="75"/>
      <c r="I141" s="75"/>
      <c r="J141" s="75"/>
      <c r="K141" s="75"/>
      <c r="L141" s="75"/>
    </row>
    <row r="142" spans="2:12">
      <c r="B142" s="75"/>
      <c r="C142" s="75"/>
      <c r="D142" s="75"/>
      <c r="E142" s="75"/>
      <c r="F142" s="75"/>
      <c r="G142" s="75"/>
      <c r="H142" s="75"/>
      <c r="I142" s="75"/>
      <c r="J142" s="75"/>
      <c r="K142" s="75"/>
      <c r="L142" s="75"/>
    </row>
    <row r="143" spans="2:12">
      <c r="B143" s="75"/>
      <c r="C143" s="75"/>
      <c r="D143" s="75"/>
      <c r="E143" s="75"/>
      <c r="F143" s="75"/>
      <c r="G143" s="75"/>
      <c r="H143" s="75"/>
      <c r="I143" s="75"/>
      <c r="J143" s="75"/>
      <c r="K143" s="75"/>
      <c r="L143" s="75"/>
    </row>
    <row r="144" spans="2:12">
      <c r="B144" s="75"/>
      <c r="C144" s="75"/>
      <c r="D144" s="75"/>
      <c r="E144" s="75"/>
      <c r="F144" s="75"/>
      <c r="G144" s="75"/>
      <c r="H144" s="75"/>
      <c r="I144" s="75"/>
      <c r="J144" s="75"/>
      <c r="K144" s="75"/>
      <c r="L144" s="75"/>
    </row>
    <row r="145" spans="2:12">
      <c r="B145" s="75"/>
      <c r="C145" s="75"/>
      <c r="D145" s="75"/>
      <c r="E145" s="75"/>
      <c r="F145" s="75"/>
      <c r="G145" s="75"/>
      <c r="H145" s="75"/>
      <c r="I145" s="75"/>
      <c r="J145" s="75"/>
      <c r="K145" s="75"/>
      <c r="L145" s="75"/>
    </row>
    <row r="146" spans="2:12">
      <c r="B146" s="75"/>
      <c r="C146" s="75"/>
      <c r="D146" s="75"/>
      <c r="E146" s="75"/>
      <c r="F146" s="75"/>
      <c r="G146" s="75"/>
      <c r="H146" s="75"/>
      <c r="I146" s="75"/>
      <c r="J146" s="75"/>
      <c r="K146" s="75"/>
      <c r="L146" s="75"/>
    </row>
    <row r="147" spans="2:12">
      <c r="B147" s="75"/>
      <c r="C147" s="75"/>
      <c r="D147" s="75"/>
      <c r="E147" s="75"/>
      <c r="F147" s="75"/>
      <c r="G147" s="75"/>
      <c r="H147" s="75"/>
      <c r="I147" s="75"/>
      <c r="J147" s="75"/>
      <c r="K147" s="75"/>
      <c r="L147" s="75"/>
    </row>
    <row r="148" spans="2:12">
      <c r="B148" s="75"/>
      <c r="C148" s="75"/>
      <c r="D148" s="75"/>
      <c r="E148" s="75"/>
      <c r="F148" s="75"/>
      <c r="G148" s="75"/>
      <c r="H148" s="75"/>
      <c r="I148" s="75"/>
      <c r="J148" s="75"/>
      <c r="K148" s="75"/>
      <c r="L148" s="75"/>
    </row>
    <row r="149" spans="2:12">
      <c r="B149" s="75"/>
      <c r="C149" s="75"/>
      <c r="D149" s="75"/>
      <c r="E149" s="75"/>
      <c r="F149" s="75"/>
      <c r="G149" s="75"/>
      <c r="H149" s="75"/>
      <c r="I149" s="75"/>
      <c r="J149" s="75"/>
      <c r="K149" s="75"/>
      <c r="L149" s="75"/>
    </row>
    <row r="150" spans="2:12">
      <c r="B150" s="75"/>
      <c r="C150" s="75"/>
      <c r="D150" s="75"/>
      <c r="E150" s="75"/>
      <c r="F150" s="75"/>
      <c r="G150" s="75"/>
      <c r="H150" s="75"/>
      <c r="I150" s="75"/>
      <c r="J150" s="75"/>
      <c r="K150" s="75"/>
      <c r="L150" s="75"/>
    </row>
    <row r="151" spans="2:12">
      <c r="B151" s="75"/>
      <c r="C151" s="75"/>
      <c r="D151" s="75"/>
      <c r="E151" s="75"/>
      <c r="F151" s="75"/>
      <c r="G151" s="75"/>
      <c r="H151" s="75"/>
      <c r="I151" s="75"/>
      <c r="J151" s="75"/>
      <c r="K151" s="75"/>
      <c r="L151" s="75"/>
    </row>
    <row r="152" spans="2:12">
      <c r="B152" s="75"/>
      <c r="C152" s="75"/>
      <c r="D152" s="75"/>
      <c r="E152" s="75"/>
      <c r="F152" s="75"/>
      <c r="G152" s="75"/>
      <c r="H152" s="75"/>
      <c r="I152" s="75"/>
      <c r="J152" s="75"/>
      <c r="K152" s="75"/>
      <c r="L152" s="75"/>
    </row>
    <row r="153" spans="2:12">
      <c r="B153" s="75"/>
      <c r="C153" s="75"/>
      <c r="D153" s="75"/>
      <c r="E153" s="75"/>
      <c r="F153" s="75"/>
      <c r="G153" s="75"/>
      <c r="H153" s="75"/>
      <c r="I153" s="75"/>
      <c r="J153" s="75"/>
      <c r="K153" s="75"/>
      <c r="L153" s="75"/>
    </row>
    <row r="154" spans="2:12">
      <c r="B154" s="75"/>
      <c r="C154" s="75"/>
      <c r="D154" s="75"/>
      <c r="E154" s="75"/>
      <c r="F154" s="75"/>
      <c r="G154" s="75"/>
      <c r="H154" s="75"/>
      <c r="I154" s="75"/>
      <c r="J154" s="75"/>
      <c r="K154" s="75"/>
      <c r="L154" s="75"/>
    </row>
    <row r="155" spans="2:12">
      <c r="B155" s="75"/>
      <c r="C155" s="75"/>
      <c r="D155" s="75"/>
      <c r="E155" s="75"/>
      <c r="F155" s="75"/>
      <c r="G155" s="75"/>
      <c r="H155" s="75"/>
      <c r="I155" s="75"/>
      <c r="J155" s="75"/>
      <c r="K155" s="75"/>
      <c r="L155" s="75"/>
    </row>
    <row r="156" spans="2:12">
      <c r="B156" s="75"/>
      <c r="C156" s="75"/>
      <c r="D156" s="75"/>
      <c r="E156" s="75"/>
      <c r="F156" s="75"/>
      <c r="G156" s="75"/>
      <c r="H156" s="75"/>
      <c r="I156" s="75"/>
      <c r="J156" s="75"/>
      <c r="K156" s="75"/>
      <c r="L156" s="75"/>
    </row>
    <row r="157" spans="2:12">
      <c r="B157" s="75"/>
      <c r="C157" s="75"/>
      <c r="D157" s="75"/>
      <c r="E157" s="75"/>
      <c r="F157" s="75"/>
      <c r="G157" s="75"/>
      <c r="H157" s="75"/>
      <c r="I157" s="75"/>
      <c r="J157" s="75"/>
      <c r="K157" s="75"/>
      <c r="L157" s="75"/>
    </row>
    <row r="158" spans="2:12">
      <c r="B158" s="75"/>
      <c r="C158" s="75"/>
      <c r="D158" s="75"/>
      <c r="E158" s="75"/>
      <c r="F158" s="75"/>
      <c r="G158" s="75"/>
      <c r="H158" s="75"/>
      <c r="I158" s="75"/>
      <c r="J158" s="75"/>
      <c r="K158" s="75"/>
      <c r="L158" s="75"/>
    </row>
    <row r="159" spans="2:12">
      <c r="B159" s="75"/>
      <c r="C159" s="75"/>
      <c r="D159" s="75"/>
      <c r="E159" s="75"/>
      <c r="F159" s="75"/>
      <c r="G159" s="75"/>
      <c r="H159" s="75"/>
      <c r="I159" s="75"/>
      <c r="J159" s="75"/>
      <c r="K159" s="75"/>
      <c r="L159" s="75"/>
    </row>
    <row r="160" spans="2:12">
      <c r="B160" s="75"/>
      <c r="C160" s="75"/>
      <c r="D160" s="75"/>
      <c r="E160" s="75"/>
      <c r="F160" s="75"/>
      <c r="G160" s="75"/>
      <c r="H160" s="75"/>
      <c r="I160" s="75"/>
      <c r="J160" s="75"/>
      <c r="K160" s="75"/>
      <c r="L160" s="75"/>
    </row>
    <row r="161" spans="2:12">
      <c r="B161" s="75"/>
      <c r="C161" s="75"/>
      <c r="D161" s="75"/>
      <c r="E161" s="75"/>
      <c r="F161" s="75"/>
      <c r="G161" s="75"/>
      <c r="H161" s="75"/>
      <c r="I161" s="75"/>
      <c r="J161" s="75"/>
      <c r="K161" s="75"/>
      <c r="L161" s="75"/>
    </row>
    <row r="162" spans="2:12">
      <c r="B162" s="75"/>
      <c r="C162" s="75"/>
      <c r="D162" s="75"/>
      <c r="E162" s="75"/>
      <c r="F162" s="75"/>
      <c r="G162" s="75"/>
      <c r="H162" s="75"/>
      <c r="I162" s="75"/>
      <c r="J162" s="75"/>
      <c r="K162" s="75"/>
      <c r="L162" s="75"/>
    </row>
    <row r="163" spans="2:12">
      <c r="B163" s="75"/>
      <c r="C163" s="75"/>
      <c r="D163" s="75"/>
      <c r="E163" s="75"/>
      <c r="F163" s="75"/>
      <c r="G163" s="75"/>
      <c r="H163" s="75"/>
      <c r="I163" s="75"/>
      <c r="J163" s="75"/>
      <c r="K163" s="75"/>
      <c r="L163" s="75"/>
    </row>
    <row r="164" spans="2:12">
      <c r="B164" s="75"/>
      <c r="C164" s="75"/>
      <c r="D164" s="75"/>
      <c r="E164" s="75"/>
      <c r="F164" s="75"/>
      <c r="G164" s="75"/>
      <c r="H164" s="75"/>
      <c r="I164" s="75"/>
      <c r="J164" s="75"/>
      <c r="K164" s="75"/>
      <c r="L164" s="75"/>
    </row>
    <row r="165" spans="2:12">
      <c r="B165" s="75"/>
      <c r="C165" s="75"/>
      <c r="D165" s="75"/>
      <c r="E165" s="75"/>
      <c r="F165" s="75"/>
      <c r="G165" s="75"/>
      <c r="H165" s="75"/>
      <c r="I165" s="75"/>
      <c r="J165" s="75"/>
      <c r="K165" s="75"/>
      <c r="L165" s="75"/>
    </row>
    <row r="166" spans="2:12">
      <c r="B166" s="75"/>
      <c r="C166" s="75"/>
      <c r="D166" s="75"/>
      <c r="E166" s="75"/>
      <c r="F166" s="75"/>
      <c r="G166" s="75"/>
      <c r="H166" s="75"/>
      <c r="I166" s="75"/>
      <c r="J166" s="75"/>
      <c r="K166" s="75"/>
      <c r="L166" s="75"/>
    </row>
    <row r="167" spans="2:12">
      <c r="B167" s="75"/>
      <c r="C167" s="75"/>
      <c r="D167" s="75"/>
      <c r="E167" s="75"/>
      <c r="F167" s="75"/>
      <c r="G167" s="75"/>
      <c r="H167" s="75"/>
      <c r="I167" s="75"/>
      <c r="J167" s="75"/>
      <c r="K167" s="75"/>
      <c r="L167" s="75"/>
    </row>
    <row r="168" spans="2:12">
      <c r="B168" s="75"/>
      <c r="C168" s="75"/>
      <c r="D168" s="75"/>
      <c r="E168" s="75"/>
      <c r="F168" s="75"/>
      <c r="G168" s="75"/>
      <c r="H168" s="75"/>
      <c r="I168" s="75"/>
      <c r="J168" s="75"/>
      <c r="K168" s="75"/>
      <c r="L168" s="75"/>
    </row>
    <row r="169" spans="2:12">
      <c r="B169" s="75"/>
      <c r="C169" s="75"/>
      <c r="D169" s="75"/>
      <c r="E169" s="75"/>
      <c r="F169" s="75"/>
      <c r="G169" s="75"/>
      <c r="H169" s="75"/>
      <c r="I169" s="75"/>
      <c r="J169" s="75"/>
      <c r="K169" s="75"/>
      <c r="L169" s="75"/>
    </row>
    <row r="170" spans="2:12">
      <c r="B170" s="75"/>
      <c r="C170" s="75"/>
      <c r="D170" s="75"/>
      <c r="E170" s="75"/>
      <c r="F170" s="75"/>
      <c r="G170" s="75"/>
      <c r="H170" s="75"/>
      <c r="I170" s="75"/>
      <c r="J170" s="75"/>
      <c r="K170" s="75"/>
      <c r="L170" s="75"/>
    </row>
    <row r="171" spans="2:12">
      <c r="B171" s="75"/>
      <c r="C171" s="75"/>
      <c r="D171" s="75"/>
      <c r="E171" s="75"/>
      <c r="F171" s="75"/>
      <c r="G171" s="75"/>
      <c r="H171" s="75"/>
      <c r="I171" s="75"/>
      <c r="J171" s="75"/>
      <c r="K171" s="75"/>
      <c r="L171" s="75"/>
    </row>
    <row r="172" spans="2:12">
      <c r="B172" s="75"/>
      <c r="C172" s="75"/>
      <c r="D172" s="75"/>
      <c r="E172" s="75"/>
      <c r="F172" s="75"/>
      <c r="G172" s="75"/>
      <c r="H172" s="75"/>
      <c r="I172" s="75"/>
      <c r="J172" s="75"/>
      <c r="K172" s="75"/>
      <c r="L172" s="75"/>
    </row>
    <row r="173" spans="2:12">
      <c r="B173" s="75"/>
      <c r="C173" s="75"/>
      <c r="D173" s="75"/>
      <c r="E173" s="75"/>
      <c r="F173" s="75"/>
      <c r="G173" s="75"/>
      <c r="H173" s="75"/>
      <c r="I173" s="75"/>
      <c r="J173" s="75"/>
      <c r="K173" s="75"/>
      <c r="L173" s="75"/>
    </row>
    <row r="174" spans="2:12">
      <c r="B174" s="75"/>
      <c r="C174" s="75"/>
      <c r="D174" s="75"/>
      <c r="E174" s="75"/>
      <c r="F174" s="75"/>
      <c r="G174" s="75"/>
      <c r="H174" s="75"/>
      <c r="I174" s="75"/>
      <c r="J174" s="75"/>
      <c r="K174" s="75"/>
      <c r="L174" s="75"/>
    </row>
    <row r="175" spans="2:12">
      <c r="B175" s="75"/>
      <c r="C175" s="75"/>
      <c r="D175" s="75"/>
      <c r="E175" s="75"/>
      <c r="F175" s="75"/>
      <c r="G175" s="75"/>
      <c r="H175" s="75"/>
      <c r="I175" s="75"/>
      <c r="J175" s="75"/>
      <c r="K175" s="75"/>
      <c r="L175" s="75"/>
    </row>
    <row r="176" spans="2:12">
      <c r="B176" s="75"/>
      <c r="C176" s="75"/>
      <c r="D176" s="75"/>
      <c r="E176" s="75"/>
      <c r="F176" s="75"/>
      <c r="G176" s="75"/>
      <c r="H176" s="75"/>
      <c r="I176" s="75"/>
      <c r="J176" s="75"/>
      <c r="K176" s="75"/>
      <c r="L176" s="75"/>
    </row>
    <row r="177" spans="2:12">
      <c r="B177" s="75"/>
      <c r="C177" s="75"/>
      <c r="D177" s="75"/>
      <c r="E177" s="75"/>
      <c r="F177" s="75"/>
      <c r="G177" s="75"/>
      <c r="H177" s="75"/>
      <c r="I177" s="75"/>
      <c r="J177" s="75"/>
      <c r="K177" s="75"/>
      <c r="L177" s="75"/>
    </row>
    <row r="178" spans="2:12">
      <c r="B178" s="75"/>
      <c r="C178" s="75"/>
      <c r="D178" s="75"/>
      <c r="E178" s="75"/>
      <c r="F178" s="75"/>
      <c r="G178" s="75"/>
      <c r="H178" s="75"/>
      <c r="I178" s="75"/>
      <c r="J178" s="75"/>
      <c r="K178" s="75"/>
      <c r="L178" s="75"/>
    </row>
    <row r="179" spans="2:12">
      <c r="B179" s="75"/>
      <c r="C179" s="75"/>
      <c r="D179" s="75"/>
      <c r="E179" s="75"/>
      <c r="F179" s="75"/>
      <c r="G179" s="75"/>
      <c r="H179" s="75"/>
      <c r="I179" s="75"/>
      <c r="J179" s="75"/>
      <c r="K179" s="75"/>
      <c r="L179" s="75"/>
    </row>
    <row r="180" spans="2:12">
      <c r="B180" s="75"/>
      <c r="C180" s="75"/>
      <c r="D180" s="75"/>
      <c r="E180" s="75"/>
      <c r="F180" s="75"/>
      <c r="G180" s="75"/>
      <c r="H180" s="75"/>
      <c r="I180" s="75"/>
      <c r="J180" s="75"/>
      <c r="K180" s="75"/>
      <c r="L180" s="75"/>
    </row>
    <row r="181" spans="2:12">
      <c r="B181" s="75"/>
      <c r="C181" s="75"/>
      <c r="D181" s="75"/>
      <c r="E181" s="75"/>
      <c r="F181" s="75"/>
      <c r="G181" s="75"/>
      <c r="H181" s="75"/>
      <c r="I181" s="75"/>
      <c r="J181" s="75"/>
      <c r="K181" s="75"/>
      <c r="L181" s="75"/>
    </row>
    <row r="182" spans="2:12">
      <c r="B182" s="75"/>
      <c r="C182" s="75"/>
      <c r="D182" s="75"/>
      <c r="E182" s="75"/>
      <c r="F182" s="75"/>
      <c r="G182" s="75"/>
      <c r="H182" s="75"/>
      <c r="I182" s="75"/>
      <c r="J182" s="75"/>
      <c r="K182" s="75"/>
      <c r="L182" s="75"/>
    </row>
    <row r="183" spans="2:12">
      <c r="B183" s="75"/>
      <c r="C183" s="75"/>
      <c r="D183" s="75"/>
      <c r="E183" s="75"/>
      <c r="F183" s="75"/>
      <c r="G183" s="75"/>
      <c r="H183" s="75"/>
      <c r="I183" s="75"/>
      <c r="J183" s="75"/>
      <c r="K183" s="75"/>
      <c r="L183" s="75"/>
    </row>
    <row r="184" spans="2:12">
      <c r="B184" s="75"/>
      <c r="C184" s="75"/>
      <c r="D184" s="75"/>
      <c r="E184" s="75"/>
      <c r="F184" s="75"/>
      <c r="G184" s="75"/>
      <c r="H184" s="75"/>
      <c r="I184" s="75"/>
      <c r="J184" s="75"/>
      <c r="K184" s="75"/>
      <c r="L184" s="75"/>
    </row>
    <row r="185" spans="2:12">
      <c r="B185" s="75"/>
      <c r="C185" s="75"/>
      <c r="D185" s="75"/>
      <c r="E185" s="75"/>
      <c r="F185" s="75"/>
      <c r="G185" s="75"/>
      <c r="H185" s="75"/>
      <c r="I185" s="75"/>
      <c r="J185" s="75"/>
      <c r="K185" s="75"/>
      <c r="L185" s="75"/>
    </row>
    <row r="186" spans="2:12">
      <c r="B186" s="75"/>
      <c r="C186" s="75"/>
      <c r="D186" s="75"/>
      <c r="E186" s="75"/>
      <c r="F186" s="75"/>
      <c r="G186" s="75"/>
      <c r="H186" s="75"/>
      <c r="I186" s="75"/>
      <c r="J186" s="75"/>
      <c r="K186" s="75"/>
      <c r="L186" s="75"/>
    </row>
    <row r="187" spans="2:12">
      <c r="B187" s="75"/>
      <c r="C187" s="75"/>
      <c r="D187" s="75"/>
      <c r="E187" s="75"/>
      <c r="F187" s="75"/>
      <c r="G187" s="75"/>
      <c r="H187" s="75"/>
      <c r="I187" s="75"/>
      <c r="J187" s="75"/>
      <c r="K187" s="75"/>
      <c r="L187" s="75"/>
    </row>
    <row r="188" spans="2:12">
      <c r="B188" s="75"/>
      <c r="C188" s="75"/>
      <c r="D188" s="75"/>
      <c r="E188" s="75"/>
      <c r="F188" s="75"/>
      <c r="G188" s="75"/>
      <c r="H188" s="75"/>
      <c r="I188" s="75"/>
      <c r="J188" s="75"/>
      <c r="K188" s="75"/>
      <c r="L188" s="75"/>
    </row>
    <row r="189" spans="2:12">
      <c r="B189" s="75"/>
      <c r="C189" s="75"/>
      <c r="D189" s="75"/>
      <c r="E189" s="75"/>
      <c r="F189" s="75"/>
      <c r="G189" s="75"/>
      <c r="H189" s="75"/>
      <c r="I189" s="75"/>
      <c r="J189" s="75"/>
      <c r="K189" s="75"/>
      <c r="L189" s="75"/>
    </row>
    <row r="190" spans="2:12">
      <c r="B190" s="75"/>
      <c r="C190" s="75"/>
      <c r="D190" s="75"/>
      <c r="E190" s="75"/>
      <c r="F190" s="75"/>
      <c r="G190" s="75"/>
      <c r="H190" s="75"/>
      <c r="I190" s="75"/>
      <c r="J190" s="75"/>
      <c r="K190" s="75"/>
      <c r="L190" s="75"/>
    </row>
    <row r="191" spans="2:12">
      <c r="B191" s="75"/>
      <c r="C191" s="75"/>
      <c r="D191" s="75"/>
      <c r="E191" s="75"/>
      <c r="F191" s="75"/>
      <c r="G191" s="75"/>
      <c r="H191" s="75"/>
      <c r="I191" s="75"/>
      <c r="J191" s="75"/>
      <c r="K191" s="75"/>
      <c r="L191" s="75"/>
    </row>
    <row r="192" spans="2:12">
      <c r="B192" s="75"/>
      <c r="C192" s="75"/>
      <c r="D192" s="75"/>
      <c r="E192" s="75"/>
      <c r="F192" s="75"/>
      <c r="G192" s="75"/>
      <c r="H192" s="75"/>
      <c r="I192" s="75"/>
      <c r="J192" s="75"/>
      <c r="K192" s="75"/>
      <c r="L192" s="75"/>
    </row>
    <row r="193" spans="2:12">
      <c r="B193" s="75"/>
      <c r="C193" s="75"/>
      <c r="D193" s="75"/>
      <c r="E193" s="75"/>
      <c r="F193" s="75"/>
      <c r="G193" s="75"/>
      <c r="H193" s="75"/>
      <c r="I193" s="75"/>
      <c r="J193" s="75"/>
      <c r="K193" s="75"/>
      <c r="L193" s="75"/>
    </row>
    <row r="194" spans="2:12">
      <c r="B194" s="75"/>
      <c r="C194" s="75"/>
      <c r="D194" s="75"/>
      <c r="E194" s="75"/>
      <c r="F194" s="75"/>
      <c r="G194" s="75"/>
      <c r="H194" s="75"/>
      <c r="I194" s="75"/>
      <c r="J194" s="75"/>
      <c r="K194" s="75"/>
      <c r="L194" s="75"/>
    </row>
    <row r="195" spans="2:12">
      <c r="B195" s="75"/>
      <c r="C195" s="75"/>
      <c r="D195" s="75"/>
      <c r="E195" s="75"/>
      <c r="F195" s="75"/>
      <c r="G195" s="75"/>
      <c r="H195" s="75"/>
      <c r="I195" s="75"/>
      <c r="J195" s="75"/>
      <c r="K195" s="75"/>
      <c r="L195" s="75"/>
    </row>
    <row r="196" spans="2:12">
      <c r="B196" s="75"/>
      <c r="C196" s="75"/>
      <c r="D196" s="75"/>
      <c r="E196" s="75"/>
      <c r="F196" s="75"/>
      <c r="G196" s="75"/>
      <c r="H196" s="75"/>
      <c r="I196" s="75"/>
      <c r="J196" s="75"/>
      <c r="K196" s="75"/>
      <c r="L196" s="75"/>
    </row>
    <row r="197" spans="2:12">
      <c r="B197" s="75"/>
      <c r="C197" s="75"/>
      <c r="D197" s="75"/>
      <c r="E197" s="75"/>
      <c r="F197" s="75"/>
      <c r="G197" s="75"/>
      <c r="H197" s="75"/>
      <c r="I197" s="75"/>
      <c r="J197" s="75"/>
      <c r="K197" s="75"/>
      <c r="L197" s="75"/>
    </row>
    <row r="198" spans="2:12">
      <c r="B198" s="75"/>
      <c r="C198" s="75"/>
      <c r="D198" s="75"/>
      <c r="E198" s="75"/>
      <c r="F198" s="75"/>
      <c r="G198" s="75"/>
      <c r="H198" s="75"/>
      <c r="I198" s="75"/>
      <c r="J198" s="75"/>
      <c r="K198" s="75"/>
      <c r="L198" s="75"/>
    </row>
    <row r="199" spans="2:12">
      <c r="B199" s="75"/>
      <c r="C199" s="75"/>
      <c r="D199" s="75"/>
      <c r="E199" s="75"/>
      <c r="F199" s="75"/>
      <c r="G199" s="75"/>
      <c r="H199" s="75"/>
      <c r="I199" s="75"/>
      <c r="J199" s="75"/>
      <c r="K199" s="75"/>
      <c r="L199" s="75"/>
    </row>
    <row r="200" spans="2:12">
      <c r="B200" s="75"/>
      <c r="C200" s="75"/>
      <c r="D200" s="75"/>
      <c r="E200" s="75"/>
      <c r="F200" s="75"/>
      <c r="G200" s="75"/>
      <c r="H200" s="75"/>
      <c r="I200" s="75"/>
      <c r="J200" s="75"/>
      <c r="K200" s="75"/>
      <c r="L200" s="75"/>
    </row>
    <row r="201" spans="2:12">
      <c r="B201" s="75"/>
      <c r="C201" s="75"/>
      <c r="D201" s="75"/>
      <c r="E201" s="75"/>
      <c r="F201" s="75"/>
      <c r="G201" s="75"/>
      <c r="H201" s="75"/>
      <c r="I201" s="75"/>
      <c r="J201" s="75"/>
      <c r="K201" s="75"/>
      <c r="L201" s="75"/>
    </row>
    <row r="202" spans="2:12">
      <c r="B202" s="75"/>
      <c r="C202" s="75"/>
      <c r="D202" s="75"/>
      <c r="E202" s="75"/>
      <c r="F202" s="75"/>
      <c r="G202" s="75"/>
      <c r="H202" s="75"/>
      <c r="I202" s="75"/>
      <c r="J202" s="75"/>
      <c r="K202" s="75"/>
      <c r="L202" s="75"/>
    </row>
    <row r="203" spans="2:12">
      <c r="B203" s="75"/>
      <c r="C203" s="75"/>
      <c r="D203" s="75"/>
      <c r="E203" s="75"/>
      <c r="F203" s="75"/>
      <c r="G203" s="75"/>
      <c r="H203" s="75"/>
      <c r="I203" s="75"/>
      <c r="J203" s="75"/>
      <c r="K203" s="75"/>
      <c r="L203" s="75"/>
    </row>
    <row r="204" spans="2:12">
      <c r="B204" s="75"/>
      <c r="C204" s="75"/>
      <c r="D204" s="75"/>
      <c r="E204" s="75"/>
      <c r="F204" s="75"/>
      <c r="G204" s="75"/>
      <c r="H204" s="75"/>
      <c r="I204" s="75"/>
      <c r="J204" s="75"/>
      <c r="K204" s="75"/>
      <c r="L204" s="75"/>
    </row>
    <row r="205" spans="2:12">
      <c r="B205" s="75"/>
      <c r="C205" s="75"/>
      <c r="D205" s="75"/>
      <c r="E205" s="75"/>
      <c r="F205" s="75"/>
      <c r="G205" s="75"/>
      <c r="H205" s="75"/>
      <c r="I205" s="75"/>
      <c r="J205" s="75"/>
      <c r="K205" s="75"/>
      <c r="L205" s="75"/>
    </row>
    <row r="206" spans="2:12">
      <c r="B206" s="75"/>
      <c r="C206" s="75"/>
      <c r="D206" s="75"/>
      <c r="E206" s="75"/>
      <c r="F206" s="75"/>
      <c r="G206" s="75"/>
      <c r="H206" s="75"/>
      <c r="I206" s="75"/>
      <c r="J206" s="75"/>
      <c r="K206" s="75"/>
      <c r="L206" s="75"/>
    </row>
    <row r="207" spans="2:12">
      <c r="B207" s="75"/>
      <c r="C207" s="75"/>
      <c r="D207" s="75"/>
      <c r="E207" s="75"/>
      <c r="F207" s="75"/>
      <c r="G207" s="75"/>
      <c r="H207" s="75"/>
      <c r="I207" s="75"/>
      <c r="J207" s="75"/>
      <c r="K207" s="75"/>
      <c r="L207" s="75"/>
    </row>
    <row r="208" spans="2:12">
      <c r="B208" s="75"/>
      <c r="C208" s="75"/>
      <c r="D208" s="75"/>
      <c r="E208" s="75"/>
      <c r="F208" s="75"/>
      <c r="G208" s="75"/>
      <c r="H208" s="75"/>
      <c r="I208" s="75"/>
      <c r="J208" s="75"/>
      <c r="K208" s="75"/>
      <c r="L208" s="75"/>
    </row>
    <row r="209" spans="2:12">
      <c r="B209" s="75"/>
      <c r="C209" s="75"/>
      <c r="D209" s="75"/>
      <c r="E209" s="75"/>
      <c r="F209" s="75"/>
      <c r="G209" s="75"/>
      <c r="H209" s="75"/>
      <c r="I209" s="75"/>
      <c r="J209" s="75"/>
      <c r="K209" s="75"/>
      <c r="L209" s="75"/>
    </row>
    <row r="210" spans="2:12">
      <c r="B210" s="75"/>
      <c r="C210" s="75"/>
      <c r="D210" s="75"/>
      <c r="E210" s="75"/>
      <c r="F210" s="75"/>
      <c r="G210" s="75"/>
      <c r="H210" s="75"/>
      <c r="I210" s="75"/>
      <c r="J210" s="75"/>
      <c r="K210" s="75"/>
      <c r="L210" s="75"/>
    </row>
    <row r="211" spans="2:12">
      <c r="B211" s="75"/>
      <c r="C211" s="75"/>
      <c r="D211" s="75"/>
      <c r="E211" s="75"/>
      <c r="F211" s="75"/>
      <c r="G211" s="75"/>
      <c r="H211" s="75"/>
      <c r="I211" s="75"/>
      <c r="J211" s="75"/>
      <c r="K211" s="75"/>
      <c r="L211" s="75"/>
    </row>
    <row r="212" spans="2:12">
      <c r="B212" s="75"/>
      <c r="C212" s="75"/>
      <c r="D212" s="75"/>
      <c r="E212" s="75"/>
      <c r="F212" s="75"/>
      <c r="G212" s="75"/>
      <c r="H212" s="75"/>
      <c r="I212" s="75"/>
      <c r="J212" s="75"/>
      <c r="K212" s="75"/>
      <c r="L212" s="75"/>
    </row>
    <row r="213" spans="2:12">
      <c r="B213" s="75"/>
      <c r="C213" s="75"/>
      <c r="D213" s="75"/>
      <c r="E213" s="75"/>
      <c r="F213" s="75"/>
      <c r="G213" s="75"/>
      <c r="H213" s="75"/>
      <c r="I213" s="75"/>
      <c r="J213" s="75"/>
      <c r="K213" s="75"/>
      <c r="L213" s="75"/>
    </row>
    <row r="214" spans="2:12">
      <c r="B214" s="75"/>
      <c r="C214" s="75"/>
      <c r="D214" s="75"/>
      <c r="E214" s="75"/>
      <c r="F214" s="75"/>
      <c r="G214" s="75"/>
      <c r="H214" s="75"/>
      <c r="I214" s="75"/>
      <c r="J214" s="75"/>
      <c r="K214" s="75"/>
      <c r="L214" s="75"/>
    </row>
    <row r="215" spans="2:12">
      <c r="B215" s="75"/>
      <c r="C215" s="75"/>
      <c r="D215" s="75"/>
      <c r="E215" s="75"/>
      <c r="F215" s="75"/>
      <c r="G215" s="75"/>
      <c r="H215" s="75"/>
      <c r="I215" s="75"/>
      <c r="J215" s="75"/>
      <c r="K215" s="75"/>
      <c r="L215" s="75"/>
    </row>
    <row r="216" spans="2:12">
      <c r="B216" s="75"/>
      <c r="C216" s="75"/>
      <c r="D216" s="75"/>
      <c r="E216" s="75"/>
      <c r="F216" s="75"/>
      <c r="G216" s="75"/>
      <c r="H216" s="75"/>
      <c r="I216" s="75"/>
      <c r="J216" s="75"/>
      <c r="K216" s="75"/>
      <c r="L216" s="75"/>
    </row>
    <row r="217" spans="2:12">
      <c r="B217" s="75"/>
      <c r="C217" s="75"/>
      <c r="D217" s="75"/>
      <c r="E217" s="75"/>
      <c r="F217" s="75"/>
      <c r="G217" s="75"/>
      <c r="H217" s="75"/>
      <c r="I217" s="75"/>
      <c r="J217" s="75"/>
      <c r="K217" s="75"/>
      <c r="L217" s="75"/>
    </row>
    <row r="218" spans="2:12">
      <c r="B218" s="75"/>
      <c r="C218" s="75"/>
      <c r="D218" s="75"/>
      <c r="E218" s="75"/>
      <c r="F218" s="75"/>
      <c r="G218" s="75"/>
      <c r="H218" s="75"/>
      <c r="I218" s="75"/>
      <c r="J218" s="75"/>
      <c r="K218" s="75"/>
      <c r="L218" s="75"/>
    </row>
    <row r="219" spans="2:12">
      <c r="B219" s="75"/>
      <c r="C219" s="75"/>
      <c r="D219" s="75"/>
      <c r="E219" s="75"/>
      <c r="F219" s="75"/>
      <c r="G219" s="75"/>
      <c r="H219" s="75"/>
      <c r="I219" s="75"/>
      <c r="J219" s="75"/>
      <c r="K219" s="75"/>
      <c r="L219" s="75"/>
    </row>
    <row r="220" spans="2:12">
      <c r="B220" s="75"/>
      <c r="C220" s="75"/>
      <c r="D220" s="75"/>
      <c r="E220" s="75"/>
      <c r="F220" s="75"/>
      <c r="G220" s="75"/>
      <c r="H220" s="75"/>
      <c r="I220" s="75"/>
      <c r="J220" s="75"/>
      <c r="K220" s="75"/>
      <c r="L220" s="75"/>
    </row>
    <row r="221" spans="2:12">
      <c r="B221" s="75"/>
      <c r="C221" s="75"/>
      <c r="D221" s="75"/>
      <c r="E221" s="75"/>
      <c r="F221" s="75"/>
      <c r="G221" s="75"/>
      <c r="H221" s="75"/>
      <c r="I221" s="75"/>
      <c r="J221" s="75"/>
      <c r="K221" s="75"/>
      <c r="L221" s="75"/>
    </row>
    <row r="222" spans="2:12">
      <c r="B222" s="75"/>
      <c r="C222" s="75"/>
      <c r="D222" s="75"/>
      <c r="E222" s="75"/>
      <c r="F222" s="75"/>
      <c r="G222" s="75"/>
      <c r="H222" s="75"/>
      <c r="I222" s="75"/>
      <c r="J222" s="75"/>
      <c r="K222" s="75"/>
      <c r="L222" s="75"/>
    </row>
    <row r="223" spans="2:12">
      <c r="B223" s="75"/>
      <c r="C223" s="75"/>
      <c r="D223" s="75"/>
      <c r="E223" s="75"/>
      <c r="F223" s="75"/>
      <c r="G223" s="75"/>
      <c r="H223" s="75"/>
      <c r="I223" s="75"/>
      <c r="J223" s="75"/>
      <c r="K223" s="75"/>
      <c r="L223" s="75"/>
    </row>
    <row r="224" spans="2:12">
      <c r="B224" s="75"/>
      <c r="C224" s="75"/>
      <c r="D224" s="75"/>
      <c r="E224" s="75"/>
      <c r="F224" s="75"/>
      <c r="G224" s="75"/>
      <c r="H224" s="75"/>
      <c r="I224" s="75"/>
      <c r="J224" s="75"/>
      <c r="K224" s="75"/>
      <c r="L224" s="75"/>
    </row>
    <row r="225" spans="2:12">
      <c r="B225" s="75"/>
      <c r="C225" s="75"/>
      <c r="D225" s="75"/>
      <c r="E225" s="75"/>
      <c r="F225" s="75"/>
      <c r="G225" s="75"/>
      <c r="H225" s="75"/>
      <c r="I225" s="75"/>
      <c r="J225" s="75"/>
      <c r="K225" s="75"/>
      <c r="L225" s="75"/>
    </row>
    <row r="226" spans="2:12">
      <c r="B226" s="75"/>
      <c r="C226" s="75"/>
      <c r="D226" s="75"/>
      <c r="E226" s="75"/>
      <c r="F226" s="75"/>
      <c r="G226" s="75"/>
      <c r="H226" s="75"/>
      <c r="I226" s="75"/>
      <c r="J226" s="75"/>
      <c r="K226" s="75"/>
      <c r="L226" s="75"/>
    </row>
    <row r="227" spans="2:12">
      <c r="B227" s="75"/>
      <c r="C227" s="75"/>
      <c r="D227" s="75"/>
      <c r="E227" s="75"/>
      <c r="F227" s="75"/>
      <c r="G227" s="75"/>
      <c r="H227" s="75"/>
      <c r="I227" s="75"/>
      <c r="J227" s="75"/>
      <c r="K227" s="75"/>
      <c r="L227" s="75"/>
    </row>
    <row r="228" spans="2:12">
      <c r="B228" s="75"/>
      <c r="C228" s="75"/>
      <c r="D228" s="75"/>
      <c r="E228" s="75"/>
      <c r="F228" s="75"/>
      <c r="G228" s="75"/>
      <c r="H228" s="75"/>
      <c r="I228" s="75"/>
      <c r="J228" s="75"/>
      <c r="K228" s="75"/>
      <c r="L228" s="75"/>
    </row>
    <row r="229" spans="2:12">
      <c r="B229" s="75"/>
      <c r="C229" s="75"/>
      <c r="D229" s="75"/>
      <c r="E229" s="75"/>
      <c r="F229" s="75"/>
      <c r="G229" s="75"/>
      <c r="H229" s="75"/>
      <c r="I229" s="75"/>
      <c r="J229" s="75"/>
      <c r="K229" s="75"/>
      <c r="L229" s="75"/>
    </row>
    <row r="230" spans="2:12">
      <c r="B230" s="75"/>
      <c r="C230" s="75"/>
      <c r="D230" s="75"/>
      <c r="E230" s="75"/>
      <c r="F230" s="75"/>
      <c r="G230" s="75"/>
      <c r="H230" s="75"/>
      <c r="I230" s="75"/>
      <c r="J230" s="75"/>
      <c r="K230" s="75"/>
      <c r="L230" s="75"/>
    </row>
    <row r="231" spans="2:12">
      <c r="B231" s="75"/>
      <c r="C231" s="75"/>
      <c r="D231" s="75"/>
      <c r="E231" s="75"/>
      <c r="F231" s="75"/>
      <c r="G231" s="75"/>
      <c r="H231" s="75"/>
      <c r="I231" s="75"/>
      <c r="J231" s="75"/>
      <c r="K231" s="75"/>
      <c r="L231" s="75"/>
    </row>
    <row r="232" spans="2:12">
      <c r="B232" s="75"/>
      <c r="C232" s="75"/>
      <c r="D232" s="75"/>
      <c r="E232" s="75"/>
      <c r="F232" s="75"/>
      <c r="G232" s="75"/>
      <c r="H232" s="75"/>
      <c r="I232" s="75"/>
      <c r="J232" s="75"/>
      <c r="K232" s="75"/>
      <c r="L232" s="75"/>
    </row>
    <row r="233" spans="2:12">
      <c r="B233" s="75"/>
      <c r="C233" s="75"/>
      <c r="D233" s="75"/>
      <c r="E233" s="75"/>
      <c r="F233" s="75"/>
      <c r="G233" s="75"/>
      <c r="H233" s="75"/>
      <c r="I233" s="75"/>
      <c r="J233" s="75"/>
      <c r="K233" s="75"/>
      <c r="L233" s="75"/>
    </row>
    <row r="234" spans="2:12">
      <c r="B234" s="75"/>
      <c r="C234" s="75"/>
      <c r="D234" s="75"/>
      <c r="E234" s="75"/>
      <c r="F234" s="75"/>
      <c r="G234" s="75"/>
      <c r="H234" s="75"/>
      <c r="I234" s="75"/>
      <c r="J234" s="75"/>
      <c r="K234" s="75"/>
      <c r="L234" s="75"/>
    </row>
    <row r="235" spans="2:12">
      <c r="B235" s="75"/>
      <c r="C235" s="75"/>
      <c r="D235" s="75"/>
      <c r="E235" s="75"/>
      <c r="F235" s="75"/>
      <c r="G235" s="75"/>
      <c r="H235" s="75"/>
      <c r="I235" s="75"/>
      <c r="J235" s="75"/>
      <c r="K235" s="75"/>
      <c r="L235" s="75"/>
    </row>
    <row r="236" spans="2:12">
      <c r="B236" s="75"/>
      <c r="C236" s="75"/>
      <c r="D236" s="75"/>
      <c r="E236" s="75"/>
      <c r="F236" s="75"/>
      <c r="G236" s="75"/>
      <c r="H236" s="75"/>
      <c r="I236" s="75"/>
      <c r="J236" s="75"/>
      <c r="K236" s="75"/>
      <c r="L236" s="75"/>
    </row>
    <row r="237" spans="2:12">
      <c r="B237" s="75"/>
      <c r="C237" s="75"/>
      <c r="D237" s="75"/>
      <c r="E237" s="75"/>
      <c r="F237" s="75"/>
      <c r="G237" s="75"/>
      <c r="H237" s="75"/>
      <c r="I237" s="75"/>
      <c r="J237" s="75"/>
      <c r="K237" s="75"/>
      <c r="L237" s="75"/>
    </row>
    <row r="238" spans="2:12">
      <c r="B238" s="75"/>
      <c r="C238" s="75"/>
      <c r="D238" s="75"/>
      <c r="E238" s="75"/>
      <c r="F238" s="75"/>
      <c r="G238" s="75"/>
      <c r="H238" s="75"/>
      <c r="I238" s="75"/>
      <c r="J238" s="75"/>
      <c r="K238" s="75"/>
      <c r="L238" s="75"/>
    </row>
    <row r="239" spans="2:12">
      <c r="B239" s="75"/>
      <c r="C239" s="75"/>
      <c r="D239" s="75"/>
      <c r="E239" s="75"/>
      <c r="F239" s="75"/>
      <c r="G239" s="75"/>
      <c r="H239" s="75"/>
      <c r="I239" s="75"/>
      <c r="J239" s="75"/>
      <c r="K239" s="75"/>
      <c r="L239" s="75"/>
    </row>
    <row r="240" spans="2:12">
      <c r="B240" s="75"/>
      <c r="C240" s="75"/>
      <c r="D240" s="75"/>
      <c r="E240" s="75"/>
      <c r="F240" s="75"/>
      <c r="G240" s="75"/>
      <c r="H240" s="75"/>
      <c r="I240" s="75"/>
      <c r="J240" s="75"/>
      <c r="K240" s="75"/>
      <c r="L240" s="75"/>
    </row>
    <row r="241" spans="2:12">
      <c r="B241" s="75"/>
      <c r="C241" s="75"/>
      <c r="D241" s="75"/>
      <c r="E241" s="75"/>
      <c r="F241" s="75"/>
      <c r="G241" s="75"/>
      <c r="H241" s="75"/>
      <c r="I241" s="75"/>
      <c r="J241" s="75"/>
      <c r="K241" s="75"/>
      <c r="L241" s="75"/>
    </row>
    <row r="242" spans="2:12">
      <c r="B242" s="75"/>
      <c r="C242" s="75"/>
      <c r="D242" s="75"/>
      <c r="E242" s="75"/>
      <c r="F242" s="75"/>
      <c r="G242" s="75"/>
      <c r="H242" s="75"/>
      <c r="I242" s="75"/>
      <c r="J242" s="75"/>
      <c r="K242" s="75"/>
      <c r="L242" s="75"/>
    </row>
    <row r="243" spans="2:12">
      <c r="B243" s="75"/>
      <c r="C243" s="75"/>
      <c r="D243" s="75"/>
      <c r="E243" s="75"/>
      <c r="F243" s="75"/>
      <c r="G243" s="75"/>
      <c r="H243" s="75"/>
      <c r="I243" s="75"/>
      <c r="J243" s="75"/>
      <c r="K243" s="75"/>
      <c r="L243" s="75"/>
    </row>
    <row r="244" spans="2:12">
      <c r="B244" s="75"/>
      <c r="C244" s="75"/>
      <c r="D244" s="75"/>
      <c r="E244" s="75"/>
      <c r="F244" s="75"/>
      <c r="G244" s="75"/>
      <c r="H244" s="75"/>
      <c r="I244" s="75"/>
      <c r="J244" s="75"/>
      <c r="K244" s="75"/>
      <c r="L244" s="75"/>
    </row>
    <row r="245" spans="2:12">
      <c r="B245" s="75"/>
      <c r="C245" s="75"/>
      <c r="D245" s="75"/>
      <c r="E245" s="75"/>
      <c r="F245" s="75"/>
      <c r="G245" s="75"/>
      <c r="H245" s="75"/>
      <c r="I245" s="75"/>
      <c r="J245" s="75"/>
      <c r="K245" s="75"/>
      <c r="L245" s="75"/>
    </row>
    <row r="246" spans="2:12">
      <c r="B246" s="75"/>
      <c r="C246" s="75"/>
      <c r="D246" s="75"/>
      <c r="E246" s="75"/>
      <c r="F246" s="75"/>
      <c r="G246" s="75"/>
      <c r="H246" s="75"/>
      <c r="I246" s="75"/>
      <c r="J246" s="75"/>
      <c r="K246" s="75"/>
      <c r="L246" s="75"/>
    </row>
    <row r="247" spans="2:12">
      <c r="B247" s="75"/>
      <c r="C247" s="75"/>
      <c r="D247" s="75"/>
      <c r="E247" s="75"/>
      <c r="F247" s="75"/>
      <c r="G247" s="75"/>
      <c r="H247" s="75"/>
      <c r="I247" s="75"/>
      <c r="J247" s="75"/>
      <c r="K247" s="75"/>
      <c r="L247" s="75"/>
    </row>
    <row r="248" spans="2:12">
      <c r="B248" s="75"/>
      <c r="C248" s="75"/>
      <c r="D248" s="75"/>
      <c r="E248" s="75"/>
      <c r="F248" s="75"/>
      <c r="G248" s="75"/>
      <c r="H248" s="75"/>
      <c r="I248" s="75"/>
      <c r="J248" s="75"/>
      <c r="K248" s="75"/>
      <c r="L248" s="75"/>
    </row>
    <row r="249" spans="2:12">
      <c r="B249" s="75"/>
      <c r="C249" s="75"/>
      <c r="D249" s="75"/>
      <c r="E249" s="75"/>
      <c r="F249" s="75"/>
      <c r="G249" s="75"/>
      <c r="H249" s="75"/>
      <c r="I249" s="75"/>
      <c r="J249" s="75"/>
      <c r="K249" s="75"/>
      <c r="L249" s="75"/>
    </row>
    <row r="250" spans="2:12">
      <c r="B250" s="75"/>
      <c r="C250" s="75"/>
      <c r="D250" s="75"/>
      <c r="E250" s="75"/>
      <c r="F250" s="75"/>
      <c r="G250" s="75"/>
      <c r="H250" s="75"/>
      <c r="I250" s="75"/>
      <c r="J250" s="75"/>
      <c r="K250" s="75"/>
      <c r="L250" s="75"/>
    </row>
    <row r="251" spans="2:12">
      <c r="B251" s="75"/>
      <c r="C251" s="75"/>
      <c r="D251" s="75"/>
      <c r="E251" s="75"/>
      <c r="F251" s="75"/>
      <c r="G251" s="75"/>
      <c r="H251" s="75"/>
      <c r="I251" s="75"/>
      <c r="J251" s="75"/>
      <c r="K251" s="75"/>
      <c r="L251" s="75"/>
    </row>
    <row r="252" spans="2:12">
      <c r="B252" s="75"/>
      <c r="C252" s="75"/>
      <c r="D252" s="75"/>
      <c r="E252" s="75"/>
      <c r="F252" s="75"/>
      <c r="G252" s="75"/>
      <c r="H252" s="75"/>
      <c r="I252" s="75"/>
      <c r="J252" s="75"/>
      <c r="K252" s="75"/>
      <c r="L252" s="75"/>
    </row>
    <row r="253" spans="2:12">
      <c r="B253" s="75"/>
      <c r="C253" s="75"/>
      <c r="D253" s="75"/>
      <c r="E253" s="75"/>
      <c r="F253" s="75"/>
      <c r="G253" s="75"/>
      <c r="H253" s="75"/>
      <c r="I253" s="75"/>
      <c r="J253" s="75"/>
      <c r="K253" s="75"/>
      <c r="L253" s="75"/>
    </row>
    <row r="254" spans="2:12">
      <c r="B254" s="75"/>
      <c r="C254" s="75"/>
      <c r="D254" s="75"/>
      <c r="E254" s="75"/>
      <c r="F254" s="75"/>
      <c r="G254" s="75"/>
      <c r="H254" s="75"/>
      <c r="I254" s="75"/>
      <c r="J254" s="75"/>
      <c r="K254" s="75"/>
      <c r="L254" s="75"/>
    </row>
    <row r="255" spans="2:12">
      <c r="B255" s="75"/>
      <c r="C255" s="75"/>
      <c r="D255" s="75"/>
      <c r="E255" s="75"/>
      <c r="F255" s="75"/>
      <c r="G255" s="75"/>
      <c r="H255" s="75"/>
      <c r="I255" s="75"/>
      <c r="J255" s="75"/>
      <c r="K255" s="75"/>
      <c r="L255" s="75"/>
    </row>
    <row r="256" spans="2:12">
      <c r="B256" s="75"/>
      <c r="C256" s="75"/>
      <c r="D256" s="75"/>
      <c r="E256" s="75"/>
      <c r="F256" s="75"/>
      <c r="G256" s="75"/>
      <c r="H256" s="75"/>
      <c r="I256" s="75"/>
      <c r="J256" s="75"/>
      <c r="K256" s="75"/>
      <c r="L256" s="75"/>
    </row>
    <row r="257" spans="2:12">
      <c r="B257" s="75"/>
      <c r="C257" s="75"/>
      <c r="D257" s="75"/>
      <c r="E257" s="75"/>
      <c r="F257" s="75"/>
      <c r="G257" s="75"/>
      <c r="H257" s="75"/>
      <c r="I257" s="75"/>
      <c r="J257" s="75"/>
      <c r="K257" s="75"/>
      <c r="L257" s="75"/>
    </row>
    <row r="258" spans="2:12">
      <c r="B258" s="75"/>
      <c r="C258" s="75"/>
      <c r="D258" s="75"/>
      <c r="E258" s="75"/>
      <c r="F258" s="75"/>
      <c r="G258" s="75"/>
      <c r="H258" s="75"/>
      <c r="I258" s="75"/>
      <c r="J258" s="75"/>
      <c r="K258" s="75"/>
      <c r="L258" s="75"/>
    </row>
    <row r="259" spans="2:12">
      <c r="B259" s="75"/>
      <c r="C259" s="75"/>
      <c r="D259" s="75"/>
      <c r="E259" s="75"/>
      <c r="F259" s="75"/>
      <c r="G259" s="75"/>
      <c r="H259" s="75"/>
      <c r="I259" s="75"/>
      <c r="J259" s="75"/>
      <c r="K259" s="75"/>
      <c r="L259" s="75"/>
    </row>
    <row r="260" spans="2:12">
      <c r="B260" s="75"/>
      <c r="C260" s="75"/>
      <c r="D260" s="75"/>
      <c r="E260" s="75"/>
      <c r="F260" s="75"/>
      <c r="G260" s="75"/>
      <c r="H260" s="75"/>
      <c r="I260" s="75"/>
      <c r="J260" s="75"/>
      <c r="K260" s="75"/>
      <c r="L260" s="75"/>
    </row>
    <row r="261" spans="2:12">
      <c r="B261" s="75"/>
      <c r="C261" s="75"/>
      <c r="D261" s="75"/>
      <c r="E261" s="75"/>
      <c r="F261" s="75"/>
      <c r="G261" s="75"/>
      <c r="H261" s="75"/>
      <c r="I261" s="75"/>
      <c r="J261" s="75"/>
      <c r="K261" s="75"/>
      <c r="L261" s="75"/>
    </row>
    <row r="262" spans="2:12">
      <c r="B262" s="75"/>
      <c r="C262" s="75"/>
      <c r="D262" s="75"/>
      <c r="E262" s="75"/>
      <c r="F262" s="75"/>
      <c r="G262" s="75"/>
      <c r="H262" s="75"/>
      <c r="I262" s="75"/>
      <c r="J262" s="75"/>
      <c r="K262" s="75"/>
      <c r="L262" s="75"/>
    </row>
    <row r="263" spans="2:12">
      <c r="B263" s="75"/>
      <c r="C263" s="75"/>
      <c r="D263" s="75"/>
      <c r="E263" s="75"/>
      <c r="F263" s="75"/>
      <c r="G263" s="75"/>
      <c r="H263" s="75"/>
      <c r="I263" s="75"/>
      <c r="J263" s="75"/>
      <c r="K263" s="75"/>
      <c r="L263" s="75"/>
    </row>
    <row r="264" spans="2:12">
      <c r="B264" s="75"/>
      <c r="C264" s="75"/>
      <c r="D264" s="75"/>
      <c r="E264" s="75"/>
      <c r="F264" s="75"/>
      <c r="G264" s="75"/>
      <c r="H264" s="75"/>
      <c r="I264" s="75"/>
      <c r="J264" s="75"/>
      <c r="K264" s="75"/>
      <c r="L264" s="75"/>
    </row>
    <row r="265" spans="2:12">
      <c r="B265" s="75"/>
      <c r="C265" s="75"/>
      <c r="D265" s="75"/>
      <c r="E265" s="75"/>
      <c r="F265" s="75"/>
      <c r="G265" s="75"/>
      <c r="H265" s="75"/>
      <c r="I265" s="75"/>
      <c r="J265" s="75"/>
      <c r="K265" s="75"/>
      <c r="L265" s="75"/>
    </row>
    <row r="266" spans="2:12">
      <c r="B266" s="75"/>
      <c r="C266" s="75"/>
      <c r="D266" s="75"/>
      <c r="E266" s="75"/>
      <c r="F266" s="75"/>
      <c r="G266" s="75"/>
      <c r="H266" s="75"/>
      <c r="I266" s="75"/>
      <c r="J266" s="75"/>
      <c r="K266" s="75"/>
      <c r="L266" s="75"/>
    </row>
    <row r="267" spans="2:12">
      <c r="B267" s="75"/>
      <c r="C267" s="75"/>
      <c r="D267" s="75"/>
      <c r="E267" s="75"/>
      <c r="F267" s="75"/>
      <c r="G267" s="75"/>
      <c r="H267" s="75"/>
      <c r="I267" s="75"/>
      <c r="J267" s="75"/>
      <c r="K267" s="75"/>
      <c r="L267" s="75"/>
    </row>
    <row r="268" spans="2:12">
      <c r="B268" s="75"/>
      <c r="C268" s="75"/>
      <c r="D268" s="75"/>
      <c r="E268" s="75"/>
      <c r="F268" s="75"/>
      <c r="G268" s="75"/>
      <c r="H268" s="75"/>
      <c r="I268" s="75"/>
      <c r="J268" s="75"/>
      <c r="K268" s="75"/>
      <c r="L268" s="75"/>
    </row>
    <row r="269" spans="2:12">
      <c r="B269" s="75"/>
      <c r="C269" s="75"/>
      <c r="D269" s="75"/>
      <c r="E269" s="75"/>
      <c r="F269" s="75"/>
      <c r="G269" s="75"/>
      <c r="H269" s="75"/>
      <c r="I269" s="75"/>
      <c r="J269" s="75"/>
      <c r="K269" s="75"/>
      <c r="L269" s="75"/>
    </row>
    <row r="270" spans="2:12">
      <c r="B270" s="75"/>
      <c r="C270" s="75"/>
      <c r="D270" s="75"/>
      <c r="E270" s="75"/>
      <c r="F270" s="75"/>
      <c r="G270" s="75"/>
      <c r="H270" s="75"/>
      <c r="I270" s="75"/>
      <c r="J270" s="75"/>
      <c r="K270" s="75"/>
      <c r="L270" s="75"/>
    </row>
    <row r="271" spans="2:12">
      <c r="B271" s="75"/>
      <c r="C271" s="75"/>
      <c r="D271" s="75"/>
      <c r="E271" s="75"/>
      <c r="F271" s="75"/>
      <c r="G271" s="75"/>
      <c r="H271" s="75"/>
      <c r="I271" s="75"/>
      <c r="J271" s="75"/>
      <c r="K271" s="75"/>
      <c r="L271" s="75"/>
    </row>
    <row r="272" spans="2:12">
      <c r="B272" s="75"/>
      <c r="C272" s="75"/>
      <c r="D272" s="75"/>
      <c r="E272" s="75"/>
      <c r="F272" s="75"/>
      <c r="G272" s="75"/>
      <c r="H272" s="75"/>
      <c r="I272" s="75"/>
      <c r="J272" s="75"/>
      <c r="K272" s="75"/>
      <c r="L272" s="75"/>
    </row>
    <row r="273" spans="2:12">
      <c r="B273" s="75"/>
      <c r="C273" s="75"/>
      <c r="D273" s="75"/>
      <c r="E273" s="75"/>
      <c r="F273" s="75"/>
      <c r="G273" s="75"/>
      <c r="H273" s="75"/>
      <c r="I273" s="75"/>
      <c r="J273" s="75"/>
      <c r="K273" s="75"/>
      <c r="L273" s="75"/>
    </row>
    <row r="274" spans="2:12">
      <c r="B274" s="75"/>
      <c r="C274" s="75"/>
      <c r="D274" s="75"/>
      <c r="E274" s="75"/>
      <c r="F274" s="75"/>
      <c r="G274" s="75"/>
      <c r="H274" s="75"/>
      <c r="I274" s="75"/>
      <c r="J274" s="75"/>
      <c r="K274" s="75"/>
      <c r="L274" s="75"/>
    </row>
    <row r="275" spans="2:12">
      <c r="B275" s="75"/>
      <c r="C275" s="75"/>
      <c r="D275" s="75"/>
      <c r="E275" s="75"/>
      <c r="F275" s="75"/>
      <c r="G275" s="75"/>
      <c r="H275" s="75"/>
      <c r="I275" s="75"/>
      <c r="J275" s="75"/>
      <c r="K275" s="75"/>
      <c r="L275" s="75"/>
    </row>
    <row r="276" spans="2:12">
      <c r="B276" s="75"/>
      <c r="C276" s="75"/>
      <c r="D276" s="75"/>
      <c r="E276" s="75"/>
      <c r="F276" s="75"/>
      <c r="G276" s="75"/>
      <c r="H276" s="75"/>
      <c r="I276" s="75"/>
      <c r="J276" s="75"/>
      <c r="K276" s="75"/>
      <c r="L276" s="75"/>
    </row>
    <row r="277" spans="2:12">
      <c r="B277" s="75"/>
      <c r="C277" s="75"/>
      <c r="D277" s="75"/>
      <c r="E277" s="75"/>
      <c r="F277" s="75"/>
      <c r="G277" s="75"/>
      <c r="H277" s="75"/>
      <c r="I277" s="75"/>
      <c r="J277" s="75"/>
      <c r="K277" s="75"/>
      <c r="L277" s="75"/>
    </row>
    <row r="278" spans="2:12">
      <c r="B278" s="75"/>
      <c r="C278" s="75"/>
      <c r="D278" s="75"/>
      <c r="E278" s="75"/>
      <c r="F278" s="75"/>
      <c r="G278" s="75"/>
      <c r="H278" s="75"/>
      <c r="I278" s="75"/>
      <c r="J278" s="75"/>
      <c r="K278" s="75"/>
      <c r="L278" s="75"/>
    </row>
    <row r="279" spans="2:12">
      <c r="B279" s="75"/>
      <c r="C279" s="75"/>
      <c r="D279" s="75"/>
      <c r="E279" s="75"/>
      <c r="F279" s="75"/>
      <c r="G279" s="75"/>
      <c r="H279" s="75"/>
      <c r="I279" s="75"/>
      <c r="J279" s="75"/>
      <c r="K279" s="75"/>
      <c r="L279" s="75"/>
    </row>
    <row r="280" spans="2:12">
      <c r="B280" s="75"/>
      <c r="C280" s="75"/>
      <c r="D280" s="75"/>
      <c r="E280" s="75"/>
      <c r="F280" s="75"/>
      <c r="G280" s="75"/>
      <c r="H280" s="75"/>
      <c r="I280" s="75"/>
      <c r="J280" s="75"/>
      <c r="K280" s="75"/>
      <c r="L280" s="75"/>
    </row>
    <row r="281" spans="2:12">
      <c r="B281" s="75"/>
      <c r="C281" s="75"/>
      <c r="D281" s="75"/>
      <c r="E281" s="75"/>
      <c r="F281" s="75"/>
      <c r="G281" s="75"/>
      <c r="H281" s="75"/>
      <c r="I281" s="75"/>
      <c r="J281" s="75"/>
      <c r="K281" s="75"/>
      <c r="L281" s="75"/>
    </row>
    <row r="282" spans="2:12">
      <c r="B282" s="75"/>
      <c r="C282" s="75"/>
      <c r="D282" s="75"/>
      <c r="E282" s="75"/>
      <c r="F282" s="75"/>
      <c r="G282" s="75"/>
      <c r="H282" s="75"/>
      <c r="I282" s="75"/>
      <c r="J282" s="75"/>
      <c r="K282" s="75"/>
      <c r="L282" s="75"/>
    </row>
    <row r="283" spans="2:12">
      <c r="B283" s="75"/>
      <c r="C283" s="75"/>
      <c r="D283" s="75"/>
      <c r="E283" s="75"/>
      <c r="F283" s="75"/>
      <c r="G283" s="75"/>
      <c r="H283" s="75"/>
      <c r="I283" s="75"/>
      <c r="J283" s="75"/>
      <c r="K283" s="75"/>
      <c r="L283" s="75"/>
    </row>
    <row r="284" spans="2:12">
      <c r="B284" s="75"/>
      <c r="C284" s="75"/>
      <c r="D284" s="75"/>
      <c r="E284" s="75"/>
      <c r="F284" s="75"/>
      <c r="G284" s="75"/>
      <c r="H284" s="75"/>
      <c r="I284" s="75"/>
      <c r="J284" s="75"/>
      <c r="K284" s="75"/>
      <c r="L284" s="75"/>
    </row>
    <row r="285" spans="2:12">
      <c r="B285" s="75"/>
      <c r="C285" s="75"/>
      <c r="D285" s="75"/>
      <c r="E285" s="75"/>
      <c r="F285" s="75"/>
      <c r="G285" s="75"/>
      <c r="H285" s="75"/>
      <c r="I285" s="75"/>
      <c r="J285" s="75"/>
      <c r="K285" s="75"/>
      <c r="L285" s="75"/>
    </row>
    <row r="286" spans="2:12">
      <c r="B286" s="75"/>
      <c r="C286" s="75"/>
      <c r="D286" s="75"/>
      <c r="E286" s="75"/>
      <c r="F286" s="75"/>
      <c r="G286" s="75"/>
      <c r="H286" s="75"/>
      <c r="I286" s="75"/>
      <c r="J286" s="75"/>
      <c r="K286" s="75"/>
      <c r="L286" s="75"/>
    </row>
    <row r="287" spans="2:12">
      <c r="B287" s="75"/>
      <c r="C287" s="75"/>
      <c r="D287" s="75"/>
      <c r="E287" s="75"/>
      <c r="F287" s="75"/>
      <c r="G287" s="75"/>
      <c r="H287" s="75"/>
      <c r="I287" s="75"/>
      <c r="J287" s="75"/>
      <c r="K287" s="75"/>
      <c r="L287" s="75"/>
    </row>
    <row r="288" spans="2:12">
      <c r="B288" s="75"/>
      <c r="C288" s="75"/>
      <c r="D288" s="75"/>
      <c r="E288" s="75"/>
      <c r="F288" s="75"/>
      <c r="G288" s="75"/>
      <c r="H288" s="75"/>
      <c r="I288" s="75"/>
      <c r="J288" s="75"/>
      <c r="K288" s="75"/>
      <c r="L288" s="75"/>
    </row>
    <row r="289" spans="2:12">
      <c r="B289" s="75"/>
      <c r="C289" s="75"/>
      <c r="D289" s="75"/>
      <c r="E289" s="75"/>
      <c r="F289" s="75"/>
      <c r="G289" s="75"/>
      <c r="H289" s="75"/>
      <c r="I289" s="75"/>
      <c r="J289" s="75"/>
      <c r="K289" s="75"/>
      <c r="L289" s="75"/>
    </row>
    <row r="290" spans="2:12">
      <c r="B290" s="75"/>
      <c r="C290" s="75"/>
      <c r="D290" s="75"/>
      <c r="E290" s="75"/>
      <c r="F290" s="75"/>
      <c r="G290" s="75"/>
      <c r="H290" s="75"/>
      <c r="I290" s="75"/>
      <c r="J290" s="75"/>
      <c r="K290" s="75"/>
      <c r="L290" s="75"/>
    </row>
    <row r="291" spans="2:12">
      <c r="B291" s="75"/>
      <c r="C291" s="75"/>
      <c r="D291" s="75"/>
      <c r="E291" s="75"/>
      <c r="F291" s="75"/>
      <c r="G291" s="75"/>
      <c r="H291" s="75"/>
      <c r="I291" s="75"/>
      <c r="J291" s="75"/>
      <c r="K291" s="75"/>
      <c r="L291" s="75"/>
    </row>
    <row r="292" spans="2:12">
      <c r="B292" s="75"/>
      <c r="C292" s="75"/>
      <c r="D292" s="75"/>
      <c r="E292" s="75"/>
      <c r="F292" s="75"/>
      <c r="G292" s="75"/>
      <c r="H292" s="75"/>
      <c r="I292" s="75"/>
      <c r="J292" s="75"/>
      <c r="K292" s="75"/>
      <c r="L292" s="75"/>
    </row>
    <row r="293" spans="2:12">
      <c r="B293" s="75"/>
      <c r="C293" s="75"/>
      <c r="D293" s="75"/>
      <c r="E293" s="75"/>
      <c r="F293" s="75"/>
      <c r="G293" s="75"/>
      <c r="H293" s="75"/>
      <c r="I293" s="75"/>
      <c r="J293" s="75"/>
      <c r="K293" s="75"/>
      <c r="L293" s="75"/>
    </row>
    <row r="294" spans="2:12">
      <c r="B294" s="75"/>
      <c r="C294" s="75"/>
      <c r="D294" s="75"/>
      <c r="E294" s="75"/>
      <c r="F294" s="75"/>
      <c r="G294" s="75"/>
      <c r="H294" s="75"/>
      <c r="I294" s="75"/>
      <c r="J294" s="75"/>
      <c r="K294" s="75"/>
      <c r="L294" s="75"/>
    </row>
    <row r="295" spans="2:12">
      <c r="B295" s="75"/>
      <c r="C295" s="75"/>
      <c r="D295" s="75"/>
      <c r="E295" s="75"/>
      <c r="F295" s="75"/>
      <c r="G295" s="75"/>
      <c r="H295" s="75"/>
      <c r="I295" s="75"/>
      <c r="J295" s="75"/>
      <c r="K295" s="75"/>
      <c r="L295" s="75"/>
    </row>
    <row r="296" spans="2:12">
      <c r="B296" s="75"/>
      <c r="C296" s="75"/>
      <c r="D296" s="75"/>
      <c r="E296" s="75"/>
      <c r="F296" s="75"/>
      <c r="G296" s="75"/>
      <c r="H296" s="75"/>
      <c r="I296" s="75"/>
      <c r="J296" s="75"/>
      <c r="K296" s="75"/>
      <c r="L296" s="75"/>
    </row>
    <row r="297" spans="2:12">
      <c r="B297" s="75"/>
      <c r="C297" s="75"/>
      <c r="D297" s="75"/>
      <c r="E297" s="75"/>
      <c r="F297" s="75"/>
      <c r="G297" s="75"/>
      <c r="H297" s="75"/>
      <c r="I297" s="75"/>
      <c r="J297" s="75"/>
      <c r="K297" s="75"/>
      <c r="L297" s="75"/>
    </row>
    <row r="298" spans="2:12">
      <c r="B298" s="75"/>
      <c r="C298" s="75"/>
      <c r="D298" s="75"/>
      <c r="E298" s="75"/>
      <c r="F298" s="75"/>
      <c r="G298" s="75"/>
      <c r="H298" s="75"/>
      <c r="I298" s="75"/>
      <c r="J298" s="75"/>
      <c r="K298" s="75"/>
      <c r="L298" s="75"/>
    </row>
    <row r="299" spans="2:12">
      <c r="B299" s="75"/>
      <c r="C299" s="75"/>
      <c r="D299" s="75"/>
      <c r="E299" s="75"/>
      <c r="F299" s="75"/>
      <c r="G299" s="75"/>
      <c r="H299" s="75"/>
      <c r="I299" s="75"/>
      <c r="J299" s="75"/>
      <c r="K299" s="75"/>
      <c r="L299" s="75"/>
    </row>
    <row r="300" spans="2:12">
      <c r="B300" s="75"/>
      <c r="C300" s="75"/>
      <c r="D300" s="75"/>
      <c r="E300" s="75"/>
      <c r="F300" s="75"/>
      <c r="G300" s="75"/>
      <c r="H300" s="75"/>
      <c r="I300" s="75"/>
      <c r="J300" s="75"/>
      <c r="K300" s="75"/>
      <c r="L300" s="75"/>
    </row>
    <row r="301" spans="2:12">
      <c r="B301" s="75"/>
      <c r="C301" s="75"/>
      <c r="D301" s="75"/>
      <c r="E301" s="75"/>
      <c r="F301" s="75"/>
      <c r="G301" s="75"/>
      <c r="H301" s="75"/>
      <c r="I301" s="75"/>
      <c r="J301" s="75"/>
      <c r="K301" s="75"/>
      <c r="L301" s="75"/>
    </row>
    <row r="302" spans="2:12">
      <c r="B302" s="75"/>
      <c r="C302" s="75"/>
      <c r="D302" s="75"/>
      <c r="E302" s="75"/>
      <c r="F302" s="75"/>
      <c r="G302" s="75"/>
      <c r="H302" s="75"/>
      <c r="I302" s="75"/>
      <c r="J302" s="75"/>
      <c r="K302" s="75"/>
      <c r="L302" s="75"/>
    </row>
    <row r="303" spans="2:12">
      <c r="B303" s="75"/>
      <c r="C303" s="75"/>
      <c r="D303" s="75"/>
      <c r="E303" s="75"/>
      <c r="F303" s="75"/>
      <c r="G303" s="75"/>
      <c r="H303" s="75"/>
      <c r="I303" s="75"/>
      <c r="J303" s="75"/>
      <c r="K303" s="75"/>
      <c r="L303" s="75"/>
    </row>
    <row r="304" spans="2:12">
      <c r="B304" s="75"/>
      <c r="C304" s="75"/>
      <c r="D304" s="75"/>
      <c r="E304" s="75"/>
      <c r="F304" s="75"/>
      <c r="G304" s="75"/>
      <c r="H304" s="75"/>
      <c r="I304" s="75"/>
      <c r="J304" s="75"/>
      <c r="K304" s="75"/>
      <c r="L304" s="75"/>
    </row>
    <row r="305" spans="2:12">
      <c r="B305" s="75"/>
      <c r="C305" s="75"/>
      <c r="D305" s="75"/>
      <c r="E305" s="75"/>
      <c r="F305" s="75"/>
      <c r="G305" s="75"/>
      <c r="H305" s="75"/>
      <c r="I305" s="75"/>
      <c r="J305" s="75"/>
      <c r="K305" s="75"/>
      <c r="L305" s="75"/>
    </row>
    <row r="306" spans="2:12">
      <c r="B306" s="75"/>
      <c r="C306" s="75"/>
      <c r="D306" s="75"/>
      <c r="E306" s="75"/>
      <c r="F306" s="75"/>
      <c r="G306" s="75"/>
      <c r="H306" s="75"/>
      <c r="I306" s="75"/>
      <c r="J306" s="75"/>
      <c r="K306" s="75"/>
      <c r="L306" s="75"/>
    </row>
    <row r="307" spans="2:12">
      <c r="B307" s="75"/>
      <c r="C307" s="75"/>
      <c r="D307" s="75"/>
      <c r="E307" s="75"/>
      <c r="F307" s="75"/>
      <c r="G307" s="75"/>
      <c r="H307" s="75"/>
      <c r="I307" s="75"/>
      <c r="J307" s="75"/>
      <c r="K307" s="75"/>
      <c r="L307" s="75"/>
    </row>
    <row r="308" spans="2:12">
      <c r="B308" s="75"/>
      <c r="C308" s="75"/>
      <c r="D308" s="75"/>
      <c r="E308" s="75"/>
      <c r="F308" s="75"/>
      <c r="G308" s="75"/>
      <c r="H308" s="75"/>
      <c r="I308" s="75"/>
      <c r="J308" s="75"/>
      <c r="K308" s="75"/>
      <c r="L308" s="75"/>
    </row>
    <row r="309" spans="2:12">
      <c r="B309" s="75"/>
      <c r="C309" s="75"/>
      <c r="D309" s="75"/>
      <c r="E309" s="75"/>
      <c r="F309" s="75"/>
      <c r="G309" s="75"/>
      <c r="H309" s="75"/>
      <c r="I309" s="75"/>
      <c r="J309" s="75"/>
      <c r="K309" s="75"/>
      <c r="L309" s="75"/>
    </row>
    <row r="310" spans="2:12">
      <c r="B310" s="75"/>
      <c r="C310" s="75"/>
      <c r="D310" s="75"/>
      <c r="E310" s="75"/>
      <c r="F310" s="75"/>
      <c r="G310" s="75"/>
      <c r="H310" s="75"/>
      <c r="I310" s="75"/>
      <c r="J310" s="75"/>
      <c r="K310" s="75"/>
      <c r="L310" s="75"/>
    </row>
    <row r="311" spans="2:12">
      <c r="B311" s="75"/>
      <c r="C311" s="75"/>
      <c r="D311" s="75"/>
      <c r="E311" s="75"/>
      <c r="F311" s="75"/>
      <c r="G311" s="75"/>
      <c r="H311" s="75"/>
      <c r="I311" s="75"/>
      <c r="J311" s="75"/>
      <c r="K311" s="75"/>
      <c r="L311" s="75"/>
    </row>
    <row r="312" spans="2:12">
      <c r="B312" s="75"/>
      <c r="C312" s="75"/>
      <c r="D312" s="75"/>
      <c r="E312" s="75"/>
      <c r="F312" s="75"/>
      <c r="G312" s="75"/>
      <c r="H312" s="75"/>
      <c r="I312" s="75"/>
      <c r="J312" s="75"/>
      <c r="K312" s="75"/>
      <c r="L312" s="75"/>
    </row>
    <row r="313" spans="2:12">
      <c r="B313" s="75"/>
      <c r="C313" s="75"/>
      <c r="D313" s="75"/>
      <c r="E313" s="75"/>
      <c r="F313" s="75"/>
      <c r="G313" s="75"/>
      <c r="H313" s="75"/>
      <c r="I313" s="75"/>
      <c r="J313" s="75"/>
      <c r="K313" s="75"/>
      <c r="L313" s="75"/>
    </row>
    <row r="314" spans="2:12">
      <c r="B314" s="75"/>
      <c r="C314" s="75"/>
      <c r="D314" s="75"/>
      <c r="E314" s="75"/>
      <c r="F314" s="75"/>
      <c r="G314" s="75"/>
      <c r="H314" s="75"/>
      <c r="I314" s="75"/>
      <c r="J314" s="75"/>
      <c r="K314" s="75"/>
      <c r="L314" s="75"/>
    </row>
    <row r="315" spans="2:12">
      <c r="B315" s="75"/>
      <c r="C315" s="75"/>
      <c r="D315" s="75"/>
      <c r="E315" s="75"/>
      <c r="F315" s="75"/>
      <c r="G315" s="75"/>
      <c r="H315" s="75"/>
      <c r="I315" s="75"/>
      <c r="J315" s="75"/>
      <c r="K315" s="75"/>
      <c r="L315" s="75"/>
    </row>
    <row r="316" spans="2:12">
      <c r="B316" s="75"/>
      <c r="C316" s="75"/>
      <c r="D316" s="75"/>
      <c r="E316" s="75"/>
      <c r="F316" s="75"/>
      <c r="G316" s="75"/>
      <c r="H316" s="75"/>
      <c r="I316" s="75"/>
      <c r="J316" s="75"/>
      <c r="K316" s="75"/>
      <c r="L316" s="75"/>
    </row>
    <row r="317" spans="2:12">
      <c r="B317" s="75"/>
      <c r="C317" s="75"/>
      <c r="D317" s="75"/>
      <c r="E317" s="75"/>
      <c r="F317" s="75"/>
      <c r="G317" s="75"/>
      <c r="H317" s="75"/>
      <c r="I317" s="75"/>
      <c r="J317" s="75"/>
      <c r="K317" s="75"/>
      <c r="L317" s="75"/>
    </row>
    <row r="318" spans="2:12">
      <c r="B318" s="75"/>
      <c r="C318" s="75"/>
      <c r="D318" s="75"/>
      <c r="E318" s="75"/>
      <c r="F318" s="75"/>
      <c r="G318" s="75"/>
      <c r="H318" s="75"/>
      <c r="I318" s="75"/>
      <c r="J318" s="75"/>
      <c r="K318" s="75"/>
      <c r="L318" s="75"/>
    </row>
    <row r="319" spans="2:12">
      <c r="B319" s="75"/>
      <c r="C319" s="75"/>
      <c r="D319" s="75"/>
      <c r="E319" s="75"/>
      <c r="F319" s="75"/>
      <c r="G319" s="75"/>
      <c r="H319" s="75"/>
      <c r="I319" s="75"/>
      <c r="J319" s="75"/>
      <c r="K319" s="75"/>
      <c r="L319" s="75"/>
    </row>
    <row r="320" spans="2:12">
      <c r="B320" s="75"/>
      <c r="C320" s="75"/>
      <c r="D320" s="75"/>
      <c r="E320" s="75"/>
      <c r="F320" s="75"/>
      <c r="G320" s="75"/>
      <c r="H320" s="75"/>
      <c r="I320" s="75"/>
      <c r="J320" s="75"/>
      <c r="K320" s="75"/>
      <c r="L320" s="75"/>
    </row>
    <row r="321" spans="2:12">
      <c r="B321" s="75"/>
      <c r="C321" s="75"/>
      <c r="D321" s="75"/>
      <c r="E321" s="75"/>
      <c r="F321" s="75"/>
      <c r="G321" s="75"/>
      <c r="H321" s="75"/>
      <c r="I321" s="75"/>
      <c r="J321" s="75"/>
      <c r="K321" s="75"/>
      <c r="L321" s="75"/>
    </row>
    <row r="322" spans="2:12">
      <c r="B322" s="75"/>
      <c r="C322" s="75"/>
      <c r="D322" s="75"/>
      <c r="E322" s="75"/>
      <c r="F322" s="75"/>
      <c r="G322" s="75"/>
      <c r="H322" s="75"/>
      <c r="I322" s="75"/>
      <c r="J322" s="75"/>
      <c r="K322" s="75"/>
      <c r="L322" s="75"/>
    </row>
    <row r="323" spans="2:12">
      <c r="B323" s="75"/>
      <c r="C323" s="75"/>
      <c r="D323" s="75"/>
      <c r="E323" s="75"/>
      <c r="F323" s="75"/>
      <c r="G323" s="75"/>
      <c r="H323" s="75"/>
      <c r="I323" s="75"/>
      <c r="J323" s="75"/>
      <c r="K323" s="75"/>
      <c r="L323" s="75"/>
    </row>
    <row r="324" spans="2:12">
      <c r="B324" s="75"/>
      <c r="C324" s="75"/>
      <c r="D324" s="75"/>
      <c r="E324" s="75"/>
      <c r="F324" s="75"/>
      <c r="G324" s="75"/>
      <c r="H324" s="75"/>
      <c r="I324" s="75"/>
      <c r="J324" s="75"/>
      <c r="K324" s="75"/>
      <c r="L324" s="75"/>
    </row>
    <row r="325" spans="2:12">
      <c r="B325" s="75"/>
      <c r="C325" s="75"/>
      <c r="D325" s="75"/>
      <c r="E325" s="75"/>
      <c r="F325" s="75"/>
      <c r="G325" s="75"/>
      <c r="H325" s="75"/>
      <c r="I325" s="75"/>
      <c r="J325" s="75"/>
      <c r="K325" s="75"/>
      <c r="L325" s="75"/>
    </row>
    <row r="326" spans="2:12">
      <c r="B326" s="75"/>
      <c r="C326" s="75"/>
      <c r="D326" s="75"/>
      <c r="E326" s="75"/>
      <c r="F326" s="75"/>
      <c r="G326" s="75"/>
      <c r="H326" s="75"/>
      <c r="I326" s="75"/>
      <c r="J326" s="75"/>
      <c r="K326" s="75"/>
      <c r="L326" s="75"/>
    </row>
    <row r="327" spans="2:12">
      <c r="B327" s="75"/>
      <c r="C327" s="75"/>
      <c r="D327" s="75"/>
      <c r="E327" s="75"/>
      <c r="F327" s="75"/>
      <c r="G327" s="75"/>
      <c r="H327" s="75"/>
      <c r="I327" s="75"/>
      <c r="J327" s="75"/>
      <c r="K327" s="75"/>
      <c r="L327" s="75"/>
    </row>
    <row r="328" spans="2:12">
      <c r="B328" s="75"/>
      <c r="C328" s="75"/>
      <c r="D328" s="75"/>
      <c r="E328" s="75"/>
      <c r="F328" s="75"/>
      <c r="G328" s="75"/>
      <c r="H328" s="75"/>
      <c r="I328" s="75"/>
      <c r="J328" s="75"/>
      <c r="K328" s="75"/>
      <c r="L328" s="75"/>
    </row>
    <row r="329" spans="2:12">
      <c r="B329" s="75"/>
      <c r="C329" s="75"/>
      <c r="D329" s="75"/>
      <c r="E329" s="75"/>
      <c r="F329" s="75"/>
      <c r="G329" s="75"/>
      <c r="H329" s="75"/>
      <c r="I329" s="75"/>
      <c r="J329" s="75"/>
      <c r="K329" s="75"/>
      <c r="L329" s="75"/>
    </row>
    <row r="330" spans="2:12">
      <c r="B330" s="75"/>
      <c r="C330" s="75"/>
      <c r="D330" s="75"/>
      <c r="E330" s="75"/>
      <c r="F330" s="75"/>
      <c r="G330" s="75"/>
      <c r="H330" s="75"/>
      <c r="I330" s="75"/>
      <c r="J330" s="75"/>
      <c r="K330" s="75"/>
      <c r="L330" s="75"/>
    </row>
    <row r="331" spans="2:12">
      <c r="B331" s="75"/>
      <c r="C331" s="75"/>
      <c r="D331" s="75"/>
      <c r="E331" s="75"/>
      <c r="F331" s="75"/>
      <c r="G331" s="75"/>
      <c r="H331" s="75"/>
      <c r="I331" s="75"/>
      <c r="J331" s="75"/>
      <c r="K331" s="75"/>
      <c r="L331" s="75"/>
    </row>
    <row r="332" spans="2:12">
      <c r="B332" s="75"/>
      <c r="C332" s="75"/>
      <c r="D332" s="75"/>
      <c r="E332" s="75"/>
      <c r="F332" s="75"/>
      <c r="G332" s="75"/>
      <c r="H332" s="75"/>
      <c r="I332" s="75"/>
      <c r="J332" s="75"/>
      <c r="K332" s="75"/>
      <c r="L332" s="75"/>
    </row>
    <row r="333" spans="2:12">
      <c r="B333" s="75"/>
      <c r="C333" s="75"/>
      <c r="D333" s="75"/>
      <c r="E333" s="75"/>
      <c r="F333" s="75"/>
      <c r="G333" s="75"/>
      <c r="H333" s="75"/>
      <c r="I333" s="75"/>
      <c r="J333" s="75"/>
      <c r="K333" s="75"/>
      <c r="L333" s="75"/>
    </row>
    <row r="334" spans="2:12">
      <c r="B334" s="75"/>
      <c r="C334" s="75"/>
      <c r="D334" s="75"/>
      <c r="E334" s="75"/>
      <c r="F334" s="75"/>
      <c r="G334" s="75"/>
      <c r="H334" s="75"/>
      <c r="I334" s="75"/>
      <c r="J334" s="75"/>
      <c r="K334" s="75"/>
      <c r="L334" s="75"/>
    </row>
    <row r="335" spans="2:12">
      <c r="B335" s="75"/>
      <c r="C335" s="75"/>
      <c r="D335" s="75"/>
      <c r="E335" s="75"/>
      <c r="F335" s="75"/>
      <c r="G335" s="75"/>
      <c r="H335" s="75"/>
      <c r="I335" s="75"/>
      <c r="J335" s="75"/>
      <c r="K335" s="75"/>
      <c r="L335" s="75"/>
    </row>
    <row r="336" spans="2:12">
      <c r="B336" s="75"/>
      <c r="C336" s="75"/>
      <c r="D336" s="75"/>
      <c r="E336" s="75"/>
      <c r="F336" s="75"/>
      <c r="G336" s="75"/>
      <c r="H336" s="75"/>
      <c r="I336" s="75"/>
      <c r="J336" s="75"/>
      <c r="K336" s="75"/>
      <c r="L336" s="75"/>
    </row>
    <row r="337" spans="2:12">
      <c r="B337" s="75"/>
      <c r="C337" s="75"/>
      <c r="D337" s="75"/>
      <c r="E337" s="75"/>
      <c r="F337" s="75"/>
      <c r="G337" s="75"/>
      <c r="H337" s="75"/>
      <c r="I337" s="75"/>
      <c r="J337" s="75"/>
      <c r="K337" s="75"/>
      <c r="L337" s="75"/>
    </row>
    <row r="338" spans="2:12">
      <c r="B338" s="75"/>
      <c r="C338" s="75"/>
      <c r="D338" s="75"/>
      <c r="E338" s="75"/>
      <c r="F338" s="75"/>
      <c r="G338" s="75"/>
      <c r="H338" s="75"/>
      <c r="I338" s="75"/>
      <c r="J338" s="75"/>
      <c r="K338" s="75"/>
      <c r="L338" s="75"/>
    </row>
    <row r="339" spans="2:12">
      <c r="B339" s="75"/>
      <c r="C339" s="75"/>
      <c r="D339" s="75"/>
      <c r="E339" s="75"/>
      <c r="F339" s="75"/>
      <c r="G339" s="75"/>
      <c r="H339" s="75"/>
      <c r="I339" s="75"/>
      <c r="J339" s="75"/>
      <c r="K339" s="75"/>
      <c r="L339" s="75"/>
    </row>
    <row r="340" spans="2:12">
      <c r="B340" s="75"/>
      <c r="C340" s="75"/>
      <c r="D340" s="75"/>
      <c r="E340" s="75"/>
      <c r="F340" s="75"/>
      <c r="G340" s="75"/>
      <c r="H340" s="75"/>
      <c r="I340" s="75"/>
      <c r="J340" s="75"/>
      <c r="K340" s="75"/>
      <c r="L340" s="75"/>
    </row>
    <row r="341" spans="2:12">
      <c r="B341" s="75"/>
      <c r="C341" s="75"/>
      <c r="D341" s="75"/>
      <c r="E341" s="75"/>
      <c r="F341" s="75"/>
      <c r="G341" s="75"/>
      <c r="H341" s="75"/>
      <c r="I341" s="75"/>
      <c r="J341" s="75"/>
      <c r="K341" s="75"/>
      <c r="L341" s="75"/>
    </row>
    <row r="342" spans="2:12">
      <c r="B342" s="75"/>
      <c r="C342" s="75"/>
      <c r="D342" s="75"/>
      <c r="E342" s="75"/>
      <c r="F342" s="75"/>
      <c r="G342" s="75"/>
      <c r="H342" s="75"/>
      <c r="I342" s="75"/>
      <c r="J342" s="75"/>
      <c r="K342" s="75"/>
      <c r="L342" s="75"/>
    </row>
    <row r="343" spans="2:12">
      <c r="B343" s="75"/>
      <c r="C343" s="75"/>
      <c r="D343" s="75"/>
      <c r="E343" s="75"/>
      <c r="F343" s="75"/>
      <c r="G343" s="75"/>
      <c r="H343" s="75"/>
      <c r="I343" s="75"/>
      <c r="J343" s="75"/>
      <c r="K343" s="75"/>
      <c r="L343" s="75"/>
    </row>
    <row r="344" spans="2:12">
      <c r="B344" s="75"/>
      <c r="C344" s="75"/>
      <c r="D344" s="75"/>
      <c r="E344" s="75"/>
      <c r="F344" s="75"/>
      <c r="G344" s="75"/>
      <c r="H344" s="75"/>
      <c r="I344" s="75"/>
      <c r="J344" s="75"/>
      <c r="K344" s="75"/>
      <c r="L344" s="75"/>
    </row>
    <row r="345" spans="2:12">
      <c r="B345" s="75"/>
      <c r="C345" s="75"/>
      <c r="D345" s="75"/>
      <c r="E345" s="75"/>
      <c r="F345" s="75"/>
      <c r="G345" s="75"/>
      <c r="H345" s="75"/>
      <c r="I345" s="75"/>
      <c r="J345" s="75"/>
      <c r="K345" s="75"/>
      <c r="L345" s="75"/>
    </row>
    <row r="346" spans="2:12">
      <c r="B346" s="75"/>
      <c r="C346" s="75"/>
      <c r="D346" s="75"/>
      <c r="E346" s="75"/>
      <c r="F346" s="75"/>
      <c r="G346" s="75"/>
      <c r="H346" s="75"/>
      <c r="I346" s="75"/>
      <c r="J346" s="75"/>
      <c r="K346" s="75"/>
      <c r="L346" s="75"/>
    </row>
    <row r="347" spans="2:12">
      <c r="B347" s="75"/>
      <c r="C347" s="75"/>
      <c r="D347" s="75"/>
      <c r="E347" s="75"/>
      <c r="F347" s="75"/>
      <c r="G347" s="75"/>
      <c r="H347" s="75"/>
      <c r="I347" s="75"/>
      <c r="J347" s="75"/>
      <c r="K347" s="75"/>
      <c r="L347" s="75"/>
    </row>
    <row r="348" spans="2:12">
      <c r="B348" s="75"/>
      <c r="C348" s="75"/>
      <c r="D348" s="75"/>
      <c r="E348" s="75"/>
      <c r="F348" s="75"/>
      <c r="G348" s="75"/>
      <c r="H348" s="75"/>
      <c r="I348" s="75"/>
      <c r="J348" s="75"/>
      <c r="K348" s="75"/>
      <c r="L348" s="75"/>
    </row>
    <row r="349" spans="2:12">
      <c r="B349" s="75"/>
      <c r="C349" s="75"/>
      <c r="D349" s="75"/>
      <c r="E349" s="75"/>
      <c r="F349" s="75"/>
      <c r="G349" s="75"/>
      <c r="H349" s="75"/>
      <c r="I349" s="75"/>
      <c r="J349" s="75"/>
      <c r="K349" s="75"/>
      <c r="L349" s="75"/>
    </row>
    <row r="350" spans="2:12">
      <c r="B350" s="75"/>
      <c r="C350" s="75"/>
      <c r="D350" s="75"/>
      <c r="E350" s="75"/>
      <c r="F350" s="75"/>
      <c r="G350" s="75"/>
      <c r="H350" s="75"/>
      <c r="I350" s="75"/>
      <c r="J350" s="75"/>
      <c r="K350" s="75"/>
      <c r="L350" s="75"/>
    </row>
    <row r="351" spans="2:12">
      <c r="B351" s="75"/>
      <c r="C351" s="75"/>
      <c r="D351" s="75"/>
      <c r="E351" s="75"/>
      <c r="F351" s="75"/>
      <c r="G351" s="75"/>
      <c r="H351" s="75"/>
      <c r="I351" s="75"/>
      <c r="J351" s="75"/>
      <c r="K351" s="75"/>
      <c r="L351" s="75"/>
    </row>
    <row r="352" spans="2:12">
      <c r="B352" s="75"/>
      <c r="C352" s="75"/>
      <c r="D352" s="75"/>
      <c r="E352" s="75"/>
      <c r="F352" s="75"/>
      <c r="G352" s="75"/>
      <c r="H352" s="75"/>
      <c r="I352" s="75"/>
      <c r="J352" s="75"/>
      <c r="K352" s="75"/>
      <c r="L352" s="75"/>
    </row>
    <row r="353" spans="2:12">
      <c r="B353" s="75"/>
      <c r="C353" s="75"/>
      <c r="D353" s="75"/>
      <c r="E353" s="75"/>
      <c r="F353" s="75"/>
      <c r="G353" s="75"/>
      <c r="H353" s="75"/>
      <c r="I353" s="75"/>
      <c r="J353" s="75"/>
      <c r="K353" s="75"/>
      <c r="L353" s="75"/>
    </row>
    <row r="354" spans="2:12">
      <c r="B354" s="75"/>
      <c r="C354" s="75"/>
      <c r="D354" s="75"/>
      <c r="E354" s="75"/>
      <c r="F354" s="75"/>
      <c r="G354" s="75"/>
      <c r="H354" s="75"/>
      <c r="I354" s="75"/>
      <c r="J354" s="75"/>
      <c r="K354" s="75"/>
      <c r="L354" s="75"/>
    </row>
    <row r="355" spans="2:12">
      <c r="B355" s="75"/>
      <c r="C355" s="75"/>
      <c r="D355" s="75"/>
      <c r="E355" s="75"/>
      <c r="F355" s="75"/>
      <c r="G355" s="75"/>
      <c r="H355" s="75"/>
      <c r="I355" s="75"/>
      <c r="J355" s="75"/>
      <c r="K355" s="75"/>
      <c r="L355" s="75"/>
    </row>
    <row r="356" spans="2:12">
      <c r="B356" s="75"/>
      <c r="C356" s="75"/>
      <c r="D356" s="75"/>
      <c r="E356" s="75"/>
      <c r="F356" s="75"/>
      <c r="G356" s="75"/>
      <c r="H356" s="75"/>
      <c r="I356" s="75"/>
      <c r="J356" s="75"/>
      <c r="K356" s="75"/>
      <c r="L356" s="75"/>
    </row>
    <row r="357" spans="2:12">
      <c r="B357" s="75"/>
      <c r="C357" s="75"/>
      <c r="D357" s="75"/>
      <c r="E357" s="75"/>
      <c r="F357" s="75"/>
      <c r="G357" s="75"/>
      <c r="H357" s="75"/>
      <c r="I357" s="75"/>
      <c r="J357" s="75"/>
      <c r="K357" s="75"/>
      <c r="L357" s="75"/>
    </row>
    <row r="358" spans="2:12">
      <c r="B358" s="75"/>
      <c r="C358" s="75"/>
      <c r="D358" s="75"/>
      <c r="E358" s="75"/>
      <c r="F358" s="75"/>
      <c r="G358" s="75"/>
      <c r="H358" s="75"/>
      <c r="I358" s="75"/>
      <c r="J358" s="75"/>
      <c r="K358" s="75"/>
      <c r="L358" s="75"/>
    </row>
    <row r="359" spans="2:12">
      <c r="B359" s="75"/>
      <c r="C359" s="75"/>
      <c r="D359" s="75"/>
      <c r="E359" s="75"/>
      <c r="F359" s="75"/>
      <c r="G359" s="75"/>
      <c r="H359" s="75"/>
      <c r="I359" s="75"/>
      <c r="J359" s="75"/>
      <c r="K359" s="75"/>
      <c r="L359" s="75"/>
    </row>
    <row r="360" spans="2:12">
      <c r="B360" s="75"/>
      <c r="C360" s="75"/>
      <c r="D360" s="75"/>
      <c r="E360" s="75"/>
      <c r="F360" s="75"/>
      <c r="G360" s="75"/>
      <c r="H360" s="75"/>
      <c r="I360" s="75"/>
      <c r="J360" s="75"/>
      <c r="K360" s="75"/>
      <c r="L360" s="75"/>
    </row>
    <row r="361" spans="2:12">
      <c r="B361" s="75"/>
      <c r="C361" s="75"/>
      <c r="D361" s="75"/>
      <c r="E361" s="75"/>
      <c r="F361" s="75"/>
      <c r="G361" s="75"/>
      <c r="H361" s="75"/>
      <c r="I361" s="75"/>
      <c r="J361" s="75"/>
      <c r="K361" s="75"/>
      <c r="L361" s="75"/>
    </row>
    <row r="362" spans="2:12">
      <c r="B362" s="75"/>
      <c r="C362" s="75"/>
      <c r="D362" s="75"/>
      <c r="E362" s="75"/>
      <c r="F362" s="75"/>
      <c r="G362" s="75"/>
      <c r="H362" s="75"/>
      <c r="I362" s="75"/>
      <c r="J362" s="75"/>
      <c r="K362" s="75"/>
      <c r="L362" s="75"/>
    </row>
    <row r="363" spans="2:12">
      <c r="B363" s="75"/>
      <c r="C363" s="75"/>
      <c r="D363" s="75"/>
      <c r="E363" s="75"/>
      <c r="F363" s="75"/>
      <c r="G363" s="75"/>
      <c r="H363" s="75"/>
      <c r="I363" s="75"/>
      <c r="J363" s="75"/>
      <c r="K363" s="75"/>
      <c r="L363" s="75"/>
    </row>
    <row r="364" spans="2:12">
      <c r="B364" s="75"/>
      <c r="C364" s="75"/>
      <c r="D364" s="75"/>
      <c r="E364" s="75"/>
      <c r="F364" s="75"/>
      <c r="G364" s="75"/>
      <c r="H364" s="75"/>
      <c r="I364" s="75"/>
      <c r="J364" s="75"/>
      <c r="K364" s="75"/>
      <c r="L364" s="75"/>
    </row>
    <row r="365" spans="2:12">
      <c r="B365" s="75"/>
      <c r="C365" s="75"/>
      <c r="D365" s="75"/>
      <c r="E365" s="75"/>
      <c r="F365" s="75"/>
      <c r="G365" s="75"/>
      <c r="H365" s="75"/>
      <c r="I365" s="75"/>
      <c r="J365" s="75"/>
      <c r="K365" s="75"/>
      <c r="L365" s="75"/>
    </row>
    <row r="366" spans="2:12">
      <c r="B366" s="75"/>
      <c r="C366" s="75"/>
      <c r="D366" s="75"/>
      <c r="E366" s="75"/>
      <c r="F366" s="75"/>
      <c r="G366" s="75"/>
      <c r="H366" s="75"/>
      <c r="I366" s="75"/>
      <c r="J366" s="75"/>
      <c r="K366" s="75"/>
      <c r="L366" s="75"/>
    </row>
    <row r="367" spans="2:12">
      <c r="B367" s="75"/>
      <c r="C367" s="75"/>
      <c r="D367" s="75"/>
      <c r="E367" s="75"/>
      <c r="F367" s="75"/>
      <c r="G367" s="75"/>
      <c r="H367" s="75"/>
      <c r="I367" s="75"/>
      <c r="J367" s="75"/>
      <c r="K367" s="75"/>
      <c r="L367" s="75"/>
    </row>
    <row r="368" spans="2:12">
      <c r="B368" s="75"/>
      <c r="C368" s="75"/>
      <c r="D368" s="75"/>
      <c r="E368" s="75"/>
      <c r="F368" s="75"/>
      <c r="G368" s="75"/>
      <c r="H368" s="75"/>
      <c r="I368" s="75"/>
      <c r="J368" s="75"/>
      <c r="K368" s="75"/>
      <c r="L368" s="75"/>
    </row>
    <row r="369" spans="2:12">
      <c r="B369" s="75"/>
      <c r="C369" s="75"/>
      <c r="D369" s="75"/>
      <c r="E369" s="75"/>
      <c r="F369" s="75"/>
      <c r="G369" s="75"/>
      <c r="H369" s="75"/>
      <c r="I369" s="75"/>
      <c r="J369" s="75"/>
      <c r="K369" s="75"/>
      <c r="L369" s="75"/>
    </row>
    <row r="370" spans="2:12">
      <c r="B370" s="75"/>
      <c r="C370" s="75"/>
      <c r="D370" s="75"/>
      <c r="E370" s="75"/>
      <c r="F370" s="75"/>
      <c r="G370" s="75"/>
      <c r="H370" s="75"/>
      <c r="I370" s="75"/>
      <c r="J370" s="75"/>
      <c r="K370" s="75"/>
      <c r="L370" s="75"/>
    </row>
    <row r="371" spans="2:12">
      <c r="B371" s="75"/>
      <c r="C371" s="75"/>
      <c r="D371" s="75"/>
      <c r="E371" s="75"/>
      <c r="F371" s="75"/>
      <c r="G371" s="75"/>
      <c r="H371" s="75"/>
      <c r="I371" s="75"/>
      <c r="J371" s="75"/>
      <c r="K371" s="75"/>
      <c r="L371" s="75"/>
    </row>
    <row r="372" spans="2:12">
      <c r="B372" s="75"/>
      <c r="C372" s="75"/>
      <c r="D372" s="75"/>
      <c r="E372" s="75"/>
      <c r="F372" s="75"/>
      <c r="G372" s="75"/>
      <c r="H372" s="75"/>
      <c r="I372" s="75"/>
      <c r="J372" s="75"/>
      <c r="K372" s="75"/>
      <c r="L372" s="75"/>
    </row>
    <row r="373" spans="2:12">
      <c r="B373" s="75"/>
      <c r="C373" s="75"/>
      <c r="D373" s="75"/>
      <c r="E373" s="75"/>
      <c r="F373" s="75"/>
      <c r="G373" s="75"/>
      <c r="H373" s="75"/>
      <c r="I373" s="75"/>
      <c r="J373" s="75"/>
      <c r="K373" s="75"/>
      <c r="L373" s="75"/>
    </row>
    <row r="374" spans="2:12">
      <c r="B374" s="75"/>
      <c r="C374" s="75"/>
      <c r="D374" s="75"/>
      <c r="E374" s="75"/>
      <c r="F374" s="75"/>
      <c r="G374" s="75"/>
      <c r="H374" s="75"/>
      <c r="I374" s="75"/>
      <c r="J374" s="75"/>
      <c r="K374" s="75"/>
      <c r="L374" s="75"/>
    </row>
    <row r="375" spans="2:12">
      <c r="B375" s="75"/>
      <c r="C375" s="75"/>
      <c r="D375" s="75"/>
      <c r="E375" s="75"/>
      <c r="F375" s="75"/>
      <c r="G375" s="75"/>
      <c r="H375" s="75"/>
      <c r="I375" s="75"/>
      <c r="J375" s="75"/>
      <c r="K375" s="75"/>
      <c r="L375" s="75"/>
    </row>
    <row r="376" spans="2:12">
      <c r="B376" s="75"/>
      <c r="C376" s="75"/>
      <c r="D376" s="75"/>
      <c r="E376" s="75"/>
      <c r="F376" s="75"/>
      <c r="G376" s="75"/>
      <c r="H376" s="75"/>
      <c r="I376" s="75"/>
      <c r="J376" s="75"/>
      <c r="K376" s="75"/>
      <c r="L376" s="75"/>
    </row>
    <row r="377" spans="2:12">
      <c r="B377" s="75"/>
      <c r="C377" s="75"/>
      <c r="D377" s="75"/>
      <c r="E377" s="75"/>
      <c r="F377" s="75"/>
      <c r="G377" s="75"/>
      <c r="H377" s="75"/>
      <c r="I377" s="75"/>
      <c r="J377" s="75"/>
      <c r="K377" s="75"/>
      <c r="L377" s="75"/>
    </row>
    <row r="378" spans="2:12">
      <c r="B378" s="75"/>
      <c r="C378" s="75"/>
      <c r="D378" s="75"/>
      <c r="E378" s="75"/>
      <c r="F378" s="75"/>
      <c r="G378" s="75"/>
      <c r="H378" s="75"/>
      <c r="I378" s="75"/>
      <c r="J378" s="75"/>
      <c r="K378" s="75"/>
      <c r="L378" s="75"/>
    </row>
    <row r="379" spans="2:12">
      <c r="B379" s="75"/>
      <c r="C379" s="75"/>
      <c r="D379" s="75"/>
      <c r="E379" s="75"/>
      <c r="F379" s="75"/>
      <c r="G379" s="75"/>
      <c r="H379" s="75"/>
      <c r="I379" s="75"/>
      <c r="J379" s="75"/>
      <c r="K379" s="75"/>
      <c r="L379" s="75"/>
    </row>
    <row r="380" spans="2:12">
      <c r="B380" s="75"/>
      <c r="C380" s="75"/>
      <c r="D380" s="75"/>
      <c r="E380" s="75"/>
      <c r="F380" s="75"/>
      <c r="G380" s="75"/>
      <c r="H380" s="75"/>
      <c r="I380" s="75"/>
      <c r="J380" s="75"/>
      <c r="K380" s="75"/>
      <c r="L380" s="75"/>
    </row>
    <row r="381" spans="2:12">
      <c r="B381" s="75"/>
      <c r="C381" s="75"/>
      <c r="D381" s="75"/>
      <c r="E381" s="75"/>
      <c r="F381" s="75"/>
      <c r="G381" s="75"/>
      <c r="H381" s="75"/>
      <c r="I381" s="75"/>
      <c r="J381" s="75"/>
      <c r="K381" s="75"/>
      <c r="L381" s="75"/>
    </row>
    <row r="382" spans="2:12">
      <c r="B382" s="75"/>
      <c r="C382" s="75"/>
      <c r="D382" s="75"/>
      <c r="E382" s="75"/>
      <c r="F382" s="75"/>
      <c r="G382" s="75"/>
      <c r="H382" s="75"/>
      <c r="I382" s="75"/>
      <c r="J382" s="75"/>
      <c r="K382" s="75"/>
      <c r="L382" s="75"/>
    </row>
    <row r="383" spans="2:12">
      <c r="B383" s="75"/>
      <c r="C383" s="75"/>
      <c r="D383" s="75"/>
      <c r="E383" s="75"/>
      <c r="F383" s="75"/>
      <c r="G383" s="75"/>
      <c r="H383" s="75"/>
      <c r="I383" s="75"/>
      <c r="J383" s="75"/>
      <c r="K383" s="75"/>
      <c r="L383" s="75"/>
    </row>
    <row r="384" spans="2:12">
      <c r="B384" s="75"/>
      <c r="C384" s="75"/>
      <c r="D384" s="75"/>
      <c r="E384" s="75"/>
      <c r="F384" s="75"/>
      <c r="G384" s="75"/>
      <c r="H384" s="75"/>
      <c r="I384" s="75"/>
      <c r="J384" s="75"/>
      <c r="K384" s="75"/>
      <c r="L384" s="75"/>
    </row>
    <row r="385" spans="2:12">
      <c r="B385" s="75"/>
      <c r="C385" s="75"/>
      <c r="D385" s="75"/>
      <c r="E385" s="75"/>
      <c r="F385" s="75"/>
      <c r="G385" s="75"/>
      <c r="H385" s="75"/>
      <c r="I385" s="75"/>
      <c r="J385" s="75"/>
      <c r="K385" s="75"/>
      <c r="L385" s="75"/>
    </row>
    <row r="386" spans="2:12">
      <c r="B386" s="75"/>
      <c r="C386" s="75"/>
      <c r="D386" s="75"/>
      <c r="E386" s="75"/>
      <c r="F386" s="75"/>
      <c r="G386" s="75"/>
      <c r="H386" s="75"/>
      <c r="I386" s="75"/>
      <c r="J386" s="75"/>
      <c r="K386" s="75"/>
      <c r="L386" s="75"/>
    </row>
    <row r="387" spans="2:12">
      <c r="B387" s="75"/>
      <c r="C387" s="75"/>
      <c r="D387" s="75"/>
      <c r="E387" s="75"/>
      <c r="F387" s="75"/>
      <c r="G387" s="75"/>
      <c r="H387" s="75"/>
      <c r="I387" s="75"/>
      <c r="J387" s="75"/>
      <c r="K387" s="75"/>
      <c r="L387" s="75"/>
    </row>
    <row r="388" spans="2:12">
      <c r="B388" s="75"/>
      <c r="C388" s="75"/>
      <c r="D388" s="75"/>
      <c r="E388" s="75"/>
      <c r="F388" s="75"/>
      <c r="G388" s="75"/>
      <c r="H388" s="75"/>
      <c r="I388" s="75"/>
      <c r="J388" s="75"/>
      <c r="K388" s="75"/>
      <c r="L388" s="75"/>
    </row>
    <row r="389" spans="2:12">
      <c r="B389" s="75"/>
      <c r="C389" s="75"/>
      <c r="D389" s="75"/>
      <c r="E389" s="75"/>
      <c r="F389" s="75"/>
      <c r="G389" s="75"/>
      <c r="H389" s="75"/>
      <c r="I389" s="75"/>
      <c r="J389" s="75"/>
      <c r="K389" s="75"/>
      <c r="L389" s="75"/>
    </row>
    <row r="390" spans="2:12">
      <c r="B390" s="75"/>
      <c r="C390" s="75"/>
      <c r="D390" s="75"/>
      <c r="E390" s="75"/>
      <c r="F390" s="75"/>
      <c r="G390" s="75"/>
      <c r="H390" s="75"/>
      <c r="I390" s="75"/>
      <c r="J390" s="75"/>
      <c r="K390" s="75"/>
      <c r="L390" s="75"/>
    </row>
    <row r="391" spans="2:12">
      <c r="B391" s="75"/>
      <c r="C391" s="75"/>
      <c r="D391" s="75"/>
      <c r="E391" s="75"/>
      <c r="F391" s="75"/>
      <c r="G391" s="75"/>
      <c r="H391" s="75"/>
      <c r="I391" s="75"/>
      <c r="J391" s="75"/>
      <c r="K391" s="75"/>
      <c r="L391" s="75"/>
    </row>
    <row r="392" spans="2:12">
      <c r="B392" s="75"/>
      <c r="C392" s="75"/>
      <c r="D392" s="75"/>
      <c r="E392" s="75"/>
      <c r="F392" s="75"/>
      <c r="G392" s="75"/>
      <c r="H392" s="75"/>
      <c r="I392" s="75"/>
      <c r="J392" s="75"/>
      <c r="K392" s="75"/>
      <c r="L392" s="75"/>
    </row>
    <row r="393" spans="2:12">
      <c r="B393" s="75"/>
      <c r="C393" s="75"/>
      <c r="D393" s="75"/>
      <c r="E393" s="75"/>
      <c r="F393" s="75"/>
      <c r="G393" s="75"/>
      <c r="H393" s="75"/>
      <c r="I393" s="75"/>
      <c r="J393" s="75"/>
      <c r="K393" s="75"/>
      <c r="L393" s="75"/>
    </row>
    <row r="394" spans="2:12">
      <c r="B394" s="75"/>
      <c r="C394" s="75"/>
      <c r="D394" s="75"/>
      <c r="E394" s="75"/>
      <c r="F394" s="75"/>
      <c r="G394" s="75"/>
      <c r="H394" s="75"/>
      <c r="I394" s="75"/>
      <c r="J394" s="75"/>
      <c r="K394" s="75"/>
      <c r="L394" s="75"/>
    </row>
    <row r="395" spans="2:12">
      <c r="B395" s="75"/>
      <c r="C395" s="75"/>
      <c r="D395" s="75"/>
      <c r="E395" s="75"/>
      <c r="F395" s="75"/>
      <c r="G395" s="75"/>
      <c r="H395" s="75"/>
      <c r="I395" s="75"/>
      <c r="J395" s="75"/>
      <c r="K395" s="75"/>
      <c r="L395" s="75"/>
    </row>
    <row r="396" spans="2:12">
      <c r="B396" s="75"/>
      <c r="C396" s="75"/>
      <c r="D396" s="75"/>
      <c r="E396" s="75"/>
      <c r="F396" s="75"/>
      <c r="G396" s="75"/>
      <c r="H396" s="75"/>
      <c r="I396" s="75"/>
      <c r="J396" s="75"/>
      <c r="K396" s="75"/>
      <c r="L396" s="75"/>
    </row>
  </sheetData>
  <mergeCells count="1">
    <mergeCell ref="C6:L6"/>
  </mergeCells>
  <phoneticPr fontId="0" type="noConversion"/>
  <printOptions horizontalCentered="1" verticalCentered="1"/>
  <pageMargins left="0.39370078740157483" right="0.39370078740157483" top="0.62992125984251968" bottom="0.98425196850393704" header="0.51181102362204722" footer="0.51181102362204722"/>
  <pageSetup paperSize="9" scale="51" firstPageNumber="2" orientation="portrait" useFirstPageNumber="1" r:id="rId1"/>
  <headerFooter alignWithMargins="0">
    <oddFooter>&amp;C&amp;16page 9</oddFooter>
  </headerFooter>
  <rowBreaks count="1" manualBreakCount="1">
    <brk id="3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52"/>
  <sheetViews>
    <sheetView view="pageBreakPreview" zoomScale="70" zoomScaleNormal="70" zoomScaleSheetLayoutView="70" zoomScalePageLayoutView="70" workbookViewId="0">
      <selection activeCell="Q10" sqref="Q10"/>
    </sheetView>
  </sheetViews>
  <sheetFormatPr baseColWidth="10" defaultColWidth="10.90625" defaultRowHeight="15.6"/>
  <cols>
    <col min="1" max="1" width="10.90625" style="5"/>
    <col min="2" max="2" width="18.08984375" style="2" customWidth="1"/>
    <col min="3" max="3" width="11.90625" style="2" customWidth="1"/>
    <col min="4" max="4" width="10.36328125" style="2" customWidth="1"/>
    <col min="5" max="5" width="11.36328125" style="2" customWidth="1"/>
    <col min="6" max="6" width="11.08984375" style="2" customWidth="1"/>
    <col min="7" max="8" width="11.453125" style="2" customWidth="1"/>
    <col min="9" max="9" width="11.36328125" style="2" customWidth="1"/>
    <col min="10" max="10" width="11.453125" style="2" customWidth="1"/>
    <col min="11" max="11" width="10.90625" style="2" customWidth="1"/>
    <col min="12" max="12" width="13.08984375" style="2" customWidth="1"/>
    <col min="13" max="13" width="14.6328125" style="2" customWidth="1"/>
    <col min="14" max="16384" width="10.90625" style="2"/>
  </cols>
  <sheetData>
    <row r="1" spans="1:23" s="5" customFormat="1"/>
    <row r="2" spans="1:23" s="5" customFormat="1"/>
    <row r="3" spans="1:23" ht="18">
      <c r="B3" s="376" t="s">
        <v>56</v>
      </c>
      <c r="C3" s="1002" t="s">
        <v>274</v>
      </c>
      <c r="D3" s="1002"/>
      <c r="E3" s="1002"/>
      <c r="F3" s="1002"/>
      <c r="G3" s="1002"/>
      <c r="H3" s="1002"/>
      <c r="I3" s="1002"/>
      <c r="J3" s="1003"/>
      <c r="K3" s="1003"/>
      <c r="L3" s="1003"/>
      <c r="M3" s="1003"/>
      <c r="N3" s="1"/>
      <c r="O3" s="1"/>
      <c r="P3" s="1"/>
      <c r="Q3" s="1"/>
      <c r="R3" s="1"/>
      <c r="S3" s="1"/>
      <c r="T3" s="1"/>
      <c r="U3" s="1"/>
      <c r="V3" s="1"/>
      <c r="W3" s="1"/>
    </row>
    <row r="4" spans="1:23" ht="18">
      <c r="B4" s="71"/>
      <c r="C4" s="137" t="s">
        <v>303</v>
      </c>
      <c r="D4" s="14"/>
      <c r="E4" s="14"/>
      <c r="F4" s="14"/>
      <c r="G4" s="14"/>
      <c r="H4" s="14"/>
      <c r="I4" s="14"/>
      <c r="J4" s="138"/>
      <c r="K4" s="138"/>
      <c r="L4" s="138"/>
      <c r="M4" s="1"/>
      <c r="N4" s="1"/>
      <c r="O4" s="1"/>
      <c r="P4" s="1"/>
      <c r="Q4" s="1"/>
      <c r="R4" s="1"/>
      <c r="S4" s="1"/>
      <c r="T4" s="1"/>
      <c r="U4" s="1"/>
      <c r="V4" s="1"/>
      <c r="W4" s="1"/>
    </row>
    <row r="5" spans="1:23" ht="18">
      <c r="B5" s="71"/>
      <c r="C5" s="137"/>
      <c r="D5" s="14"/>
      <c r="E5" s="14"/>
      <c r="F5" s="14"/>
      <c r="G5" s="14"/>
      <c r="H5" s="14"/>
      <c r="I5" s="14"/>
      <c r="J5" s="138"/>
      <c r="K5" s="138"/>
      <c r="L5" s="138"/>
      <c r="M5" s="1"/>
      <c r="N5" s="1"/>
      <c r="O5" s="1"/>
      <c r="P5" s="1"/>
      <c r="Q5" s="1"/>
      <c r="R5" s="1"/>
      <c r="S5" s="1"/>
      <c r="T5" s="1"/>
      <c r="U5" s="1"/>
      <c r="V5" s="1"/>
      <c r="W5" s="1"/>
    </row>
    <row r="6" spans="1:23" s="159" customFormat="1" ht="67.5" customHeight="1">
      <c r="A6" s="4"/>
      <c r="B6" s="385"/>
      <c r="C6" s="386" t="s">
        <v>44</v>
      </c>
      <c r="D6" s="387" t="s">
        <v>11</v>
      </c>
      <c r="E6" s="386" t="s">
        <v>12</v>
      </c>
      <c r="F6" s="387" t="s">
        <v>13</v>
      </c>
      <c r="G6" s="386" t="s">
        <v>14</v>
      </c>
      <c r="H6" s="387" t="s">
        <v>15</v>
      </c>
      <c r="I6" s="386" t="s">
        <v>16</v>
      </c>
      <c r="J6" s="387" t="s">
        <v>17</v>
      </c>
      <c r="K6" s="386" t="s">
        <v>18</v>
      </c>
      <c r="L6" s="388" t="s">
        <v>25</v>
      </c>
      <c r="M6" s="71"/>
      <c r="N6" s="71"/>
      <c r="O6" s="71"/>
      <c r="P6" s="71"/>
      <c r="Q6" s="71"/>
      <c r="R6" s="71"/>
      <c r="S6" s="71"/>
      <c r="T6" s="71"/>
      <c r="U6" s="71"/>
      <c r="V6" s="71"/>
      <c r="W6" s="71"/>
    </row>
    <row r="7" spans="1:23" s="159" customFormat="1" ht="23.25" customHeight="1">
      <c r="A7" s="4"/>
      <c r="B7" s="389">
        <v>43101</v>
      </c>
      <c r="C7" s="390">
        <f>[2]Feuil8!B5</f>
        <v>89</v>
      </c>
      <c r="D7" s="391">
        <f>[2]Feuil8!C5</f>
        <v>683</v>
      </c>
      <c r="E7" s="390">
        <f>[2]Feuil8!D5</f>
        <v>4915</v>
      </c>
      <c r="F7" s="391">
        <f>[2]Feuil8!E5</f>
        <v>10965</v>
      </c>
      <c r="G7" s="390">
        <f>[2]Feuil8!F5</f>
        <v>13267</v>
      </c>
      <c r="H7" s="391">
        <f>[2]Feuil8!G5</f>
        <v>19920</v>
      </c>
      <c r="I7" s="390">
        <f>[2]Feuil8!H5</f>
        <v>10975</v>
      </c>
      <c r="J7" s="391">
        <f>[2]Feuil8!I5</f>
        <v>5534</v>
      </c>
      <c r="K7" s="390">
        <f>[2]Feuil8!J5</f>
        <v>2626</v>
      </c>
      <c r="L7" s="392">
        <f>SUM(C7:K7)</f>
        <v>68974</v>
      </c>
      <c r="M7" s="71"/>
      <c r="N7" s="71"/>
      <c r="O7" s="71"/>
      <c r="P7" s="71"/>
      <c r="Q7" s="71"/>
      <c r="R7" s="71"/>
      <c r="S7" s="71"/>
      <c r="T7" s="71"/>
      <c r="U7" s="71"/>
      <c r="V7" s="71"/>
      <c r="W7" s="71"/>
    </row>
    <row r="8" spans="1:23" s="159" customFormat="1" ht="21.75" customHeight="1">
      <c r="A8" s="4"/>
      <c r="B8" s="393" t="s">
        <v>103</v>
      </c>
      <c r="C8" s="394">
        <f>(C7/$L7)*100</f>
        <v>0.12903412880215734</v>
      </c>
      <c r="D8" s="395">
        <f t="shared" ref="D8:L10" si="0">(D7/$L7)*100</f>
        <v>0.99022820193116257</v>
      </c>
      <c r="E8" s="394">
        <f t="shared" si="0"/>
        <v>7.1258735175573404</v>
      </c>
      <c r="F8" s="395">
        <f t="shared" si="0"/>
        <v>15.89729463276017</v>
      </c>
      <c r="G8" s="394">
        <f t="shared" si="0"/>
        <v>19.234784121553052</v>
      </c>
      <c r="H8" s="395">
        <f t="shared" si="0"/>
        <v>28.880447704932294</v>
      </c>
      <c r="I8" s="394">
        <f t="shared" si="0"/>
        <v>15.911792849479514</v>
      </c>
      <c r="J8" s="395">
        <f t="shared" si="0"/>
        <v>8.023313132484704</v>
      </c>
      <c r="K8" s="394">
        <f t="shared" si="0"/>
        <v>3.8072317104996083</v>
      </c>
      <c r="L8" s="396">
        <f t="shared" si="0"/>
        <v>100</v>
      </c>
      <c r="M8" s="71"/>
      <c r="N8" s="71"/>
      <c r="O8" s="71"/>
      <c r="P8" s="71"/>
      <c r="Q8" s="71"/>
      <c r="R8" s="71"/>
      <c r="S8" s="71"/>
      <c r="T8" s="71"/>
      <c r="U8" s="71"/>
      <c r="V8" s="71"/>
      <c r="W8" s="71"/>
    </row>
    <row r="9" spans="1:23" s="159" customFormat="1" ht="24.75" customHeight="1">
      <c r="A9" s="4"/>
      <c r="B9" s="377">
        <f>[3]tab_7!A2</f>
        <v>43009</v>
      </c>
      <c r="C9" s="381">
        <f>[3]tab_8!B2</f>
        <v>101</v>
      </c>
      <c r="D9" s="355">
        <f>[3]tab_8!C2</f>
        <v>710</v>
      </c>
      <c r="E9" s="381">
        <f>[3]tab_8!D2</f>
        <v>4864</v>
      </c>
      <c r="F9" s="355">
        <f>[3]tab_8!E2</f>
        <v>10949</v>
      </c>
      <c r="G9" s="381">
        <f>[3]tab_8!F2</f>
        <v>13291</v>
      </c>
      <c r="H9" s="355">
        <f>[3]tab_8!G2</f>
        <v>19646</v>
      </c>
      <c r="I9" s="381">
        <f>[3]tab_8!H2</f>
        <v>10996</v>
      </c>
      <c r="J9" s="355">
        <f>[3]tab_8!I2</f>
        <v>5404</v>
      </c>
      <c r="K9" s="381">
        <f>[3]tab_8!J2</f>
        <v>2613</v>
      </c>
      <c r="L9" s="383">
        <f>SUM(C9:K9)</f>
        <v>68574</v>
      </c>
      <c r="M9" s="71"/>
      <c r="N9" s="71"/>
      <c r="O9" s="71"/>
      <c r="P9" s="71"/>
      <c r="Q9" s="71"/>
      <c r="R9" s="71"/>
      <c r="S9" s="71"/>
      <c r="T9" s="71"/>
      <c r="U9" s="71"/>
      <c r="V9" s="71"/>
      <c r="W9" s="71"/>
    </row>
    <row r="10" spans="1:23" s="159" customFormat="1" ht="24.75" customHeight="1">
      <c r="A10" s="4"/>
      <c r="B10" s="405" t="s">
        <v>103</v>
      </c>
      <c r="C10" s="402">
        <f>(C9/$L9)*100</f>
        <v>0.14728614343628782</v>
      </c>
      <c r="D10" s="403">
        <f t="shared" si="0"/>
        <v>1.0353778399976667</v>
      </c>
      <c r="E10" s="402">
        <f t="shared" si="0"/>
        <v>7.0930673433079603</v>
      </c>
      <c r="F10" s="403">
        <f t="shared" si="0"/>
        <v>15.966692915682328</v>
      </c>
      <c r="G10" s="402">
        <f t="shared" si="0"/>
        <v>19.381981509026744</v>
      </c>
      <c r="H10" s="403">
        <f t="shared" si="0"/>
        <v>28.649342316329808</v>
      </c>
      <c r="I10" s="402">
        <f t="shared" si="0"/>
        <v>16.035232012132877</v>
      </c>
      <c r="J10" s="403">
        <f t="shared" si="0"/>
        <v>7.880537813165339</v>
      </c>
      <c r="K10" s="402">
        <f t="shared" si="0"/>
        <v>3.8104821069209907</v>
      </c>
      <c r="L10" s="404">
        <f t="shared" si="0"/>
        <v>100</v>
      </c>
      <c r="M10" s="71"/>
      <c r="N10" s="71"/>
      <c r="O10" s="71"/>
      <c r="P10" s="71"/>
      <c r="Q10" s="71"/>
      <c r="R10" s="71"/>
      <c r="S10" s="71"/>
      <c r="T10" s="71"/>
      <c r="U10" s="71"/>
      <c r="V10" s="71"/>
      <c r="W10" s="71"/>
    </row>
    <row r="11" spans="1:23" s="159" customFormat="1" ht="24.9" customHeight="1">
      <c r="A11" s="4"/>
      <c r="B11" s="377">
        <f>[3]tab_7!A3</f>
        <v>42917</v>
      </c>
      <c r="C11" s="381">
        <f>[3]tab_8!B3</f>
        <v>105</v>
      </c>
      <c r="D11" s="355">
        <f>[3]tab_8!C3</f>
        <v>757</v>
      </c>
      <c r="E11" s="381">
        <f>[3]tab_8!D3</f>
        <v>4991</v>
      </c>
      <c r="F11" s="355">
        <f>[3]tab_8!E3</f>
        <v>11179</v>
      </c>
      <c r="G11" s="381">
        <f>[3]tab_8!F3</f>
        <v>13569</v>
      </c>
      <c r="H11" s="355">
        <f>[3]tab_8!G3</f>
        <v>20044</v>
      </c>
      <c r="I11" s="381">
        <f>[3]tab_8!H3</f>
        <v>11244</v>
      </c>
      <c r="J11" s="355">
        <f>[3]tab_8!I3</f>
        <v>5507</v>
      </c>
      <c r="K11" s="381">
        <f>[3]tab_8!J3</f>
        <v>2622</v>
      </c>
      <c r="L11" s="383">
        <f>SUM(C11:K11)</f>
        <v>70018</v>
      </c>
      <c r="M11" s="71"/>
      <c r="N11" s="71"/>
      <c r="O11" s="71"/>
      <c r="P11" s="71"/>
      <c r="Q11" s="71"/>
      <c r="R11" s="71"/>
      <c r="S11" s="71"/>
      <c r="T11" s="71"/>
      <c r="U11" s="71"/>
      <c r="V11" s="71"/>
      <c r="W11" s="71"/>
    </row>
    <row r="12" spans="1:23" s="159" customFormat="1" ht="24.9" customHeight="1">
      <c r="A12" s="4"/>
      <c r="B12" s="401" t="s">
        <v>103</v>
      </c>
      <c r="C12" s="402">
        <f>(C11/$L11)*100</f>
        <v>0.14996143848724613</v>
      </c>
      <c r="D12" s="403">
        <f t="shared" ref="D12:L12" si="1">(D11/$L11)*100</f>
        <v>1.0811505612842411</v>
      </c>
      <c r="E12" s="402">
        <f t="shared" si="1"/>
        <v>7.1281670427604329</v>
      </c>
      <c r="F12" s="403">
        <f t="shared" si="1"/>
        <v>15.965894484275472</v>
      </c>
      <c r="G12" s="402">
        <f t="shared" si="1"/>
        <v>19.379302465080407</v>
      </c>
      <c r="H12" s="403">
        <f t="shared" si="1"/>
        <v>28.626924505127256</v>
      </c>
      <c r="I12" s="402">
        <f t="shared" si="1"/>
        <v>16.058727755719957</v>
      </c>
      <c r="J12" s="403">
        <f t="shared" si="1"/>
        <v>7.8651203976120421</v>
      </c>
      <c r="K12" s="402">
        <f t="shared" si="1"/>
        <v>3.7447513496529465</v>
      </c>
      <c r="L12" s="404">
        <f t="shared" si="1"/>
        <v>100</v>
      </c>
      <c r="M12" s="71"/>
      <c r="N12" s="71"/>
      <c r="O12" s="71"/>
      <c r="P12" s="71"/>
      <c r="Q12" s="71"/>
      <c r="R12" s="71"/>
      <c r="S12" s="71"/>
      <c r="T12" s="71"/>
      <c r="U12" s="71"/>
      <c r="V12" s="71"/>
      <c r="W12" s="71"/>
    </row>
    <row r="13" spans="1:23" s="159" customFormat="1" ht="24.9" customHeight="1">
      <c r="A13" s="4"/>
      <c r="B13" s="377">
        <f>[3]tab_7!A4</f>
        <v>42826</v>
      </c>
      <c r="C13" s="381">
        <f>[3]tab_8!B4</f>
        <v>89</v>
      </c>
      <c r="D13" s="355">
        <f>[3]tab_8!C4</f>
        <v>760</v>
      </c>
      <c r="E13" s="381">
        <f>[3]tab_8!D4</f>
        <v>5005</v>
      </c>
      <c r="F13" s="355">
        <f>[3]tab_8!E4</f>
        <v>11175</v>
      </c>
      <c r="G13" s="381">
        <f>[3]tab_8!F4</f>
        <v>13795</v>
      </c>
      <c r="H13" s="355">
        <f>[3]tab_8!G4</f>
        <v>20093</v>
      </c>
      <c r="I13" s="381">
        <f>[3]tab_8!H4</f>
        <v>11177</v>
      </c>
      <c r="J13" s="355">
        <f>[3]tab_8!I4</f>
        <v>5600</v>
      </c>
      <c r="K13" s="381">
        <f>[3]tab_8!J4</f>
        <v>2536</v>
      </c>
      <c r="L13" s="383">
        <f>SUM(C13:K13)</f>
        <v>70230</v>
      </c>
      <c r="M13" s="71"/>
      <c r="N13" s="71"/>
      <c r="O13" s="71"/>
      <c r="P13" s="71"/>
      <c r="Q13" s="71"/>
      <c r="R13" s="71"/>
      <c r="S13" s="71"/>
      <c r="T13" s="71"/>
      <c r="U13" s="71"/>
      <c r="V13" s="71"/>
      <c r="W13" s="71"/>
    </row>
    <row r="14" spans="1:23" s="159" customFormat="1" ht="24.9" customHeight="1">
      <c r="A14" s="4"/>
      <c r="B14" s="378" t="s">
        <v>103</v>
      </c>
      <c r="C14" s="382">
        <f>(C13/$L13)*100</f>
        <v>0.12672647016944324</v>
      </c>
      <c r="D14" s="356">
        <f t="shared" ref="D14:L14" si="2">(D13/$L13)*100</f>
        <v>1.0821586216716503</v>
      </c>
      <c r="E14" s="382">
        <f t="shared" si="2"/>
        <v>7.1265840808771186</v>
      </c>
      <c r="F14" s="356">
        <f t="shared" si="2"/>
        <v>15.912003417343016</v>
      </c>
      <c r="G14" s="382">
        <f t="shared" si="2"/>
        <v>19.642602876263705</v>
      </c>
      <c r="H14" s="356">
        <f t="shared" si="2"/>
        <v>28.610280506905884</v>
      </c>
      <c r="I14" s="382">
        <f t="shared" si="2"/>
        <v>15.914851203189521</v>
      </c>
      <c r="J14" s="356">
        <f t="shared" si="2"/>
        <v>7.9738003702121603</v>
      </c>
      <c r="K14" s="382">
        <f t="shared" si="2"/>
        <v>3.6109924533675071</v>
      </c>
      <c r="L14" s="384">
        <f t="shared" si="2"/>
        <v>100</v>
      </c>
      <c r="M14" s="71"/>
      <c r="N14" s="71"/>
      <c r="O14" s="71"/>
      <c r="P14" s="71"/>
      <c r="Q14" s="71"/>
      <c r="R14" s="71"/>
      <c r="S14" s="71"/>
      <c r="T14" s="71"/>
      <c r="U14" s="71"/>
      <c r="V14" s="71"/>
      <c r="W14" s="71"/>
    </row>
    <row r="15" spans="1:23" s="159" customFormat="1" ht="24.9" customHeight="1">
      <c r="A15" s="4"/>
      <c r="B15" s="389">
        <f>[3]tab_7!A5</f>
        <v>42736</v>
      </c>
      <c r="C15" s="397">
        <f>[3]tab_8!B5</f>
        <v>83</v>
      </c>
      <c r="D15" s="398">
        <f>[3]tab_8!C5</f>
        <v>675</v>
      </c>
      <c r="E15" s="397">
        <f>[3]tab_8!D5</f>
        <v>4731</v>
      </c>
      <c r="F15" s="398">
        <f>[3]tab_8!E5</f>
        <v>11131</v>
      </c>
      <c r="G15" s="397">
        <f>[3]tab_8!F5</f>
        <v>13621</v>
      </c>
      <c r="H15" s="398">
        <f>[3]tab_8!G5</f>
        <v>19564</v>
      </c>
      <c r="I15" s="397">
        <f>[3]tab_8!H5</f>
        <v>10785</v>
      </c>
      <c r="J15" s="398">
        <f>[3]tab_8!I5</f>
        <v>5405</v>
      </c>
      <c r="K15" s="397">
        <f>[3]tab_8!J5</f>
        <v>2437</v>
      </c>
      <c r="L15" s="399">
        <f>SUM(C15:K15)</f>
        <v>68432</v>
      </c>
      <c r="M15" s="71"/>
      <c r="N15" s="71"/>
      <c r="O15" s="71"/>
      <c r="P15" s="71"/>
      <c r="Q15" s="71"/>
      <c r="R15" s="71"/>
      <c r="S15" s="71"/>
      <c r="T15" s="71"/>
      <c r="U15" s="71"/>
      <c r="V15" s="71"/>
      <c r="W15" s="71"/>
    </row>
    <row r="16" spans="1:23" s="159" customFormat="1" ht="24.9" customHeight="1">
      <c r="A16" s="4"/>
      <c r="B16" s="400" t="s">
        <v>103</v>
      </c>
      <c r="C16" s="394">
        <f>(C15/$L15)*100</f>
        <v>0.12128828618190321</v>
      </c>
      <c r="D16" s="395">
        <f t="shared" ref="D16:L16" si="3">(D15/$L15)*100</f>
        <v>0.98638064063595976</v>
      </c>
      <c r="E16" s="394">
        <f t="shared" si="3"/>
        <v>6.9134323123684824</v>
      </c>
      <c r="F16" s="395">
        <f t="shared" si="3"/>
        <v>16.265782090250173</v>
      </c>
      <c r="G16" s="394">
        <f t="shared" si="3"/>
        <v>19.904430675707271</v>
      </c>
      <c r="H16" s="395">
        <f t="shared" si="3"/>
        <v>28.5889642272621</v>
      </c>
      <c r="I16" s="394">
        <f t="shared" si="3"/>
        <v>15.760170680383446</v>
      </c>
      <c r="J16" s="395">
        <f t="shared" si="3"/>
        <v>7.8983516483516478</v>
      </c>
      <c r="K16" s="394">
        <f t="shared" si="3"/>
        <v>3.5611994388590134</v>
      </c>
      <c r="L16" s="396">
        <f t="shared" si="3"/>
        <v>100</v>
      </c>
      <c r="M16" s="71"/>
      <c r="N16" s="71"/>
      <c r="O16" s="71"/>
      <c r="P16" s="71"/>
      <c r="Q16" s="71"/>
      <c r="R16" s="71"/>
      <c r="S16" s="71"/>
      <c r="T16" s="71"/>
      <c r="U16" s="71"/>
      <c r="V16" s="71"/>
      <c r="W16" s="71"/>
    </row>
    <row r="17" spans="1:23" ht="24.9" customHeight="1">
      <c r="B17" s="377">
        <f>[3]tab_7!A6</f>
        <v>42644</v>
      </c>
      <c r="C17" s="406">
        <f>[3]tab_8!B6</f>
        <v>73</v>
      </c>
      <c r="D17" s="357">
        <f>[3]tab_8!C6</f>
        <v>651</v>
      </c>
      <c r="E17" s="406">
        <f>[3]tab_8!D6</f>
        <v>4715</v>
      </c>
      <c r="F17" s="357">
        <f>[3]tab_8!E6</f>
        <v>11152</v>
      </c>
      <c r="G17" s="406">
        <f>[3]tab_8!F6</f>
        <v>13717</v>
      </c>
      <c r="H17" s="357">
        <f>[3]tab_8!G6</f>
        <v>19523</v>
      </c>
      <c r="I17" s="406">
        <f>[3]tab_8!H6</f>
        <v>10871</v>
      </c>
      <c r="J17" s="357">
        <f>[3]tab_8!I6</f>
        <v>5354</v>
      </c>
      <c r="K17" s="406">
        <f>[3]tab_8!J6</f>
        <v>2458</v>
      </c>
      <c r="L17" s="407">
        <f>SUM(C17:K17)</f>
        <v>68514</v>
      </c>
      <c r="M17" s="1"/>
      <c r="N17" s="1"/>
      <c r="O17" s="1"/>
      <c r="P17" s="1"/>
      <c r="Q17" s="1"/>
      <c r="R17" s="1"/>
      <c r="S17" s="1"/>
      <c r="T17" s="1"/>
      <c r="U17" s="1"/>
      <c r="V17" s="1"/>
      <c r="W17" s="1"/>
    </row>
    <row r="18" spans="1:23" ht="24.9" customHeight="1">
      <c r="B18" s="401" t="s">
        <v>103</v>
      </c>
      <c r="C18" s="402">
        <f>(C17/$L17)*100</f>
        <v>0.10654756692062936</v>
      </c>
      <c r="D18" s="403">
        <f t="shared" ref="D18:L18" si="4">(D17/$L17)*100</f>
        <v>0.95017076801821521</v>
      </c>
      <c r="E18" s="402">
        <f t="shared" si="4"/>
        <v>6.8818051785036634</v>
      </c>
      <c r="F18" s="403">
        <f t="shared" si="4"/>
        <v>16.276965291765187</v>
      </c>
      <c r="G18" s="402">
        <f t="shared" si="4"/>
        <v>20.020725691099631</v>
      </c>
      <c r="H18" s="403">
        <f t="shared" si="4"/>
        <v>28.494906150567768</v>
      </c>
      <c r="I18" s="402">
        <f t="shared" si="4"/>
        <v>15.866830136906326</v>
      </c>
      <c r="J18" s="403">
        <f t="shared" si="4"/>
        <v>7.8144612779869806</v>
      </c>
      <c r="K18" s="402">
        <f t="shared" si="4"/>
        <v>3.5875879382316027</v>
      </c>
      <c r="L18" s="404">
        <f t="shared" si="4"/>
        <v>100</v>
      </c>
      <c r="M18" s="1"/>
      <c r="N18" s="1"/>
      <c r="O18" s="1"/>
      <c r="P18" s="1"/>
      <c r="Q18" s="1"/>
      <c r="R18" s="1"/>
      <c r="S18" s="1"/>
      <c r="T18" s="1"/>
      <c r="U18" s="1"/>
      <c r="V18" s="1"/>
      <c r="W18" s="1"/>
    </row>
    <row r="19" spans="1:23" ht="24.9" customHeight="1">
      <c r="B19" s="377">
        <f>[3]tab_7!A7</f>
        <v>42552</v>
      </c>
      <c r="C19" s="381">
        <f>[3]tab_8!B7</f>
        <v>90</v>
      </c>
      <c r="D19" s="355">
        <f>[3]tab_8!C7</f>
        <v>665</v>
      </c>
      <c r="E19" s="381">
        <f>[3]tab_8!D7</f>
        <v>4939</v>
      </c>
      <c r="F19" s="355">
        <f>[3]tab_8!E7</f>
        <v>11492</v>
      </c>
      <c r="G19" s="381">
        <f>[3]tab_8!F7</f>
        <v>13922</v>
      </c>
      <c r="H19" s="355">
        <f>[3]tab_8!G7</f>
        <v>19415</v>
      </c>
      <c r="I19" s="381">
        <f>[3]tab_8!H7</f>
        <v>11021</v>
      </c>
      <c r="J19" s="355">
        <f>[3]tab_8!I7</f>
        <v>5380</v>
      </c>
      <c r="K19" s="381">
        <f>[3]tab_8!J7</f>
        <v>2451</v>
      </c>
      <c r="L19" s="383">
        <f>SUM(C19:K19)</f>
        <v>69375</v>
      </c>
      <c r="M19" s="1"/>
      <c r="N19" s="1"/>
      <c r="O19" s="1"/>
      <c r="P19" s="1"/>
      <c r="Q19" s="1"/>
      <c r="R19" s="1"/>
      <c r="S19" s="1"/>
      <c r="T19" s="1"/>
      <c r="U19" s="1"/>
      <c r="V19" s="1"/>
      <c r="W19" s="1"/>
    </row>
    <row r="20" spans="1:23" ht="24.9" customHeight="1">
      <c r="B20" s="401" t="s">
        <v>103</v>
      </c>
      <c r="C20" s="402">
        <f>(C19/$L19)*100</f>
        <v>0.12972972972972974</v>
      </c>
      <c r="D20" s="403">
        <f t="shared" ref="D20:L20" si="5">(D19/$L19)*100</f>
        <v>0.95855855855855854</v>
      </c>
      <c r="E20" s="402">
        <f t="shared" si="5"/>
        <v>7.1192792792792794</v>
      </c>
      <c r="F20" s="403">
        <f t="shared" si="5"/>
        <v>16.565045045045046</v>
      </c>
      <c r="G20" s="402">
        <f t="shared" si="5"/>
        <v>20.067747747747745</v>
      </c>
      <c r="H20" s="403">
        <f t="shared" si="5"/>
        <v>27.985585585585586</v>
      </c>
      <c r="I20" s="402">
        <f t="shared" si="5"/>
        <v>15.886126126126127</v>
      </c>
      <c r="J20" s="403">
        <f t="shared" si="5"/>
        <v>7.7549549549549557</v>
      </c>
      <c r="K20" s="402">
        <f t="shared" si="5"/>
        <v>3.5329729729729733</v>
      </c>
      <c r="L20" s="404">
        <f t="shared" si="5"/>
        <v>100</v>
      </c>
      <c r="M20" s="1"/>
      <c r="N20" s="1"/>
      <c r="O20" s="1"/>
      <c r="P20" s="1"/>
      <c r="Q20" s="1"/>
      <c r="R20" s="1"/>
      <c r="S20" s="1"/>
      <c r="T20" s="1"/>
      <c r="U20" s="1"/>
      <c r="V20" s="1"/>
      <c r="W20" s="1"/>
    </row>
    <row r="21" spans="1:23" ht="24.9" customHeight="1">
      <c r="B21" s="377">
        <f>[3]tab_7!A8</f>
        <v>42461</v>
      </c>
      <c r="C21" s="381">
        <f>[3]tab_8!B8</f>
        <v>67</v>
      </c>
      <c r="D21" s="355">
        <f>[3]tab_8!C8</f>
        <v>731</v>
      </c>
      <c r="E21" s="381">
        <f>[3]tab_8!D8</f>
        <v>5000</v>
      </c>
      <c r="F21" s="355">
        <f>[3]tab_8!E8</f>
        <v>11504</v>
      </c>
      <c r="G21" s="381">
        <f>[3]tab_8!F8</f>
        <v>13643</v>
      </c>
      <c r="H21" s="355">
        <f>[3]tab_8!G8</f>
        <v>18997</v>
      </c>
      <c r="I21" s="381">
        <f>[3]tab_8!H8</f>
        <v>10755</v>
      </c>
      <c r="J21" s="355">
        <f>[3]tab_8!I8</f>
        <v>5206</v>
      </c>
      <c r="K21" s="381">
        <f>[3]tab_8!J8</f>
        <v>2458</v>
      </c>
      <c r="L21" s="383">
        <f>SUM(C21:K21)</f>
        <v>68361</v>
      </c>
      <c r="M21" s="1"/>
      <c r="N21" s="1"/>
      <c r="O21" s="1"/>
      <c r="P21" s="1"/>
      <c r="Q21" s="1"/>
      <c r="R21" s="1"/>
      <c r="S21" s="1"/>
      <c r="T21" s="1"/>
      <c r="U21" s="1"/>
      <c r="V21" s="1"/>
      <c r="W21" s="1"/>
    </row>
    <row r="22" spans="1:23" ht="24.9" customHeight="1">
      <c r="B22" s="400" t="s">
        <v>103</v>
      </c>
      <c r="C22" s="394">
        <f>(C21/$L21)*100</f>
        <v>9.8009098755138163E-2</v>
      </c>
      <c r="D22" s="395">
        <f t="shared" ref="D22:L22" si="6">(D21/$L21)*100</f>
        <v>1.0693231520896418</v>
      </c>
      <c r="E22" s="394">
        <f t="shared" si="6"/>
        <v>7.3141118473983706</v>
      </c>
      <c r="F22" s="395">
        <f t="shared" si="6"/>
        <v>16.82830853849417</v>
      </c>
      <c r="G22" s="394">
        <f t="shared" si="6"/>
        <v>19.957285586811192</v>
      </c>
      <c r="H22" s="395">
        <f t="shared" si="6"/>
        <v>27.78923655300537</v>
      </c>
      <c r="I22" s="394">
        <f t="shared" si="6"/>
        <v>15.732654583753893</v>
      </c>
      <c r="J22" s="395">
        <f t="shared" si="6"/>
        <v>7.6154532555111825</v>
      </c>
      <c r="K22" s="394">
        <f t="shared" si="6"/>
        <v>3.5956173841810388</v>
      </c>
      <c r="L22" s="396">
        <f t="shared" si="6"/>
        <v>100</v>
      </c>
      <c r="M22" s="1"/>
      <c r="N22" s="1"/>
      <c r="O22" s="1"/>
      <c r="P22" s="1"/>
      <c r="Q22" s="1"/>
      <c r="R22" s="1"/>
      <c r="S22" s="1"/>
      <c r="T22" s="1"/>
      <c r="U22" s="1"/>
      <c r="V22" s="1"/>
      <c r="W22" s="1"/>
    </row>
    <row r="23" spans="1:23" s="48" customFormat="1" ht="18.75" customHeight="1">
      <c r="A23" s="68"/>
      <c r="B23" s="84"/>
      <c r="C23" s="219"/>
      <c r="D23" s="219"/>
      <c r="E23" s="219"/>
      <c r="F23" s="219"/>
      <c r="G23" s="219"/>
      <c r="H23" s="219"/>
      <c r="I23" s="219"/>
      <c r="J23" s="68"/>
      <c r="K23" s="68"/>
      <c r="L23" s="68"/>
      <c r="M23" s="68"/>
    </row>
    <row r="24" spans="1:23" ht="31.2">
      <c r="B24" s="71"/>
      <c r="C24" s="217"/>
      <c r="D24" s="217"/>
      <c r="E24" s="217"/>
      <c r="F24" s="217"/>
      <c r="G24" s="217"/>
      <c r="H24" s="217"/>
      <c r="I24" s="217"/>
      <c r="J24" s="1"/>
      <c r="K24" s="1"/>
      <c r="L24" s="1"/>
      <c r="M24" s="1"/>
      <c r="N24" s="1"/>
      <c r="O24" s="1"/>
      <c r="P24" s="1"/>
      <c r="Q24" s="1"/>
      <c r="R24" s="1"/>
      <c r="S24" s="1"/>
      <c r="T24" s="1"/>
      <c r="U24" s="1"/>
      <c r="V24" s="1"/>
      <c r="W24" s="1"/>
    </row>
    <row r="25" spans="1:23" ht="31.2">
      <c r="B25" s="71"/>
      <c r="C25" s="217"/>
      <c r="D25" s="217"/>
      <c r="E25" s="217"/>
      <c r="F25" s="217"/>
      <c r="G25" s="217"/>
      <c r="H25" s="217"/>
      <c r="I25" s="217"/>
      <c r="J25" s="1"/>
      <c r="K25" s="1"/>
      <c r="L25" s="1"/>
      <c r="M25" s="1"/>
      <c r="N25" s="1"/>
      <c r="O25" s="1"/>
      <c r="P25" s="1"/>
      <c r="Q25" s="1"/>
      <c r="R25" s="1"/>
      <c r="S25" s="1"/>
      <c r="T25" s="1"/>
      <c r="U25" s="1"/>
      <c r="V25" s="1"/>
      <c r="W25" s="1"/>
    </row>
    <row r="26" spans="1:23">
      <c r="B26" s="1"/>
      <c r="C26" s="1"/>
      <c r="D26" s="1"/>
      <c r="E26" s="1"/>
      <c r="F26" s="1"/>
      <c r="G26" s="1"/>
      <c r="H26" s="1"/>
      <c r="I26" s="1"/>
      <c r="J26" s="1"/>
      <c r="K26" s="1"/>
      <c r="L26" s="1"/>
      <c r="M26" s="1"/>
      <c r="N26" s="1"/>
      <c r="O26" s="1"/>
      <c r="P26" s="1"/>
      <c r="Q26" s="1"/>
      <c r="R26" s="1"/>
      <c r="S26" s="1"/>
      <c r="T26" s="1"/>
      <c r="U26" s="1"/>
      <c r="V26" s="1"/>
      <c r="W26" s="1"/>
    </row>
    <row r="27" spans="1:23" ht="23.4">
      <c r="B27" s="1"/>
      <c r="C27" s="211"/>
      <c r="D27" s="211"/>
      <c r="E27" s="211"/>
      <c r="F27" s="211"/>
      <c r="G27" s="211"/>
      <c r="H27" s="211"/>
      <c r="I27" s="211"/>
      <c r="J27" s="1"/>
      <c r="K27" s="1"/>
      <c r="L27" s="1"/>
      <c r="M27" s="1"/>
      <c r="N27" s="1"/>
      <c r="O27" s="1"/>
      <c r="P27" s="1"/>
      <c r="Q27" s="1"/>
      <c r="R27" s="1"/>
      <c r="S27" s="1"/>
      <c r="T27" s="1"/>
      <c r="U27" s="1"/>
      <c r="V27" s="1"/>
      <c r="W27" s="1"/>
    </row>
    <row r="28" spans="1:23" ht="23.4">
      <c r="B28" s="1"/>
      <c r="C28" s="211"/>
      <c r="D28" s="211"/>
      <c r="E28" s="211"/>
      <c r="F28" s="211"/>
      <c r="G28" s="211"/>
      <c r="H28" s="211"/>
      <c r="I28" s="211"/>
      <c r="J28" s="1"/>
      <c r="K28" s="1"/>
      <c r="L28" s="1"/>
      <c r="M28" s="1"/>
      <c r="N28" s="1"/>
      <c r="O28" s="1"/>
      <c r="P28" s="1"/>
      <c r="Q28" s="1"/>
      <c r="R28" s="1"/>
      <c r="S28" s="1"/>
      <c r="T28" s="1"/>
      <c r="U28" s="1"/>
      <c r="V28" s="1"/>
      <c r="W28" s="1"/>
    </row>
    <row r="29" spans="1:23">
      <c r="B29" s="1"/>
      <c r="C29" s="1"/>
      <c r="D29" s="1"/>
      <c r="E29" s="1"/>
      <c r="F29" s="1"/>
      <c r="G29" s="1"/>
      <c r="H29" s="1"/>
      <c r="I29" s="1"/>
      <c r="J29" s="1"/>
      <c r="K29" s="1"/>
      <c r="L29" s="1"/>
      <c r="M29" s="1"/>
      <c r="N29" s="1"/>
      <c r="O29" s="1"/>
      <c r="P29" s="1"/>
      <c r="Q29" s="1"/>
      <c r="R29" s="1"/>
      <c r="S29" s="1"/>
      <c r="T29" s="1"/>
      <c r="U29" s="1"/>
      <c r="V29" s="1"/>
      <c r="W29" s="1"/>
    </row>
    <row r="30" spans="1:23" ht="18" customHeight="1">
      <c r="B30" s="1"/>
      <c r="C30" s="1"/>
      <c r="D30" s="1"/>
      <c r="E30" s="1"/>
      <c r="F30" s="1"/>
      <c r="G30" s="1"/>
      <c r="H30" s="1"/>
      <c r="I30" s="1"/>
      <c r="J30" s="1"/>
      <c r="K30" s="1"/>
      <c r="L30" s="1"/>
      <c r="M30" s="1"/>
      <c r="N30" s="1"/>
      <c r="O30" s="1"/>
      <c r="P30" s="1"/>
      <c r="Q30" s="1"/>
      <c r="R30" s="1"/>
      <c r="S30" s="1"/>
      <c r="T30" s="1"/>
      <c r="U30" s="1"/>
      <c r="V30" s="1"/>
      <c r="W30" s="1"/>
    </row>
    <row r="31" spans="1:23" ht="18" customHeight="1">
      <c r="B31" s="1"/>
      <c r="C31" s="208"/>
      <c r="D31" s="208"/>
      <c r="E31" s="208"/>
      <c r="F31" s="208"/>
      <c r="G31" s="208"/>
      <c r="H31" s="208"/>
      <c r="I31" s="208"/>
      <c r="J31" s="1"/>
      <c r="K31" s="1"/>
      <c r="L31" s="1"/>
      <c r="M31" s="1"/>
      <c r="N31" s="1"/>
      <c r="O31" s="1"/>
      <c r="P31" s="1"/>
      <c r="Q31" s="1"/>
      <c r="R31" s="1"/>
      <c r="S31" s="1"/>
      <c r="T31" s="1"/>
      <c r="U31" s="1"/>
      <c r="V31" s="1"/>
      <c r="W31" s="1"/>
    </row>
    <row r="32" spans="1:23" ht="18" customHeight="1">
      <c r="B32" s="1"/>
      <c r="C32" s="1"/>
      <c r="D32" s="1"/>
      <c r="E32" s="1"/>
      <c r="F32" s="1"/>
      <c r="G32" s="1"/>
      <c r="H32" s="1"/>
      <c r="I32" s="1"/>
      <c r="J32" s="1"/>
      <c r="K32" s="1"/>
      <c r="L32" s="1"/>
      <c r="M32" s="1"/>
      <c r="N32" s="1"/>
      <c r="O32" s="1"/>
      <c r="P32" s="1"/>
      <c r="Q32" s="1"/>
      <c r="R32" s="1"/>
      <c r="S32" s="1"/>
      <c r="T32" s="1"/>
      <c r="U32" s="1"/>
      <c r="V32" s="1"/>
      <c r="W32" s="1"/>
    </row>
    <row r="33" spans="2:23" ht="18" customHeight="1">
      <c r="B33" s="1"/>
      <c r="C33" s="1"/>
      <c r="D33" s="1"/>
      <c r="E33" s="1"/>
      <c r="F33" s="1"/>
      <c r="G33" s="1"/>
      <c r="H33" s="1"/>
      <c r="I33" s="1"/>
      <c r="J33" s="1"/>
      <c r="K33" s="1"/>
      <c r="L33" s="1"/>
      <c r="M33" s="1"/>
      <c r="N33" s="1"/>
      <c r="O33" s="1"/>
      <c r="P33" s="1"/>
      <c r="Q33" s="1"/>
      <c r="R33" s="1"/>
      <c r="S33" s="1"/>
      <c r="T33" s="1"/>
      <c r="U33" s="1"/>
      <c r="V33" s="1"/>
      <c r="W33" s="1"/>
    </row>
    <row r="34" spans="2:23" ht="18" customHeight="1">
      <c r="B34" s="1"/>
      <c r="C34" s="1"/>
      <c r="D34" s="1"/>
      <c r="E34" s="1"/>
      <c r="F34" s="1"/>
      <c r="G34" s="1"/>
      <c r="H34" s="1"/>
      <c r="I34" s="1"/>
      <c r="J34" s="1"/>
      <c r="K34" s="1"/>
      <c r="L34" s="1"/>
      <c r="M34" s="1"/>
      <c r="N34" s="1"/>
      <c r="O34" s="1"/>
      <c r="P34" s="1"/>
      <c r="Q34" s="1"/>
      <c r="R34" s="1"/>
      <c r="S34" s="1"/>
      <c r="T34" s="1"/>
      <c r="U34" s="1"/>
      <c r="V34" s="1"/>
      <c r="W34" s="1"/>
    </row>
    <row r="35" spans="2:23" ht="18" customHeight="1">
      <c r="B35" s="1"/>
      <c r="C35" s="1"/>
      <c r="D35" s="1"/>
      <c r="E35" s="1"/>
      <c r="F35" s="1"/>
      <c r="G35" s="1"/>
      <c r="H35" s="1"/>
      <c r="I35" s="1"/>
      <c r="J35" s="1"/>
      <c r="K35" s="1"/>
      <c r="L35" s="1"/>
      <c r="M35" s="1"/>
      <c r="N35" s="1"/>
      <c r="O35" s="1"/>
      <c r="P35" s="1"/>
      <c r="Q35" s="1"/>
      <c r="R35" s="1"/>
      <c r="S35" s="1"/>
      <c r="T35" s="1"/>
      <c r="U35" s="1"/>
      <c r="V35" s="1"/>
      <c r="W35" s="1"/>
    </row>
    <row r="36" spans="2:23" ht="18" customHeight="1">
      <c r="B36" s="1"/>
      <c r="C36" s="1"/>
      <c r="D36" s="1"/>
      <c r="E36" s="1"/>
      <c r="F36" s="1"/>
      <c r="G36" s="1"/>
      <c r="H36" s="1"/>
      <c r="I36" s="1"/>
      <c r="J36" s="1"/>
      <c r="K36" s="1"/>
      <c r="L36" s="1"/>
      <c r="M36" s="1"/>
      <c r="N36" s="1"/>
      <c r="O36" s="1"/>
      <c r="P36" s="1"/>
      <c r="Q36" s="1"/>
      <c r="R36" s="1"/>
      <c r="S36" s="1"/>
      <c r="T36" s="1"/>
      <c r="U36" s="1"/>
      <c r="V36" s="1"/>
      <c r="W36" s="1"/>
    </row>
    <row r="37" spans="2:23" ht="18" customHeight="1">
      <c r="B37" s="1"/>
      <c r="C37" s="1"/>
      <c r="D37" s="1"/>
      <c r="E37" s="1"/>
      <c r="F37" s="1"/>
      <c r="G37" s="1"/>
      <c r="H37" s="1"/>
      <c r="I37" s="1"/>
      <c r="J37" s="1"/>
      <c r="K37" s="1"/>
      <c r="L37" s="1"/>
      <c r="M37" s="1"/>
      <c r="N37" s="1"/>
      <c r="O37" s="1"/>
      <c r="P37" s="1"/>
      <c r="Q37" s="1"/>
      <c r="R37" s="1"/>
      <c r="S37" s="1"/>
      <c r="T37" s="1"/>
      <c r="U37" s="1"/>
      <c r="V37" s="1"/>
      <c r="W37" s="1"/>
    </row>
    <row r="38" spans="2:23" ht="18" customHeight="1">
      <c r="B38" s="1"/>
      <c r="C38" s="1"/>
      <c r="D38" s="1"/>
      <c r="E38" s="1"/>
      <c r="F38" s="1"/>
      <c r="G38" s="1"/>
      <c r="H38" s="1"/>
      <c r="I38" s="1"/>
      <c r="J38" s="1"/>
      <c r="K38" s="1"/>
      <c r="L38" s="1"/>
      <c r="M38" s="1"/>
      <c r="N38" s="1"/>
      <c r="O38" s="1"/>
      <c r="P38" s="1"/>
      <c r="Q38" s="1"/>
      <c r="R38" s="1"/>
      <c r="S38" s="1"/>
      <c r="T38" s="1"/>
      <c r="U38" s="1"/>
      <c r="V38" s="1"/>
      <c r="W38" s="1"/>
    </row>
    <row r="39" spans="2:23" ht="18" customHeight="1">
      <c r="B39" s="1"/>
      <c r="C39" s="1"/>
      <c r="D39" s="1"/>
      <c r="E39" s="1"/>
      <c r="F39" s="1"/>
      <c r="G39" s="1"/>
      <c r="H39" s="1"/>
      <c r="I39" s="1"/>
      <c r="J39" s="1"/>
      <c r="K39" s="1"/>
      <c r="L39" s="1"/>
      <c r="M39" s="1"/>
      <c r="N39" s="1"/>
      <c r="O39" s="1"/>
      <c r="P39" s="1"/>
      <c r="Q39" s="1"/>
      <c r="R39" s="1"/>
      <c r="S39" s="1"/>
      <c r="T39" s="1"/>
      <c r="U39" s="1"/>
      <c r="V39" s="1"/>
      <c r="W39" s="1"/>
    </row>
    <row r="40" spans="2:23" ht="18" customHeight="1">
      <c r="B40" s="1"/>
      <c r="C40" s="1"/>
      <c r="D40" s="1"/>
      <c r="E40" s="1"/>
      <c r="F40" s="1"/>
      <c r="G40" s="1"/>
      <c r="H40" s="1"/>
      <c r="I40" s="1"/>
      <c r="J40" s="1"/>
      <c r="K40" s="1"/>
      <c r="L40" s="1"/>
      <c r="M40" s="1"/>
      <c r="N40" s="1"/>
      <c r="O40" s="1"/>
      <c r="P40" s="1"/>
      <c r="Q40" s="1"/>
      <c r="R40" s="1"/>
      <c r="S40" s="1"/>
      <c r="T40" s="1"/>
      <c r="U40" s="1"/>
      <c r="V40" s="1"/>
      <c r="W40" s="1"/>
    </row>
    <row r="41" spans="2:23" ht="18" customHeight="1">
      <c r="B41" s="1"/>
      <c r="C41" s="1"/>
      <c r="D41" s="1"/>
      <c r="E41" s="1"/>
      <c r="F41" s="1"/>
      <c r="G41" s="1"/>
      <c r="H41" s="1"/>
      <c r="I41" s="1"/>
      <c r="J41" s="1"/>
      <c r="K41" s="1"/>
      <c r="L41" s="1"/>
      <c r="M41" s="1"/>
      <c r="N41" s="1"/>
      <c r="O41" s="1"/>
      <c r="P41" s="1"/>
      <c r="Q41" s="1"/>
      <c r="R41" s="1"/>
      <c r="S41" s="1"/>
      <c r="T41" s="1"/>
      <c r="U41" s="1"/>
      <c r="V41" s="1"/>
      <c r="W41" s="1"/>
    </row>
    <row r="42" spans="2:23" ht="18" customHeight="1">
      <c r="B42" s="1"/>
      <c r="C42" s="1"/>
      <c r="D42" s="1"/>
      <c r="E42" s="1"/>
      <c r="F42" s="1"/>
      <c r="G42" s="1"/>
      <c r="H42" s="1"/>
      <c r="I42" s="1"/>
      <c r="J42" s="1"/>
      <c r="K42" s="1"/>
      <c r="L42" s="1"/>
      <c r="M42" s="1"/>
      <c r="N42" s="1"/>
      <c r="O42" s="1"/>
      <c r="P42" s="1"/>
      <c r="Q42" s="1"/>
      <c r="R42" s="1"/>
      <c r="S42" s="1"/>
      <c r="T42" s="1"/>
      <c r="U42" s="1"/>
      <c r="V42" s="1"/>
      <c r="W42" s="1"/>
    </row>
    <row r="43" spans="2:23" ht="18" customHeight="1">
      <c r="B43" s="1"/>
      <c r="C43" s="1"/>
      <c r="D43" s="1"/>
      <c r="E43" s="1"/>
      <c r="F43" s="1"/>
      <c r="G43" s="1"/>
      <c r="H43" s="1"/>
      <c r="I43" s="1"/>
      <c r="J43" s="1"/>
      <c r="K43" s="1"/>
      <c r="L43" s="1"/>
      <c r="M43" s="1"/>
      <c r="N43" s="1"/>
      <c r="O43" s="1"/>
      <c r="P43" s="1"/>
      <c r="Q43" s="1"/>
      <c r="R43" s="1"/>
      <c r="S43" s="1"/>
      <c r="T43" s="1"/>
      <c r="U43" s="1"/>
      <c r="V43" s="1"/>
      <c r="W43" s="1"/>
    </row>
    <row r="44" spans="2:23" ht="18" customHeight="1">
      <c r="B44" s="1"/>
      <c r="C44" s="1"/>
      <c r="D44" s="1"/>
      <c r="E44" s="1"/>
      <c r="F44" s="1"/>
      <c r="G44" s="1"/>
      <c r="H44" s="1"/>
      <c r="I44" s="1"/>
      <c r="J44" s="1"/>
      <c r="K44" s="1"/>
      <c r="L44" s="1"/>
      <c r="M44" s="1"/>
      <c r="N44" s="1"/>
      <c r="O44" s="1"/>
      <c r="P44" s="1"/>
      <c r="Q44" s="1"/>
      <c r="R44" s="1"/>
      <c r="S44" s="1"/>
      <c r="T44" s="1"/>
      <c r="U44" s="1"/>
      <c r="V44" s="1"/>
      <c r="W44" s="1"/>
    </row>
    <row r="45" spans="2:23" ht="18" customHeight="1">
      <c r="B45" s="1"/>
      <c r="C45" s="1"/>
      <c r="D45" s="1"/>
      <c r="E45" s="1"/>
      <c r="F45" s="1"/>
      <c r="G45" s="1"/>
      <c r="H45" s="1"/>
      <c r="I45" s="1"/>
      <c r="J45" s="1"/>
      <c r="K45" s="1"/>
      <c r="L45" s="1"/>
      <c r="M45" s="1"/>
      <c r="N45" s="1"/>
      <c r="O45" s="1"/>
      <c r="P45" s="1"/>
      <c r="Q45" s="1"/>
      <c r="R45" s="1"/>
      <c r="S45" s="1"/>
      <c r="T45" s="1"/>
      <c r="U45" s="1"/>
      <c r="V45" s="1"/>
      <c r="W45" s="1"/>
    </row>
    <row r="46" spans="2:23" ht="18" customHeight="1">
      <c r="B46" s="1"/>
      <c r="C46" s="1"/>
      <c r="D46" s="1"/>
      <c r="E46" s="1"/>
      <c r="F46" s="1"/>
      <c r="G46" s="1"/>
      <c r="H46" s="1"/>
      <c r="I46" s="1"/>
      <c r="J46" s="1"/>
      <c r="K46" s="1"/>
      <c r="L46" s="1"/>
      <c r="M46" s="1"/>
      <c r="N46" s="1"/>
      <c r="O46" s="1"/>
      <c r="P46" s="1"/>
      <c r="Q46" s="1"/>
      <c r="R46" s="1"/>
      <c r="S46" s="1"/>
      <c r="T46" s="1"/>
      <c r="U46" s="1"/>
      <c r="V46" s="1"/>
      <c r="W46" s="1"/>
    </row>
    <row r="47" spans="2:23">
      <c r="B47" s="1"/>
      <c r="C47" s="1"/>
      <c r="D47" s="1"/>
      <c r="E47" s="1"/>
      <c r="F47" s="1"/>
      <c r="G47" s="1"/>
      <c r="H47" s="1"/>
      <c r="I47" s="1"/>
      <c r="J47" s="1"/>
      <c r="K47" s="1"/>
      <c r="L47" s="1"/>
      <c r="M47" s="1"/>
      <c r="N47" s="1"/>
      <c r="O47" s="1"/>
      <c r="P47" s="1"/>
      <c r="Q47" s="1"/>
      <c r="R47" s="1"/>
      <c r="S47" s="1"/>
      <c r="T47" s="1"/>
      <c r="U47" s="1"/>
      <c r="V47" s="1"/>
      <c r="W47" s="1"/>
    </row>
    <row r="48" spans="2:23">
      <c r="B48" s="1"/>
      <c r="C48" s="1"/>
      <c r="D48" s="1"/>
      <c r="E48" s="1"/>
      <c r="F48" s="1"/>
      <c r="G48" s="1"/>
      <c r="H48" s="1"/>
      <c r="I48" s="1"/>
      <c r="J48" s="1"/>
      <c r="K48" s="1"/>
      <c r="L48" s="1"/>
      <c r="M48" s="1"/>
      <c r="N48" s="1"/>
      <c r="O48" s="1"/>
      <c r="P48" s="1"/>
      <c r="Q48" s="1"/>
      <c r="R48" s="1"/>
      <c r="S48" s="1"/>
      <c r="T48" s="1"/>
      <c r="U48" s="1"/>
      <c r="V48" s="1"/>
      <c r="W48" s="1"/>
    </row>
    <row r="49" spans="2:23">
      <c r="B49" s="1"/>
      <c r="C49" s="1"/>
      <c r="D49" s="1"/>
      <c r="E49" s="1"/>
      <c r="F49" s="1"/>
      <c r="G49" s="1"/>
      <c r="H49" s="1"/>
      <c r="I49" s="1"/>
      <c r="J49" s="1"/>
      <c r="K49" s="1"/>
      <c r="L49" s="72"/>
      <c r="M49" s="1"/>
      <c r="N49" s="1"/>
      <c r="O49" s="1"/>
      <c r="P49" s="1"/>
      <c r="Q49" s="1"/>
      <c r="R49" s="1"/>
      <c r="S49" s="1"/>
      <c r="T49" s="1"/>
      <c r="U49" s="1"/>
      <c r="V49" s="1"/>
      <c r="W49" s="1"/>
    </row>
    <row r="50" spans="2:23">
      <c r="B50" s="1"/>
      <c r="C50" s="1"/>
      <c r="D50" s="1"/>
      <c r="E50" s="1"/>
      <c r="F50" s="1"/>
      <c r="G50" s="1"/>
      <c r="H50" s="1"/>
      <c r="I50" s="1"/>
      <c r="J50" s="1"/>
      <c r="K50" s="1"/>
      <c r="L50" s="1"/>
      <c r="M50" s="1"/>
      <c r="N50" s="1"/>
      <c r="O50" s="1"/>
      <c r="P50" s="1"/>
      <c r="Q50" s="1"/>
      <c r="R50" s="1"/>
      <c r="S50" s="1"/>
      <c r="T50" s="1"/>
      <c r="U50" s="1"/>
      <c r="V50" s="1"/>
      <c r="W50" s="1"/>
    </row>
    <row r="51" spans="2:23">
      <c r="B51" s="1"/>
      <c r="C51" s="1"/>
      <c r="D51" s="1"/>
      <c r="E51" s="1"/>
      <c r="F51" s="1"/>
      <c r="G51" s="1"/>
      <c r="H51" s="1"/>
      <c r="I51" s="1"/>
      <c r="J51" s="1"/>
      <c r="K51" s="1"/>
      <c r="L51" s="1"/>
      <c r="M51" s="1"/>
      <c r="N51" s="1"/>
      <c r="O51" s="1"/>
      <c r="P51" s="1"/>
      <c r="Q51" s="1"/>
      <c r="R51" s="1"/>
      <c r="S51" s="1"/>
      <c r="T51" s="1"/>
      <c r="U51" s="1"/>
      <c r="V51" s="1"/>
      <c r="W51" s="1"/>
    </row>
    <row r="52" spans="2:23">
      <c r="B52" s="1"/>
      <c r="C52" s="1"/>
      <c r="D52" s="1"/>
      <c r="E52" s="1"/>
      <c r="F52" s="1"/>
      <c r="G52" s="1"/>
      <c r="H52" s="1"/>
      <c r="I52" s="1"/>
      <c r="J52" s="1"/>
      <c r="K52" s="1"/>
      <c r="L52" s="1"/>
      <c r="M52" s="1"/>
      <c r="N52" s="1"/>
      <c r="O52" s="1"/>
      <c r="P52" s="1"/>
      <c r="Q52" s="1"/>
      <c r="R52" s="1"/>
      <c r="S52" s="1"/>
      <c r="T52" s="1"/>
      <c r="U52" s="1"/>
      <c r="V52" s="1"/>
      <c r="W52" s="1"/>
    </row>
  </sheetData>
  <mergeCells count="1">
    <mergeCell ref="C3:M3"/>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48" firstPageNumber="2" orientation="portrait" useFirstPageNumber="1" r:id="rId1"/>
  <headerFooter alignWithMargins="0">
    <oddFooter>&amp;C&amp;16page 10</oddFooter>
  </headerFooter>
  <rowBreaks count="1" manualBreakCount="1">
    <brk id="23" min="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4:J35"/>
  <sheetViews>
    <sheetView view="pageBreakPreview" zoomScale="70" zoomScaleNormal="70" zoomScaleSheetLayoutView="70" zoomScalePageLayoutView="85" workbookViewId="0">
      <selection activeCell="Q11" sqref="Q11"/>
    </sheetView>
  </sheetViews>
  <sheetFormatPr baseColWidth="10" defaultColWidth="11" defaultRowHeight="18"/>
  <cols>
    <col min="1" max="1" width="11" style="4"/>
    <col min="2" max="2" width="15.6328125" style="4" customWidth="1"/>
    <col min="3" max="3" width="12.6328125" style="4" customWidth="1"/>
    <col min="4" max="4" width="11.90625" style="4" customWidth="1"/>
    <col min="5" max="5" width="13" style="4" customWidth="1"/>
    <col min="6" max="6" width="11.6328125" style="4" customWidth="1"/>
    <col min="7" max="7" width="13.36328125" style="4" customWidth="1"/>
    <col min="8" max="8" width="12.453125" style="408" customWidth="1"/>
    <col min="9" max="9" width="11.7265625" style="4" customWidth="1"/>
    <col min="10" max="10" width="13" style="814" customWidth="1"/>
    <col min="11" max="16384" width="11" style="4"/>
  </cols>
  <sheetData>
    <row r="4" spans="2:10" ht="21">
      <c r="B4" s="448" t="s">
        <v>31</v>
      </c>
      <c r="C4" s="1005" t="s">
        <v>249</v>
      </c>
      <c r="D4" s="1005"/>
      <c r="E4" s="1005"/>
      <c r="F4" s="1005"/>
      <c r="G4" s="1005"/>
      <c r="H4" s="1005"/>
      <c r="I4" s="1005"/>
      <c r="J4" s="112"/>
    </row>
    <row r="5" spans="2:10">
      <c r="B5" s="3"/>
      <c r="C5" s="1005"/>
      <c r="D5" s="1005"/>
      <c r="E5" s="1005"/>
      <c r="F5" s="1005"/>
      <c r="G5" s="1005"/>
      <c r="H5" s="1005"/>
      <c r="I5" s="1005"/>
      <c r="J5" s="112"/>
    </row>
    <row r="6" spans="2:10">
      <c r="B6" s="134"/>
      <c r="C6" s="815" t="s">
        <v>302</v>
      </c>
      <c r="D6" s="135"/>
      <c r="E6" s="135"/>
      <c r="F6" s="135"/>
      <c r="G6" s="135"/>
      <c r="H6" s="902"/>
      <c r="I6" s="135"/>
    </row>
    <row r="7" spans="2:10">
      <c r="B7" s="204"/>
      <c r="C7" s="180"/>
      <c r="D7" s="135"/>
      <c r="E7" s="135"/>
      <c r="F7" s="135"/>
      <c r="G7" s="135"/>
      <c r="H7" s="902"/>
      <c r="I7" s="135"/>
    </row>
    <row r="8" spans="2:10" ht="77.25" customHeight="1">
      <c r="B8" s="449"/>
      <c r="C8" s="470" t="s">
        <v>162</v>
      </c>
      <c r="D8" s="466" t="s">
        <v>130</v>
      </c>
      <c r="E8" s="470" t="s">
        <v>156</v>
      </c>
      <c r="F8" s="466" t="s">
        <v>130</v>
      </c>
      <c r="G8" s="450" t="s">
        <v>45</v>
      </c>
      <c r="H8" s="477" t="s">
        <v>25</v>
      </c>
      <c r="I8" s="466" t="s">
        <v>130</v>
      </c>
      <c r="J8" s="451" t="s">
        <v>165</v>
      </c>
    </row>
    <row r="9" spans="2:10" ht="22.5" customHeight="1">
      <c r="B9" s="452">
        <v>43101</v>
      </c>
      <c r="C9" s="471">
        <f>[2]Feuil9!B4</f>
        <v>63335</v>
      </c>
      <c r="D9" s="467">
        <f>((C9-C10)/$C10)</f>
        <v>6.931747722539309E-3</v>
      </c>
      <c r="E9" s="471">
        <f>[2]Feuil9!C4</f>
        <v>16374</v>
      </c>
      <c r="F9" s="467">
        <f>((E9-E10)/$E10)</f>
        <v>1.3932751253947613E-2</v>
      </c>
      <c r="G9" s="453">
        <f>[2]Feuil9!D4</f>
        <v>76</v>
      </c>
      <c r="H9" s="478">
        <f>C9+E9+G9</f>
        <v>79785</v>
      </c>
      <c r="I9" s="467">
        <f>((H9-H10)/$H10)</f>
        <v>8.2392933415894754E-3</v>
      </c>
      <c r="J9" s="454">
        <f>(E9/H9)</f>
        <v>0.20522654634329762</v>
      </c>
    </row>
    <row r="10" spans="2:10" ht="21" customHeight="1">
      <c r="B10" s="459">
        <f>[3]tab_9!A2</f>
        <v>43009</v>
      </c>
      <c r="C10" s="472">
        <f>[3]tab_9!B2</f>
        <v>62899</v>
      </c>
      <c r="D10" s="468">
        <f>((C10-C11)/$C11)</f>
        <v>-3.7122650174514729E-2</v>
      </c>
      <c r="E10" s="472">
        <f>[3]tab_9!C2</f>
        <v>16149</v>
      </c>
      <c r="F10" s="468">
        <f>((E10-E11)/$E11)</f>
        <v>-1.3078286377803582E-2</v>
      </c>
      <c r="G10" s="465">
        <f>[3]tab_9!D2</f>
        <v>85</v>
      </c>
      <c r="H10" s="479">
        <f>C10+E10+G10</f>
        <v>79133</v>
      </c>
      <c r="I10" s="468">
        <f>((H10-H11)/$H11)</f>
        <v>-3.2379158973355672E-2</v>
      </c>
      <c r="J10" s="461">
        <f>(E10/H10)</f>
        <v>0.20407415364007431</v>
      </c>
    </row>
    <row r="11" spans="2:10" ht="21" customHeight="1">
      <c r="B11" s="456">
        <f>[3]tab_9!A3</f>
        <v>42917</v>
      </c>
      <c r="C11" s="473">
        <f>[3]tab_9!B3</f>
        <v>65324</v>
      </c>
      <c r="D11" s="469">
        <f t="shared" ref="D11:D16" si="0">((C11-C12)/$C12)</f>
        <v>4.8454829331323352E-3</v>
      </c>
      <c r="E11" s="473">
        <f>[3]tab_9!C3</f>
        <v>16363</v>
      </c>
      <c r="F11" s="469">
        <f t="shared" ref="F11:F16" si="1">((E11-E12)/$E12)</f>
        <v>-3.8353829295020088E-3</v>
      </c>
      <c r="G11" s="457">
        <f>[3]tab_9!D3</f>
        <v>94</v>
      </c>
      <c r="H11" s="480">
        <f t="shared" ref="H11:H17" si="2">C11+E11+G11</f>
        <v>81781</v>
      </c>
      <c r="I11" s="469">
        <f t="shared" ref="I11:I16" si="3">((H11-H12)/$H12)</f>
        <v>3.078621366368208E-3</v>
      </c>
      <c r="J11" s="458">
        <f t="shared" ref="J11:J17" si="4">(E11/H11)</f>
        <v>0.20008314889766571</v>
      </c>
    </row>
    <row r="12" spans="2:10" ht="21" customHeight="1">
      <c r="B12" s="462">
        <f>[3]tab_9!A4</f>
        <v>42826</v>
      </c>
      <c r="C12" s="474">
        <f>[3]tab_9!B4</f>
        <v>65009</v>
      </c>
      <c r="D12" s="314">
        <f t="shared" si="0"/>
        <v>3.5521432326096308E-2</v>
      </c>
      <c r="E12" s="474">
        <f>[3]tab_9!C4</f>
        <v>16426</v>
      </c>
      <c r="F12" s="314">
        <f t="shared" si="1"/>
        <v>3.1719113121035113E-2</v>
      </c>
      <c r="G12" s="463">
        <f>[3]tab_9!D4</f>
        <v>95</v>
      </c>
      <c r="H12" s="481">
        <f t="shared" si="2"/>
        <v>81530</v>
      </c>
      <c r="I12" s="314">
        <f t="shared" si="3"/>
        <v>3.4697192750901058E-2</v>
      </c>
      <c r="J12" s="464">
        <f t="shared" si="4"/>
        <v>0.20147185085244695</v>
      </c>
    </row>
    <row r="13" spans="2:10" ht="21" customHeight="1">
      <c r="B13" s="452">
        <f>[3]tab_9!A5</f>
        <v>42736</v>
      </c>
      <c r="C13" s="475">
        <f>[3]tab_9!B5</f>
        <v>62779</v>
      </c>
      <c r="D13" s="467">
        <f t="shared" si="0"/>
        <v>-9.1385460399633824E-3</v>
      </c>
      <c r="E13" s="475">
        <f>[3]tab_9!C5</f>
        <v>15921</v>
      </c>
      <c r="F13" s="467">
        <f t="shared" si="1"/>
        <v>2.4385535967057007E-2</v>
      </c>
      <c r="G13" s="455">
        <f>[3]tab_9!D5</f>
        <v>96</v>
      </c>
      <c r="H13" s="482">
        <f t="shared" si="2"/>
        <v>78796</v>
      </c>
      <c r="I13" s="467">
        <f t="shared" si="3"/>
        <v>-2.354966954495961E-3</v>
      </c>
      <c r="J13" s="454">
        <f t="shared" si="4"/>
        <v>0.20205340372607747</v>
      </c>
    </row>
    <row r="14" spans="2:10" ht="21" customHeight="1">
      <c r="B14" s="459">
        <f>[3]tab_9!A6</f>
        <v>42644</v>
      </c>
      <c r="C14" s="476">
        <f>[3]tab_9!B6</f>
        <v>63358</v>
      </c>
      <c r="D14" s="468">
        <f t="shared" si="0"/>
        <v>-2.3338266124059686E-2</v>
      </c>
      <c r="E14" s="476">
        <f>[3]tab_9!C6</f>
        <v>15542</v>
      </c>
      <c r="F14" s="468">
        <f t="shared" si="1"/>
        <v>-2.564102564102564E-2</v>
      </c>
      <c r="G14" s="460">
        <f>[3]tab_9!D6</f>
        <v>82</v>
      </c>
      <c r="H14" s="483">
        <f t="shared" si="2"/>
        <v>78982</v>
      </c>
      <c r="I14" s="468">
        <f t="shared" si="3"/>
        <v>-2.3768617514368703E-2</v>
      </c>
      <c r="J14" s="461">
        <f t="shared" si="4"/>
        <v>0.19677901293965713</v>
      </c>
    </row>
    <row r="15" spans="2:10" ht="21" customHeight="1">
      <c r="B15" s="456">
        <f>[3]tab_9!A7</f>
        <v>42552</v>
      </c>
      <c r="C15" s="473">
        <f>[3]tab_9!B7</f>
        <v>64872</v>
      </c>
      <c r="D15" s="469">
        <f t="shared" si="0"/>
        <v>1.5179493599574349E-2</v>
      </c>
      <c r="E15" s="473">
        <f>[3]tab_9!C7</f>
        <v>15951</v>
      </c>
      <c r="F15" s="469">
        <f t="shared" si="1"/>
        <v>3.2761411460019423E-2</v>
      </c>
      <c r="G15" s="457">
        <f>[3]tab_9!D7</f>
        <v>82</v>
      </c>
      <c r="H15" s="480">
        <f t="shared" si="2"/>
        <v>80905</v>
      </c>
      <c r="I15" s="469">
        <f t="shared" si="3"/>
        <v>1.8672408148875625E-2</v>
      </c>
      <c r="J15" s="458">
        <f t="shared" si="4"/>
        <v>0.19715715963166677</v>
      </c>
    </row>
    <row r="16" spans="2:10" ht="21" customHeight="1">
      <c r="B16" s="462">
        <f>[3]tab_9!A8</f>
        <v>42461</v>
      </c>
      <c r="C16" s="474">
        <f>[3]tab_9!B8</f>
        <v>63902</v>
      </c>
      <c r="D16" s="314">
        <f t="shared" si="0"/>
        <v>5.3807426054122091E-3</v>
      </c>
      <c r="E16" s="474">
        <f>[3]tab_9!C8</f>
        <v>15445</v>
      </c>
      <c r="F16" s="314">
        <f t="shared" si="1"/>
        <v>4.7473719905052558E-2</v>
      </c>
      <c r="G16" s="463">
        <f>[3]tab_9!D8</f>
        <v>75</v>
      </c>
      <c r="H16" s="481">
        <f t="shared" si="2"/>
        <v>79422</v>
      </c>
      <c r="I16" s="314">
        <f t="shared" si="3"/>
        <v>1.2312633832976445E-2</v>
      </c>
      <c r="J16" s="464">
        <f t="shared" si="4"/>
        <v>0.19446752788899802</v>
      </c>
    </row>
    <row r="17" spans="2:10" ht="21" customHeight="1">
      <c r="B17" s="452">
        <f>[3]tab_9!A9</f>
        <v>42370</v>
      </c>
      <c r="C17" s="475">
        <v>63560</v>
      </c>
      <c r="D17" s="467"/>
      <c r="E17" s="475">
        <v>14745</v>
      </c>
      <c r="F17" s="467"/>
      <c r="G17" s="455">
        <v>151</v>
      </c>
      <c r="H17" s="482">
        <f t="shared" si="2"/>
        <v>78456</v>
      </c>
      <c r="I17" s="467"/>
      <c r="J17" s="454">
        <f t="shared" si="4"/>
        <v>0.18793973692260629</v>
      </c>
    </row>
    <row r="18" spans="2:10">
      <c r="B18" s="162" t="s">
        <v>131</v>
      </c>
      <c r="C18" s="204"/>
      <c r="D18" s="204"/>
      <c r="E18" s="204"/>
      <c r="F18" s="204"/>
      <c r="G18" s="204"/>
      <c r="H18" s="204"/>
      <c r="I18" s="204"/>
      <c r="J18" s="188"/>
    </row>
    <row r="21" spans="2:10" ht="21">
      <c r="B21" s="446" t="s">
        <v>32</v>
      </c>
      <c r="C21" s="1004" t="s">
        <v>275</v>
      </c>
      <c r="D21" s="1004"/>
      <c r="E21" s="1004"/>
      <c r="F21" s="1004"/>
      <c r="G21" s="1004"/>
      <c r="H21" s="1004"/>
      <c r="I21" s="1004"/>
    </row>
    <row r="22" spans="2:10">
      <c r="B22" s="410"/>
      <c r="C22" s="1004"/>
      <c r="D22" s="1004"/>
      <c r="E22" s="1004"/>
      <c r="F22" s="1004"/>
      <c r="G22" s="1004"/>
      <c r="H22" s="1004"/>
      <c r="I22" s="1004"/>
    </row>
    <row r="23" spans="2:10">
      <c r="B23" s="3"/>
      <c r="C23" s="815" t="s">
        <v>302</v>
      </c>
      <c r="D23" s="135"/>
      <c r="E23" s="135"/>
      <c r="F23" s="135"/>
      <c r="G23" s="135"/>
      <c r="H23" s="902"/>
      <c r="I23" s="135"/>
    </row>
    <row r="24" spans="2:10">
      <c r="C24" s="136"/>
      <c r="D24" s="135"/>
      <c r="E24" s="135"/>
      <c r="F24" s="135"/>
      <c r="G24" s="135"/>
      <c r="H24" s="902"/>
      <c r="I24" s="135"/>
    </row>
    <row r="25" spans="2:10" ht="76.5" customHeight="1">
      <c r="B25" s="431"/>
      <c r="C25" s="432" t="s">
        <v>155</v>
      </c>
      <c r="D25" s="433" t="s">
        <v>130</v>
      </c>
      <c r="E25" s="432" t="s">
        <v>163</v>
      </c>
      <c r="F25" s="433" t="s">
        <v>130</v>
      </c>
      <c r="G25" s="434" t="s">
        <v>45</v>
      </c>
      <c r="H25" s="435" t="s">
        <v>25</v>
      </c>
      <c r="I25" s="433" t="s">
        <v>130</v>
      </c>
      <c r="J25" s="436" t="s">
        <v>164</v>
      </c>
    </row>
    <row r="26" spans="2:10" ht="21.75" customHeight="1">
      <c r="B26" s="437">
        <v>43101</v>
      </c>
      <c r="C26" s="438">
        <f>[2]Feuil10!B4</f>
        <v>53556</v>
      </c>
      <c r="D26" s="439">
        <f>((C26-C27)/$C27)</f>
        <v>4.1436205118590046E-3</v>
      </c>
      <c r="E26" s="438">
        <f>[2]Feuil10!C4</f>
        <v>15348</v>
      </c>
      <c r="F26" s="439">
        <f>((E26-E27)/$E27)</f>
        <v>1.253463517614461E-2</v>
      </c>
      <c r="G26" s="440">
        <f>[2]Feuil10!D4</f>
        <v>70</v>
      </c>
      <c r="H26" s="441">
        <f>C26+E26+G26</f>
        <v>68974</v>
      </c>
      <c r="I26" s="439">
        <f>((H26-H27)/$H27)</f>
        <v>5.8331145915361511E-3</v>
      </c>
      <c r="J26" s="442">
        <f>(E26/H26)</f>
        <v>0.22251863020848436</v>
      </c>
    </row>
    <row r="27" spans="2:10" ht="21" customHeight="1">
      <c r="B27" s="416">
        <f>[3]tab_10!A2</f>
        <v>43009</v>
      </c>
      <c r="C27" s="423">
        <f>[3]tab_10!B2</f>
        <v>53335</v>
      </c>
      <c r="D27" s="420">
        <f>((C27-C28)/$C28)</f>
        <v>-2.4651171296380961E-2</v>
      </c>
      <c r="E27" s="423">
        <f>[3]tab_10!C2</f>
        <v>15158</v>
      </c>
      <c r="F27" s="420">
        <f>((E27-E28)/$E28)</f>
        <v>-6.0979607894564294E-3</v>
      </c>
      <c r="G27" s="419">
        <f>[3]tab_10!D2</f>
        <v>81</v>
      </c>
      <c r="H27" s="427">
        <f>C27+E27+G27</f>
        <v>68574</v>
      </c>
      <c r="I27" s="420">
        <f>((H27-H28)/$H28)</f>
        <v>-2.0623268302436517E-2</v>
      </c>
      <c r="J27" s="418">
        <f>(E27/H27)</f>
        <v>0.22104587744626245</v>
      </c>
    </row>
    <row r="28" spans="2:10" ht="21" customHeight="1">
      <c r="B28" s="413">
        <f>[3]tab_10!A3</f>
        <v>42917</v>
      </c>
      <c r="C28" s="424">
        <f>[3]tab_10!B3</f>
        <v>54683</v>
      </c>
      <c r="D28" s="421">
        <f t="shared" ref="D28:D33" si="5">((C28-C29)/$C29)</f>
        <v>-1.442606186771849E-3</v>
      </c>
      <c r="E28" s="424">
        <f>[3]tab_10!C3</f>
        <v>15251</v>
      </c>
      <c r="F28" s="421">
        <f t="shared" ref="F28:F32" si="6">((E28-E29)/$E29)</f>
        <v>-8.7097822554436134E-3</v>
      </c>
      <c r="G28" s="414">
        <f>[3]tab_10!D3</f>
        <v>84</v>
      </c>
      <c r="H28" s="428">
        <f t="shared" ref="H28:H34" si="7">C28+E28+G28</f>
        <v>70018</v>
      </c>
      <c r="I28" s="421">
        <f t="shared" ref="I28:I33" si="8">((H28-H29)/$H29)</f>
        <v>-3.0186529972946034E-3</v>
      </c>
      <c r="J28" s="415">
        <f t="shared" ref="J28:J34" si="9">(E28/H28)</f>
        <v>0.21781541889228484</v>
      </c>
    </row>
    <row r="29" spans="2:10" ht="21" customHeight="1">
      <c r="B29" s="377">
        <f>[3]tab_10!A4</f>
        <v>42826</v>
      </c>
      <c r="C29" s="425">
        <f>[3]tab_10!B4</f>
        <v>54762</v>
      </c>
      <c r="D29" s="422">
        <f t="shared" si="5"/>
        <v>2.6505211066956587E-2</v>
      </c>
      <c r="E29" s="425">
        <f>[3]tab_10!C4</f>
        <v>15385</v>
      </c>
      <c r="F29" s="422">
        <f t="shared" si="6"/>
        <v>2.580344045872783E-2</v>
      </c>
      <c r="G29" s="411">
        <f>[3]tab_10!D4</f>
        <v>83</v>
      </c>
      <c r="H29" s="429">
        <f t="shared" si="7"/>
        <v>70230</v>
      </c>
      <c r="I29" s="422">
        <f t="shared" si="8"/>
        <v>2.6274257657236382E-2</v>
      </c>
      <c r="J29" s="412">
        <f t="shared" si="9"/>
        <v>0.21906592624234658</v>
      </c>
    </row>
    <row r="30" spans="2:10" ht="21" customHeight="1">
      <c r="B30" s="437">
        <f>[3]tab_10!A5</f>
        <v>42736</v>
      </c>
      <c r="C30" s="443">
        <f>[3]tab_10!B5</f>
        <v>53348</v>
      </c>
      <c r="D30" s="439">
        <f t="shared" si="5"/>
        <v>-8.7699739873652923E-3</v>
      </c>
      <c r="E30" s="443">
        <f>[3]tab_10!C5</f>
        <v>14998</v>
      </c>
      <c r="F30" s="439">
        <f t="shared" si="6"/>
        <v>2.5854993160054719E-2</v>
      </c>
      <c r="G30" s="444">
        <f>[3]tab_10!D5</f>
        <v>86</v>
      </c>
      <c r="H30" s="445">
        <f t="shared" si="7"/>
        <v>68432</v>
      </c>
      <c r="I30" s="439">
        <f t="shared" si="8"/>
        <v>-1.1968356832180284E-3</v>
      </c>
      <c r="J30" s="442">
        <f t="shared" si="9"/>
        <v>0.21916647182604629</v>
      </c>
    </row>
    <row r="31" spans="2:10" ht="21" customHeight="1">
      <c r="B31" s="416">
        <f>[3]tab_10!A6</f>
        <v>42644</v>
      </c>
      <c r="C31" s="426">
        <f>[3]tab_10!B6</f>
        <v>53820</v>
      </c>
      <c r="D31" s="420">
        <f t="shared" si="5"/>
        <v>-1.1642854519410878E-2</v>
      </c>
      <c r="E31" s="426">
        <f>[3]tab_10!C6</f>
        <v>14620</v>
      </c>
      <c r="F31" s="420">
        <f>((E31-E32)/$E32)</f>
        <v>-1.5156618390030314E-2</v>
      </c>
      <c r="G31" s="417">
        <f>[3]tab_10!D6</f>
        <v>74</v>
      </c>
      <c r="H31" s="430">
        <f t="shared" si="7"/>
        <v>68514</v>
      </c>
      <c r="I31" s="420">
        <f t="shared" si="8"/>
        <v>-1.241081081081081E-2</v>
      </c>
      <c r="J31" s="418">
        <f t="shared" si="9"/>
        <v>0.21338704498350702</v>
      </c>
    </row>
    <row r="32" spans="2:10" ht="21" customHeight="1">
      <c r="B32" s="413">
        <f>[3]tab_10!A7</f>
        <v>42552</v>
      </c>
      <c r="C32" s="424">
        <f>[3]tab_10!B7</f>
        <v>54454</v>
      </c>
      <c r="D32" s="421">
        <f t="shared" si="5"/>
        <v>1.1291460832745237E-2</v>
      </c>
      <c r="E32" s="424">
        <f>[3]tab_10!C7</f>
        <v>14845</v>
      </c>
      <c r="F32" s="421">
        <f t="shared" si="6"/>
        <v>2.7620102450505331E-2</v>
      </c>
      <c r="G32" s="414">
        <f>[3]tab_10!D7</f>
        <v>76</v>
      </c>
      <c r="H32" s="428">
        <f t="shared" si="7"/>
        <v>69375</v>
      </c>
      <c r="I32" s="421">
        <f t="shared" si="8"/>
        <v>1.4833018826523894E-2</v>
      </c>
      <c r="J32" s="415">
        <f t="shared" si="9"/>
        <v>0.21398198198198198</v>
      </c>
    </row>
    <row r="33" spans="2:10" ht="21" customHeight="1">
      <c r="B33" s="377">
        <f>[3]tab_10!A8</f>
        <v>42461</v>
      </c>
      <c r="C33" s="425">
        <f>[3]tab_10!B8</f>
        <v>53846</v>
      </c>
      <c r="D33" s="422">
        <f t="shared" si="5"/>
        <v>2.2347111203934004E-2</v>
      </c>
      <c r="E33" s="425">
        <f>[3]tab_10!C8</f>
        <v>14446</v>
      </c>
      <c r="F33" s="422">
        <f>((E33-E34)/$E34)</f>
        <v>3.6149763305121214E-2</v>
      </c>
      <c r="G33" s="411">
        <f>[3]tab_10!D8</f>
        <v>69</v>
      </c>
      <c r="H33" s="429">
        <f t="shared" si="7"/>
        <v>68361</v>
      </c>
      <c r="I33" s="422">
        <f t="shared" si="8"/>
        <v>2.5240709079456494E-2</v>
      </c>
      <c r="J33" s="412">
        <f t="shared" si="9"/>
        <v>0.21131931949503371</v>
      </c>
    </row>
    <row r="34" spans="2:10" ht="21" customHeight="1">
      <c r="B34" s="437">
        <f>[3]tab_10!A9</f>
        <v>42370</v>
      </c>
      <c r="C34" s="443">
        <f>[3]tab_10!$B$9</f>
        <v>52669</v>
      </c>
      <c r="D34" s="439"/>
      <c r="E34" s="443">
        <f>[3]tab_10!$C$9</f>
        <v>13942</v>
      </c>
      <c r="F34" s="439"/>
      <c r="G34" s="444">
        <f>[3]tab_10!$D$9</f>
        <v>67</v>
      </c>
      <c r="H34" s="445">
        <f t="shared" si="7"/>
        <v>66678</v>
      </c>
      <c r="I34" s="439"/>
      <c r="J34" s="442">
        <f t="shared" si="9"/>
        <v>0.20909445394282972</v>
      </c>
    </row>
    <row r="35" spans="2:10">
      <c r="B35" s="162" t="s">
        <v>131</v>
      </c>
      <c r="C35" s="204"/>
      <c r="D35" s="204"/>
      <c r="E35" s="204"/>
      <c r="F35" s="204"/>
      <c r="G35" s="204"/>
      <c r="H35" s="204"/>
      <c r="I35" s="204"/>
      <c r="J35" s="188"/>
    </row>
  </sheetData>
  <mergeCells count="2">
    <mergeCell ref="C21:I22"/>
    <mergeCell ref="C4:I5"/>
  </mergeCells>
  <phoneticPr fontId="0" type="noConversion"/>
  <printOptions horizontalCentered="1" verticalCentered="1"/>
  <pageMargins left="0.42406250000000001" right="0.39531250000000001" top="0.62573529411764706" bottom="0.98425196850393704" header="0.51181102362204722" footer="0.51181102362204722"/>
  <pageSetup paperSize="9" scale="55" firstPageNumber="2" orientation="portrait" useFirstPageNumber="1" r:id="rId1"/>
  <headerFooter alignWithMargins="0">
    <oddFooter>&amp;C&amp;16page 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I38"/>
  <sheetViews>
    <sheetView view="pageBreakPreview" topLeftCell="A7" zoomScale="70" zoomScaleNormal="85" zoomScaleSheetLayoutView="70" zoomScalePageLayoutView="85" workbookViewId="0">
      <selection activeCell="M21" sqref="M21"/>
    </sheetView>
  </sheetViews>
  <sheetFormatPr baseColWidth="10" defaultColWidth="11" defaultRowHeight="18"/>
  <cols>
    <col min="1" max="1" width="11" style="4"/>
    <col min="2" max="2" width="18.6328125" style="4" customWidth="1"/>
    <col min="3" max="3" width="13.6328125" style="4" customWidth="1"/>
    <col min="4" max="4" width="13.453125" style="4" customWidth="1"/>
    <col min="5" max="5" width="15.453125" style="4" customWidth="1"/>
    <col min="6" max="6" width="13.7265625" style="4" customWidth="1"/>
    <col min="7" max="7" width="12.6328125" style="4" customWidth="1"/>
    <col min="8" max="8" width="13.08984375" style="4" customWidth="1"/>
    <col min="9" max="9" width="13.36328125" style="4" customWidth="1"/>
    <col min="10" max="16384" width="11" style="4"/>
  </cols>
  <sheetData>
    <row r="3" spans="2:9">
      <c r="B3" s="7" t="s">
        <v>33</v>
      </c>
      <c r="C3" s="1006" t="s">
        <v>276</v>
      </c>
      <c r="D3" s="1006"/>
      <c r="E3" s="1006"/>
      <c r="F3" s="1006"/>
      <c r="G3" s="1006"/>
      <c r="H3" s="1006"/>
      <c r="I3" s="1006"/>
    </row>
    <row r="4" spans="2:9">
      <c r="B4" s="3"/>
      <c r="C4" s="1006"/>
      <c r="D4" s="1006"/>
      <c r="E4" s="1006"/>
      <c r="F4" s="1006"/>
      <c r="G4" s="1006"/>
      <c r="H4" s="1006"/>
      <c r="I4" s="1006"/>
    </row>
    <row r="5" spans="2:9">
      <c r="C5" s="76" t="s">
        <v>302</v>
      </c>
    </row>
    <row r="6" spans="2:9" ht="36">
      <c r="B6" s="521"/>
      <c r="C6" s="514" t="s">
        <v>251</v>
      </c>
      <c r="D6" s="528" t="s">
        <v>130</v>
      </c>
      <c r="E6" s="514" t="s">
        <v>250</v>
      </c>
      <c r="F6" s="528" t="s">
        <v>130</v>
      </c>
      <c r="G6" s="535" t="s">
        <v>25</v>
      </c>
      <c r="H6" s="513" t="s">
        <v>130</v>
      </c>
      <c r="I6" s="158"/>
    </row>
    <row r="7" spans="2:9">
      <c r="B7" s="522">
        <v>43101</v>
      </c>
      <c r="C7" s="515">
        <f>[2]Feuil11!B4</f>
        <v>19815</v>
      </c>
      <c r="D7" s="529">
        <f>((C7-C8)/C8)*100</f>
        <v>-0.37206496053094673</v>
      </c>
      <c r="E7" s="515">
        <f>[2]Feuil11!C4</f>
        <v>59970</v>
      </c>
      <c r="F7" s="529">
        <f>((E7-E8)/E8)*100</f>
        <v>1.2254405509418675</v>
      </c>
      <c r="G7" s="536">
        <f>E7+C7</f>
        <v>79785</v>
      </c>
      <c r="H7" s="512">
        <f>((G7-G8)/G8)*100</f>
        <v>0.82392933415894754</v>
      </c>
      <c r="I7" s="158"/>
    </row>
    <row r="8" spans="2:9" ht="21" customHeight="1">
      <c r="B8" s="523">
        <f>[3]tab_11!A2</f>
        <v>43009</v>
      </c>
      <c r="C8" s="516">
        <f>[3]tab_11!B2</f>
        <v>19889</v>
      </c>
      <c r="D8" s="530">
        <f>((C8-C9)/C9)*100</f>
        <v>-2.633769031184217</v>
      </c>
      <c r="E8" s="516">
        <f>[3]tab_11!C2</f>
        <v>59244</v>
      </c>
      <c r="F8" s="530">
        <f>((E8-E9)/E9)*100</f>
        <v>-3.4390585780878182</v>
      </c>
      <c r="G8" s="537">
        <f>E8+C8</f>
        <v>79133</v>
      </c>
      <c r="H8" s="508">
        <f>((G8-G9)/G9)*100</f>
        <v>-3.2379158973355673</v>
      </c>
      <c r="I8" s="160"/>
    </row>
    <row r="9" spans="2:9" ht="21" customHeight="1">
      <c r="B9" s="524">
        <f>[3]tab_11!A3</f>
        <v>42917</v>
      </c>
      <c r="C9" s="517">
        <f>[3]tab_11!B3</f>
        <v>20427</v>
      </c>
      <c r="D9" s="531">
        <f t="shared" ref="D9:D14" si="0">((C9-C10)/C10)*100</f>
        <v>-0.11246943765281174</v>
      </c>
      <c r="E9" s="517">
        <f>[3]tab_11!C3</f>
        <v>61354</v>
      </c>
      <c r="F9" s="531">
        <f t="shared" ref="F9" si="1">((E9-E10)/E10)*100</f>
        <v>0.44859201047806158</v>
      </c>
      <c r="G9" s="538">
        <f t="shared" ref="G9:G15" si="2">E9+C9</f>
        <v>81781</v>
      </c>
      <c r="H9" s="507">
        <f t="shared" ref="H9" si="3">((G9-G10)/G10)*100</f>
        <v>0.30786213663682083</v>
      </c>
      <c r="I9" s="160"/>
    </row>
    <row r="10" spans="2:9" ht="21" customHeight="1">
      <c r="B10" s="525">
        <f>[3]tab_11!A4</f>
        <v>42826</v>
      </c>
      <c r="C10" s="518">
        <f>[3]tab_11!B4</f>
        <v>20450</v>
      </c>
      <c r="D10" s="532">
        <f t="shared" si="0"/>
        <v>4.8825520566211917</v>
      </c>
      <c r="E10" s="518">
        <f>[3]tab_11!C4</f>
        <v>61080</v>
      </c>
      <c r="F10" s="532">
        <f t="shared" ref="F10" si="4">((E10-E11)/E11)*100</f>
        <v>3.0051603764039259</v>
      </c>
      <c r="G10" s="539">
        <f t="shared" si="2"/>
        <v>81530</v>
      </c>
      <c r="H10" s="511">
        <f t="shared" ref="H10" si="5">((G10-G11)/G11)*100</f>
        <v>3.4697192750901058</v>
      </c>
      <c r="I10" s="161"/>
    </row>
    <row r="11" spans="2:9" ht="21" customHeight="1">
      <c r="B11" s="526">
        <f>[3]tab_11!A5</f>
        <v>42736</v>
      </c>
      <c r="C11" s="519">
        <f>[3]tab_11!B5</f>
        <v>19498</v>
      </c>
      <c r="D11" s="533">
        <f t="shared" si="0"/>
        <v>-0.59648228396635228</v>
      </c>
      <c r="E11" s="519">
        <f>[3]tab_11!C5</f>
        <v>59298</v>
      </c>
      <c r="F11" s="533">
        <f t="shared" ref="F11" si="6">((E11-E12)/E12)*100</f>
        <v>-0.11622618626509677</v>
      </c>
      <c r="G11" s="540">
        <f t="shared" si="2"/>
        <v>78796</v>
      </c>
      <c r="H11" s="510">
        <f t="shared" ref="H11" si="7">((G11-G12)/G12)*100</f>
        <v>-0.23549669544959609</v>
      </c>
      <c r="I11" s="161"/>
    </row>
    <row r="12" spans="2:9" ht="21" customHeight="1">
      <c r="B12" s="524">
        <f>[3]tab_11!A6</f>
        <v>42644</v>
      </c>
      <c r="C12" s="517">
        <f>[3]tab_11!B6</f>
        <v>19615</v>
      </c>
      <c r="D12" s="531">
        <f t="shared" si="0"/>
        <v>-2.0963314200149736</v>
      </c>
      <c r="E12" s="517">
        <f>[3]tab_11!C6</f>
        <v>59367</v>
      </c>
      <c r="F12" s="531">
        <f t="shared" ref="F12" si="8">((E12-E13)/E13)*100</f>
        <v>-2.4691966485953674</v>
      </c>
      <c r="G12" s="538">
        <f t="shared" si="2"/>
        <v>78982</v>
      </c>
      <c r="H12" s="507">
        <f>((G12-G13)/G13)*100</f>
        <v>-2.3768617514368704</v>
      </c>
      <c r="I12" s="161"/>
    </row>
    <row r="13" spans="2:9" ht="21" customHeight="1">
      <c r="B13" s="524">
        <f>[3]tab_11!A7</f>
        <v>42552</v>
      </c>
      <c r="C13" s="517">
        <f>[3]tab_11!B7</f>
        <v>20035</v>
      </c>
      <c r="D13" s="531">
        <f t="shared" si="0"/>
        <v>3.7760281777685694</v>
      </c>
      <c r="E13" s="517">
        <f>[3]tab_11!C7</f>
        <v>60870</v>
      </c>
      <c r="F13" s="531">
        <f t="shared" ref="F13" si="9">((E13-E14)/E14)*100</f>
        <v>1.2542417991882362</v>
      </c>
      <c r="G13" s="538">
        <f t="shared" si="2"/>
        <v>80905</v>
      </c>
      <c r="H13" s="507">
        <f t="shared" ref="H13" si="10">((G13-G14)/G14)*100</f>
        <v>1.8672408148875625</v>
      </c>
      <c r="I13" s="161"/>
    </row>
    <row r="14" spans="2:9" ht="21" customHeight="1">
      <c r="B14" s="527">
        <f>[3]tab_11!A8</f>
        <v>42461</v>
      </c>
      <c r="C14" s="520">
        <f>[3]tab_11!B8</f>
        <v>19306</v>
      </c>
      <c r="D14" s="534">
        <f t="shared" si="0"/>
        <v>6.3222821896684653</v>
      </c>
      <c r="E14" s="520">
        <f>[3]tab_11!C8</f>
        <v>60116</v>
      </c>
      <c r="F14" s="534">
        <f t="shared" ref="F14" si="11">((E14-E15)/E15)*100</f>
        <v>2.8626182776380404</v>
      </c>
      <c r="G14" s="541">
        <f t="shared" si="2"/>
        <v>79422</v>
      </c>
      <c r="H14" s="509">
        <f t="shared" ref="H14" si="12">((G14-G15)/G15)*100</f>
        <v>3.6827195467422094</v>
      </c>
      <c r="I14" s="161"/>
    </row>
    <row r="15" spans="2:9" ht="21" customHeight="1">
      <c r="B15" s="526">
        <f>[3]tab_11!A9</f>
        <v>42370</v>
      </c>
      <c r="C15" s="519">
        <f>[3]tab_11!B9</f>
        <v>18158</v>
      </c>
      <c r="D15" s="533"/>
      <c r="E15" s="519">
        <f>[3]tab_11!C9</f>
        <v>58443</v>
      </c>
      <c r="F15" s="533"/>
      <c r="G15" s="540">
        <f t="shared" si="2"/>
        <v>76601</v>
      </c>
      <c r="H15" s="510"/>
      <c r="I15" s="161"/>
    </row>
    <row r="16" spans="2:9">
      <c r="B16" s="162" t="s">
        <v>131</v>
      </c>
    </row>
    <row r="17" spans="2:9">
      <c r="B17" s="204"/>
    </row>
    <row r="18" spans="2:9">
      <c r="B18" s="204"/>
    </row>
    <row r="19" spans="2:9">
      <c r="B19" s="204"/>
    </row>
    <row r="20" spans="2:9">
      <c r="B20" s="204"/>
    </row>
    <row r="21" spans="2:9">
      <c r="B21" s="204"/>
    </row>
    <row r="23" spans="2:9">
      <c r="B23" s="409" t="s">
        <v>34</v>
      </c>
      <c r="C23" s="1007" t="s">
        <v>277</v>
      </c>
      <c r="D23" s="1007"/>
      <c r="E23" s="1007"/>
      <c r="F23" s="1007"/>
      <c r="G23" s="1007"/>
      <c r="H23" s="1007"/>
      <c r="I23" s="1007"/>
    </row>
    <row r="24" spans="2:9">
      <c r="B24" s="410"/>
      <c r="C24" s="1007"/>
      <c r="D24" s="1007"/>
      <c r="E24" s="1007"/>
      <c r="F24" s="1007"/>
      <c r="G24" s="1007"/>
      <c r="H24" s="1007"/>
      <c r="I24" s="1007"/>
    </row>
    <row r="25" spans="2:9">
      <c r="C25" s="76" t="s">
        <v>302</v>
      </c>
    </row>
    <row r="26" spans="2:9" ht="40.5" customHeight="1">
      <c r="B26" s="484"/>
      <c r="C26" s="496" t="s">
        <v>251</v>
      </c>
      <c r="D26" s="489" t="s">
        <v>130</v>
      </c>
      <c r="E26" s="496" t="s">
        <v>247</v>
      </c>
      <c r="F26" s="498" t="s">
        <v>130</v>
      </c>
      <c r="G26" s="505" t="s">
        <v>25</v>
      </c>
      <c r="H26" s="498" t="s">
        <v>130</v>
      </c>
      <c r="I26" s="158"/>
    </row>
    <row r="27" spans="2:9" ht="20.25" customHeight="1">
      <c r="B27" s="485">
        <v>43101</v>
      </c>
      <c r="C27" s="438">
        <f>[2]Feuil12!B4</f>
        <v>19815</v>
      </c>
      <c r="D27" s="490">
        <f>((C27-C28)/C28)*100</f>
        <v>-0.37206496053094673</v>
      </c>
      <c r="E27" s="438">
        <f>[2]Feuil12!C4</f>
        <v>49159</v>
      </c>
      <c r="F27" s="499">
        <f>((E27-E28)/E28)*100</f>
        <v>0.97360583341891749</v>
      </c>
      <c r="G27" s="441">
        <f>E27+C27</f>
        <v>68974</v>
      </c>
      <c r="H27" s="499">
        <f>((G27-G28)/G28)*100</f>
        <v>0.58331145915361515</v>
      </c>
      <c r="I27" s="158"/>
    </row>
    <row r="28" spans="2:9" ht="21" customHeight="1">
      <c r="B28" s="486">
        <f>[3]tab_12!A2</f>
        <v>43009</v>
      </c>
      <c r="C28" s="423">
        <f>[3]tab_12!B2</f>
        <v>19889</v>
      </c>
      <c r="D28" s="491">
        <f>((C28-C29)/C29)*100</f>
        <v>-2.633769031184217</v>
      </c>
      <c r="E28" s="423">
        <f>[3]tab_12!C2</f>
        <v>48685</v>
      </c>
      <c r="F28" s="500">
        <f>((E28-E29)/E29)*100</f>
        <v>-1.8269444052348209</v>
      </c>
      <c r="G28" s="427">
        <f>E28+C28</f>
        <v>68574</v>
      </c>
      <c r="H28" s="500">
        <f>((G28-G29)/G29)*100</f>
        <v>-2.0623268302436517</v>
      </c>
      <c r="I28" s="160"/>
    </row>
    <row r="29" spans="2:9" ht="21" customHeight="1">
      <c r="B29" s="488">
        <f>[3]tab_12!A3</f>
        <v>42917</v>
      </c>
      <c r="C29" s="497">
        <f>[3]tab_12!B3</f>
        <v>20427</v>
      </c>
      <c r="D29" s="492">
        <f t="shared" ref="D29" si="13">((C29-C30)/C30)*100</f>
        <v>-0.11246943765281174</v>
      </c>
      <c r="E29" s="497">
        <f>[3]tab_12!C3</f>
        <v>49591</v>
      </c>
      <c r="F29" s="501">
        <f t="shared" ref="F29:F34" si="14">((E29-E30)/E30)*100</f>
        <v>-0.37967055042185616</v>
      </c>
      <c r="G29" s="506">
        <f t="shared" ref="G29:G35" si="15">E29+C29</f>
        <v>70018</v>
      </c>
      <c r="H29" s="501">
        <f t="shared" ref="H29:H31" si="16">((G29-G30)/G30)*100</f>
        <v>-0.30186529972946036</v>
      </c>
      <c r="I29" s="160"/>
    </row>
    <row r="30" spans="2:9" ht="21" customHeight="1">
      <c r="B30" s="487">
        <f>[3]tab_12!A4</f>
        <v>42826</v>
      </c>
      <c r="C30" s="425">
        <f>[3]tab_12!B4</f>
        <v>20450</v>
      </c>
      <c r="D30" s="493">
        <f t="shared" ref="D30" si="17">((C30-C31)/C31)*100</f>
        <v>4.8825520566211917</v>
      </c>
      <c r="E30" s="425">
        <f>[3]tab_12!C4</f>
        <v>49780</v>
      </c>
      <c r="F30" s="502">
        <f t="shared" si="14"/>
        <v>1.7288592798463236</v>
      </c>
      <c r="G30" s="429">
        <f t="shared" si="15"/>
        <v>70230</v>
      </c>
      <c r="H30" s="502">
        <f t="shared" si="16"/>
        <v>2.6274257657236384</v>
      </c>
      <c r="I30" s="161"/>
    </row>
    <row r="31" spans="2:9" ht="21" customHeight="1">
      <c r="B31" s="485">
        <f>[3]tab_12!A5</f>
        <v>42736</v>
      </c>
      <c r="C31" s="443">
        <f>[3]tab_12!B5</f>
        <v>19498</v>
      </c>
      <c r="D31" s="494">
        <f t="shared" ref="D31" si="18">((C31-C32)/C32)*100</f>
        <v>-0.59648228396635228</v>
      </c>
      <c r="E31" s="443">
        <f>[3]tab_12!C5</f>
        <v>48934</v>
      </c>
      <c r="F31" s="503">
        <f t="shared" si="14"/>
        <v>7.1576105850835389E-2</v>
      </c>
      <c r="G31" s="445">
        <f t="shared" si="15"/>
        <v>68432</v>
      </c>
      <c r="H31" s="503">
        <f t="shared" si="16"/>
        <v>-0.11968356832180284</v>
      </c>
      <c r="I31" s="161"/>
    </row>
    <row r="32" spans="2:9" ht="21" customHeight="1">
      <c r="B32" s="486">
        <f>[3]tab_12!A6</f>
        <v>42644</v>
      </c>
      <c r="C32" s="426">
        <f>[3]tab_12!B6</f>
        <v>19615</v>
      </c>
      <c r="D32" s="495">
        <f t="shared" ref="D32" si="19">((C32-C33)/C33)*100</f>
        <v>-2.0963314200149736</v>
      </c>
      <c r="E32" s="426">
        <f>[3]tab_12!C6</f>
        <v>48899</v>
      </c>
      <c r="F32" s="504">
        <f t="shared" si="14"/>
        <v>-0.89379813538710984</v>
      </c>
      <c r="G32" s="430">
        <f t="shared" si="15"/>
        <v>68514</v>
      </c>
      <c r="H32" s="504">
        <f>((G32-G33)/G33)*100</f>
        <v>-1.2410810810810811</v>
      </c>
      <c r="I32" s="161"/>
    </row>
    <row r="33" spans="2:9" ht="21" customHeight="1">
      <c r="B33" s="488">
        <f>[3]tab_12!A7</f>
        <v>42552</v>
      </c>
      <c r="C33" s="497">
        <f>[3]tab_12!B7</f>
        <v>20035</v>
      </c>
      <c r="D33" s="492">
        <f t="shared" ref="D33" si="20">((C33-C34)/C34)*100</f>
        <v>3.7760281777685694</v>
      </c>
      <c r="E33" s="497">
        <f>[3]tab_12!C7</f>
        <v>49340</v>
      </c>
      <c r="F33" s="501">
        <f t="shared" si="14"/>
        <v>0.58098053205585565</v>
      </c>
      <c r="G33" s="506">
        <f t="shared" si="15"/>
        <v>69375</v>
      </c>
      <c r="H33" s="501">
        <f t="shared" ref="H33:H34" si="21">((G33-G34)/G34)*100</f>
        <v>1.4833018826523894</v>
      </c>
      <c r="I33" s="161"/>
    </row>
    <row r="34" spans="2:9" ht="21" customHeight="1">
      <c r="B34" s="487">
        <f>[3]tab_12!A8</f>
        <v>42461</v>
      </c>
      <c r="C34" s="425">
        <f>[3]tab_12!B8</f>
        <v>19306</v>
      </c>
      <c r="D34" s="493">
        <f t="shared" ref="D34" si="22">((C34-C35)/C35)*100</f>
        <v>6.3222821896684653</v>
      </c>
      <c r="E34" s="425">
        <f>[3]tab_12!C8</f>
        <v>49055</v>
      </c>
      <c r="F34" s="502">
        <f t="shared" si="14"/>
        <v>1.1026380873866446</v>
      </c>
      <c r="G34" s="429">
        <f t="shared" si="15"/>
        <v>68361</v>
      </c>
      <c r="H34" s="502">
        <f t="shared" si="21"/>
        <v>2.5240709079456494</v>
      </c>
      <c r="I34" s="161"/>
    </row>
    <row r="35" spans="2:9" ht="21" customHeight="1">
      <c r="B35" s="485">
        <f>[3]tab_12!A9</f>
        <v>42370</v>
      </c>
      <c r="C35" s="443">
        <f>[3]tab_12!B9</f>
        <v>18158</v>
      </c>
      <c r="D35" s="494"/>
      <c r="E35" s="443">
        <f>[3]tab_12!C9</f>
        <v>48520</v>
      </c>
      <c r="F35" s="503"/>
      <c r="G35" s="445">
        <f t="shared" si="15"/>
        <v>66678</v>
      </c>
      <c r="H35" s="503"/>
      <c r="I35" s="161"/>
    </row>
    <row r="36" spans="2:9">
      <c r="B36" s="162" t="s">
        <v>131</v>
      </c>
    </row>
    <row r="38" spans="2:9">
      <c r="C38" s="204"/>
    </row>
  </sheetData>
  <mergeCells count="2">
    <mergeCell ref="C3:I4"/>
    <mergeCell ref="C23:I24"/>
  </mergeCells>
  <phoneticPr fontId="0" type="noConversion"/>
  <printOptions horizontalCentered="1" verticalCentered="1"/>
  <pageMargins left="0.45" right="0.28499999999999998" top="0.48529411764705882" bottom="0.78740157480314965" header="0.51181102362204722" footer="0.51181102362204722"/>
  <pageSetup paperSize="9" scale="68" firstPageNumber="2" orientation="portrait" useFirstPageNumber="1" r:id="rId1"/>
  <headerFooter alignWithMargins="0">
    <oddFooter>&amp;C&amp;14page 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R71"/>
  <sheetViews>
    <sheetView view="pageBreakPreview" topLeftCell="A28" zoomScale="70" zoomScaleNormal="85" zoomScaleSheetLayoutView="70" zoomScalePageLayoutView="85" workbookViewId="0">
      <selection activeCell="M10" sqref="M10"/>
    </sheetView>
  </sheetViews>
  <sheetFormatPr baseColWidth="10" defaultColWidth="11" defaultRowHeight="18"/>
  <cols>
    <col min="1" max="1" width="11" style="4"/>
    <col min="2" max="2" width="18.6328125" style="4" customWidth="1"/>
    <col min="3" max="3" width="16.36328125" style="4" customWidth="1"/>
    <col min="4" max="4" width="20.7265625" style="4" customWidth="1"/>
    <col min="5" max="5" width="18.08984375" style="4" customWidth="1"/>
    <col min="6" max="6" width="14.08984375" style="4" customWidth="1"/>
    <col min="7" max="7" width="12.453125" style="4" customWidth="1"/>
    <col min="8" max="16384" width="11" style="4"/>
  </cols>
  <sheetData>
    <row r="3" spans="2:13">
      <c r="B3" s="543" t="s">
        <v>35</v>
      </c>
      <c r="C3" s="1008" t="s">
        <v>319</v>
      </c>
      <c r="D3" s="1008"/>
      <c r="E3" s="1008"/>
      <c r="F3" s="1008"/>
      <c r="G3" s="1008"/>
    </row>
    <row r="4" spans="2:13">
      <c r="C4" s="1008"/>
      <c r="D4" s="1008"/>
      <c r="E4" s="1008"/>
      <c r="F4" s="1008"/>
      <c r="G4" s="1008"/>
    </row>
    <row r="5" spans="2:13">
      <c r="C5" s="132" t="s">
        <v>188</v>
      </c>
    </row>
    <row r="6" spans="2:13" ht="36" customHeight="1">
      <c r="B6" s="70"/>
      <c r="C6" s="544" t="s">
        <v>252</v>
      </c>
      <c r="D6" s="544" t="s">
        <v>253</v>
      </c>
      <c r="E6" s="544" t="s">
        <v>254</v>
      </c>
      <c r="F6" s="544" t="s">
        <v>42</v>
      </c>
      <c r="G6" s="545" t="s">
        <v>25</v>
      </c>
    </row>
    <row r="7" spans="2:13" ht="18.75" customHeight="1">
      <c r="B7" s="200">
        <v>43101</v>
      </c>
      <c r="C7" s="201">
        <f>[2]Feuil13!B4</f>
        <v>2022</v>
      </c>
      <c r="D7" s="201">
        <f>[2]Feuil13!C4</f>
        <v>1275</v>
      </c>
      <c r="E7" s="201">
        <f>[2]Feuil13!D4</f>
        <v>15388</v>
      </c>
      <c r="F7" s="201">
        <f>[2]Feuil13!E4</f>
        <v>1130</v>
      </c>
      <c r="G7" s="202">
        <f>SUM(C7:F7)</f>
        <v>19815</v>
      </c>
    </row>
    <row r="8" spans="2:13" ht="18" customHeight="1">
      <c r="B8" s="203" t="s">
        <v>103</v>
      </c>
      <c r="C8" s="546">
        <f>C7/$G7</f>
        <v>0.10204390613171839</v>
      </c>
      <c r="D8" s="546">
        <f t="shared" ref="D8:F8" si="0">D7/$G7</f>
        <v>6.4345193035579104E-2</v>
      </c>
      <c r="E8" s="546">
        <f t="shared" si="0"/>
        <v>0.77658339641685592</v>
      </c>
      <c r="F8" s="546">
        <f t="shared" si="0"/>
        <v>5.7027504415846579E-2</v>
      </c>
      <c r="G8" s="546">
        <f>G7/$G7</f>
        <v>1</v>
      </c>
    </row>
    <row r="9" spans="2:13">
      <c r="B9" s="190">
        <f>'T8'!B9</f>
        <v>43009</v>
      </c>
      <c r="C9" s="191">
        <f>[3]tab_13!B2</f>
        <v>1849</v>
      </c>
      <c r="D9" s="191">
        <f>[3]tab_13!C2</f>
        <v>1421</v>
      </c>
      <c r="E9" s="191">
        <f>[3]tab_13!D2</f>
        <v>15383</v>
      </c>
      <c r="F9" s="191">
        <f>[3]tab_13!E2</f>
        <v>1236</v>
      </c>
      <c r="G9" s="192">
        <f>SUM(C9:F9)</f>
        <v>19889</v>
      </c>
    </row>
    <row r="10" spans="2:13" ht="18" customHeight="1">
      <c r="B10" s="193" t="s">
        <v>103</v>
      </c>
      <c r="C10" s="194">
        <f>C9/$G9</f>
        <v>9.2965961084016294E-2</v>
      </c>
      <c r="D10" s="194">
        <f>D9/$G9</f>
        <v>7.144652823168586E-2</v>
      </c>
      <c r="E10" s="194">
        <f>E9/$G9</f>
        <v>0.7734426064658857</v>
      </c>
      <c r="F10" s="194">
        <f>F9/$G9</f>
        <v>6.2144904218412185E-2</v>
      </c>
      <c r="G10" s="195">
        <f>G9/$G9</f>
        <v>1</v>
      </c>
    </row>
    <row r="11" spans="2:13">
      <c r="B11" s="121">
        <f>'T8'!B11</f>
        <v>42917</v>
      </c>
      <c r="C11" s="122">
        <f>[3]tab_13!B3</f>
        <v>1951</v>
      </c>
      <c r="D11" s="122">
        <f>[3]tab_13!C3</f>
        <v>1555</v>
      </c>
      <c r="E11" s="122">
        <f>[3]tab_13!D3</f>
        <v>15482</v>
      </c>
      <c r="F11" s="122">
        <f>[3]tab_13!E3</f>
        <v>1439</v>
      </c>
      <c r="G11" s="123">
        <f>SUM(C11:F11)</f>
        <v>20427</v>
      </c>
    </row>
    <row r="12" spans="2:13" ht="18" customHeight="1">
      <c r="B12" s="199" t="s">
        <v>103</v>
      </c>
      <c r="C12" s="196">
        <f>C11/$G11</f>
        <v>9.5510843491457387E-2</v>
      </c>
      <c r="D12" s="196">
        <f>D11/$G11</f>
        <v>7.6124736867870954E-2</v>
      </c>
      <c r="E12" s="196">
        <f>E11/$G11</f>
        <v>0.75791844127869978</v>
      </c>
      <c r="F12" s="196">
        <f>F11/$G11</f>
        <v>7.0445978361971903E-2</v>
      </c>
      <c r="G12" s="197">
        <f>G11/$G11</f>
        <v>1</v>
      </c>
      <c r="H12" s="547"/>
    </row>
    <row r="13" spans="2:13">
      <c r="B13" s="121">
        <f>'T8'!B13</f>
        <v>42826</v>
      </c>
      <c r="C13" s="122">
        <f>[3]tab_13!B4</f>
        <v>1983</v>
      </c>
      <c r="D13" s="122">
        <f>[3]tab_13!C4</f>
        <v>1545</v>
      </c>
      <c r="E13" s="122">
        <f>[3]tab_13!D4</f>
        <v>15540</v>
      </c>
      <c r="F13" s="122">
        <f>[3]tab_13!E4</f>
        <v>1382</v>
      </c>
      <c r="G13" s="123">
        <f>SUM(C13:F13)</f>
        <v>20450</v>
      </c>
    </row>
    <row r="14" spans="2:13" ht="18" customHeight="1">
      <c r="B14" s="113" t="s">
        <v>103</v>
      </c>
      <c r="C14" s="114">
        <f>C13/$G13</f>
        <v>9.6968215158924204E-2</v>
      </c>
      <c r="D14" s="114">
        <f>D13/$G13</f>
        <v>7.5550122249388757E-2</v>
      </c>
      <c r="E14" s="114">
        <f>E13/$G13</f>
        <v>0.75990220048899759</v>
      </c>
      <c r="F14" s="114">
        <f>F13/$G13</f>
        <v>6.7579462102689489E-2</v>
      </c>
      <c r="G14" s="198">
        <f>G13/$G13</f>
        <v>1</v>
      </c>
    </row>
    <row r="15" spans="2:13">
      <c r="B15" s="548">
        <f>'T8'!B15</f>
        <v>42736</v>
      </c>
      <c r="C15" s="191">
        <f>[3]tab_13!B5</f>
        <v>1368</v>
      </c>
      <c r="D15" s="191">
        <f>[3]tab_13!C5</f>
        <v>1765</v>
      </c>
      <c r="E15" s="191">
        <f>[3]tab_13!D5</f>
        <v>14380</v>
      </c>
      <c r="F15" s="191">
        <f>[3]tab_13!E5</f>
        <v>1985</v>
      </c>
      <c r="G15" s="192">
        <f>SUM(C15:F15)</f>
        <v>19498</v>
      </c>
    </row>
    <row r="16" spans="2:13" ht="18" customHeight="1">
      <c r="B16" s="199" t="s">
        <v>103</v>
      </c>
      <c r="C16" s="196">
        <f>C15/$G15</f>
        <v>7.0161042158170067E-2</v>
      </c>
      <c r="D16" s="196">
        <f>D15/$G15</f>
        <v>9.0522104831264744E-2</v>
      </c>
      <c r="E16" s="196">
        <f>E15/$G15</f>
        <v>0.73751153964509175</v>
      </c>
      <c r="F16" s="196">
        <f>F15/$G15</f>
        <v>0.10180531336547338</v>
      </c>
      <c r="G16" s="197">
        <f>G15/$G15</f>
        <v>1</v>
      </c>
      <c r="M16" s="204"/>
    </row>
    <row r="17" spans="2:18">
      <c r="B17" s="121">
        <f>'T8'!B17</f>
        <v>42644</v>
      </c>
      <c r="C17" s="122">
        <f>[3]tab_13!B6</f>
        <v>1298</v>
      </c>
      <c r="D17" s="122">
        <f>[3]tab_13!C6</f>
        <v>1917</v>
      </c>
      <c r="E17" s="122">
        <f>[3]tab_13!D6</f>
        <v>14244</v>
      </c>
      <c r="F17" s="122">
        <f>[3]tab_13!E6</f>
        <v>2156</v>
      </c>
      <c r="G17" s="123">
        <f>SUM(C17:F17)</f>
        <v>19615</v>
      </c>
      <c r="M17" s="204"/>
    </row>
    <row r="18" spans="2:18" ht="18" customHeight="1">
      <c r="B18" s="113" t="s">
        <v>103</v>
      </c>
      <c r="C18" s="114">
        <f>C17/$G17</f>
        <v>6.6173846546010703E-2</v>
      </c>
      <c r="D18" s="114">
        <f>D17/$G17</f>
        <v>9.7731328065256182E-2</v>
      </c>
      <c r="E18" s="114">
        <f>E17/$G17</f>
        <v>0.72617894468518995</v>
      </c>
      <c r="F18" s="114">
        <f>F17/$G17</f>
        <v>0.1099158807035432</v>
      </c>
      <c r="G18" s="198">
        <f>G17/$G17</f>
        <v>1</v>
      </c>
      <c r="M18" s="204"/>
    </row>
    <row r="19" spans="2:18">
      <c r="B19" s="190">
        <f>'T8'!B19</f>
        <v>42552</v>
      </c>
      <c r="C19" s="191">
        <f>[3]tab_13!B7</f>
        <v>1430</v>
      </c>
      <c r="D19" s="191">
        <f>[3]tab_13!C7</f>
        <v>2015</v>
      </c>
      <c r="E19" s="191">
        <f>[3]tab_13!D7</f>
        <v>14348</v>
      </c>
      <c r="F19" s="191">
        <f>[3]tab_13!E7</f>
        <v>2242</v>
      </c>
      <c r="G19" s="192">
        <f>SUM(C19:F19)</f>
        <v>20035</v>
      </c>
      <c r="M19" s="204"/>
      <c r="N19" s="204"/>
      <c r="O19" s="204"/>
      <c r="P19" s="204"/>
      <c r="Q19" s="204"/>
    </row>
    <row r="20" spans="2:18" ht="18" customHeight="1">
      <c r="B20" s="199" t="s">
        <v>103</v>
      </c>
      <c r="C20" s="196">
        <f>C19/$G19</f>
        <v>7.1375093586224111E-2</v>
      </c>
      <c r="D20" s="196">
        <f>D19/$G19</f>
        <v>0.10057399550786124</v>
      </c>
      <c r="E20" s="196">
        <f>E19/$G19</f>
        <v>0.71614674319940108</v>
      </c>
      <c r="F20" s="196">
        <f>F19/$G19</f>
        <v>0.1119041677065136</v>
      </c>
      <c r="G20" s="197">
        <f>G19/$G19</f>
        <v>1</v>
      </c>
      <c r="M20" s="204"/>
      <c r="N20" s="204"/>
      <c r="O20" s="204"/>
      <c r="P20" s="204"/>
      <c r="Q20" s="204"/>
    </row>
    <row r="21" spans="2:18">
      <c r="B21" s="121">
        <f>'T8'!B21</f>
        <v>42461</v>
      </c>
      <c r="C21" s="122">
        <f>[3]tab_13!B8</f>
        <v>1243</v>
      </c>
      <c r="D21" s="122">
        <f>[3]tab_13!C8</f>
        <v>1846</v>
      </c>
      <c r="E21" s="122">
        <f>[3]tab_13!D8</f>
        <v>14130</v>
      </c>
      <c r="F21" s="122">
        <f>[3]tab_13!E8</f>
        <v>2087</v>
      </c>
      <c r="G21" s="123">
        <f>SUM(C21:F21)</f>
        <v>19306</v>
      </c>
      <c r="M21" s="204"/>
      <c r="N21" s="549"/>
      <c r="O21" s="549"/>
      <c r="P21" s="549"/>
      <c r="Q21" s="549"/>
      <c r="R21" s="550"/>
    </row>
    <row r="22" spans="2:18" ht="18" customHeight="1">
      <c r="B22" s="113" t="s">
        <v>103</v>
      </c>
      <c r="C22" s="114">
        <f>C21/$G21</f>
        <v>6.4384129286232258E-2</v>
      </c>
      <c r="D22" s="114">
        <f>D21/$G21</f>
        <v>9.5617942608515485E-2</v>
      </c>
      <c r="E22" s="114">
        <f>E21/$G21</f>
        <v>0.73189681964156217</v>
      </c>
      <c r="F22" s="114">
        <f>F21/$G21</f>
        <v>0.10810110846369005</v>
      </c>
      <c r="G22" s="198">
        <f>G21/$G21</f>
        <v>1</v>
      </c>
      <c r="M22" s="204"/>
      <c r="N22" s="204"/>
      <c r="O22" s="204"/>
      <c r="P22" s="204"/>
      <c r="Q22" s="204"/>
    </row>
    <row r="23" spans="2:18">
      <c r="B23" s="190">
        <v>42370</v>
      </c>
      <c r="C23" s="191">
        <f>[3]tab_13!B9</f>
        <v>1285</v>
      </c>
      <c r="D23" s="191">
        <f>[3]tab_13!C9</f>
        <v>1613</v>
      </c>
      <c r="E23" s="191">
        <f>[3]tab_13!D9</f>
        <v>13452</v>
      </c>
      <c r="F23" s="191">
        <f>[3]tab_13!E9</f>
        <v>1808</v>
      </c>
      <c r="G23" s="192">
        <f>SUM(C23:F23)</f>
        <v>18158</v>
      </c>
      <c r="N23" s="204"/>
      <c r="O23" s="204"/>
      <c r="P23" s="204"/>
      <c r="Q23" s="204"/>
    </row>
    <row r="24" spans="2:18" ht="18" customHeight="1">
      <c r="B24" s="124" t="s">
        <v>103</v>
      </c>
      <c r="C24" s="126">
        <f>C23/$G23</f>
        <v>7.076770569445974E-2</v>
      </c>
      <c r="D24" s="126">
        <f>D23/$G23</f>
        <v>8.8831369093512497E-2</v>
      </c>
      <c r="E24" s="126">
        <f>E23/$G23</f>
        <v>0.74083048793920037</v>
      </c>
      <c r="F24" s="126">
        <f>F23/$G23</f>
        <v>9.9570437272827397E-2</v>
      </c>
      <c r="G24" s="125">
        <f>G23/$G23</f>
        <v>1</v>
      </c>
      <c r="N24" s="204"/>
      <c r="O24" s="204"/>
      <c r="P24" s="204"/>
      <c r="Q24" s="204"/>
    </row>
    <row r="25" spans="2:18">
      <c r="B25" s="133" t="s">
        <v>217</v>
      </c>
      <c r="C25" s="105"/>
      <c r="D25" s="105"/>
      <c r="E25" s="105"/>
      <c r="F25" s="105"/>
      <c r="G25" s="105"/>
      <c r="N25" s="204"/>
      <c r="O25" s="204"/>
      <c r="P25" s="204"/>
      <c r="Q25" s="204"/>
    </row>
    <row r="26" spans="2:18">
      <c r="B26" s="131"/>
      <c r="C26" s="105"/>
      <c r="D26" s="105"/>
      <c r="E26" s="105"/>
      <c r="F26" s="105"/>
      <c r="G26" s="105"/>
    </row>
    <row r="27" spans="2:18">
      <c r="B27" s="542"/>
    </row>
    <row r="28" spans="2:18">
      <c r="B28" s="542"/>
    </row>
    <row r="29" spans="2:18">
      <c r="B29" s="542"/>
    </row>
    <row r="30" spans="2:18">
      <c r="B30" s="542"/>
    </row>
    <row r="31" spans="2:18">
      <c r="B31" s="3"/>
      <c r="C31" s="1006"/>
      <c r="D31" s="1006"/>
      <c r="E31" s="1006"/>
      <c r="F31" s="1006"/>
      <c r="G31" s="1006"/>
    </row>
    <row r="32" spans="2:18">
      <c r="C32" s="1006"/>
      <c r="D32" s="1006"/>
      <c r="E32" s="1006"/>
      <c r="F32" s="1006"/>
      <c r="G32" s="1006"/>
    </row>
    <row r="33" spans="3:3">
      <c r="C33" s="132"/>
    </row>
    <row r="53" spans="2:2">
      <c r="B53" s="551"/>
    </row>
    <row r="54" spans="2:2">
      <c r="B54" s="542"/>
    </row>
    <row r="55" spans="2:2" ht="21" customHeight="1">
      <c r="B55" s="542"/>
    </row>
    <row r="56" spans="2:2">
      <c r="B56" s="542"/>
    </row>
    <row r="57" spans="2:2">
      <c r="B57" s="542"/>
    </row>
    <row r="58" spans="2:2">
      <c r="B58" s="542"/>
    </row>
    <row r="59" spans="2:2">
      <c r="B59" s="542"/>
    </row>
    <row r="60" spans="2:2">
      <c r="B60" s="542"/>
    </row>
    <row r="61" spans="2:2">
      <c r="B61" s="542"/>
    </row>
    <row r="62" spans="2:2">
      <c r="B62" s="542"/>
    </row>
    <row r="63" spans="2:2">
      <c r="B63" s="542"/>
    </row>
    <row r="64" spans="2:2">
      <c r="B64" s="542"/>
    </row>
    <row r="65" spans="2:2">
      <c r="B65" s="542"/>
    </row>
    <row r="66" spans="2:2">
      <c r="B66" s="542"/>
    </row>
    <row r="67" spans="2:2">
      <c r="B67" s="542"/>
    </row>
    <row r="68" spans="2:2">
      <c r="B68" s="542"/>
    </row>
    <row r="69" spans="2:2">
      <c r="B69" s="542"/>
    </row>
    <row r="70" spans="2:2">
      <c r="B70" s="542"/>
    </row>
    <row r="71" spans="2:2">
      <c r="B71" s="542"/>
    </row>
  </sheetData>
  <mergeCells count="2">
    <mergeCell ref="C3:G4"/>
    <mergeCell ref="C31:G32"/>
  </mergeCells>
  <phoneticPr fontId="0" type="noConversion"/>
  <printOptions horizontalCentered="1" verticalCentered="1"/>
  <pageMargins left="0.29166666666666669" right="0.29166666666666669" top="8.020833333333334E-2" bottom="0.59191176470588236" header="0.51181102362204722" footer="0.51181102362204722"/>
  <pageSetup paperSize="9" scale="65" firstPageNumber="2" orientation="portrait" useFirstPageNumber="1" r:id="rId1"/>
  <headerFooter alignWithMargins="0">
    <oddFooter>&amp;C&amp;14page 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K67"/>
  <sheetViews>
    <sheetView view="pageBreakPreview" topLeftCell="A25" zoomScale="70" zoomScaleNormal="85" zoomScaleSheetLayoutView="70" zoomScalePageLayoutView="85" workbookViewId="0">
      <selection activeCell="L15" sqref="L15"/>
    </sheetView>
  </sheetViews>
  <sheetFormatPr baseColWidth="10" defaultColWidth="11" defaultRowHeight="18"/>
  <cols>
    <col min="1" max="1" width="11" style="4"/>
    <col min="2" max="2" width="18.6328125" style="4" customWidth="1"/>
    <col min="3" max="3" width="21.90625" style="4" customWidth="1"/>
    <col min="4" max="4" width="20.453125" style="4" customWidth="1"/>
    <col min="5" max="5" width="21.36328125" style="4" customWidth="1"/>
    <col min="6" max="16384" width="11" style="4"/>
  </cols>
  <sheetData>
    <row r="3" spans="2:7">
      <c r="B3" s="7" t="s">
        <v>57</v>
      </c>
      <c r="C3" s="1006" t="s">
        <v>278</v>
      </c>
      <c r="D3" s="1006"/>
      <c r="E3" s="1006"/>
      <c r="F3" s="1006"/>
    </row>
    <row r="4" spans="2:7">
      <c r="C4" s="1006"/>
      <c r="D4" s="1006"/>
      <c r="E4" s="1006"/>
      <c r="F4" s="1006"/>
    </row>
    <row r="5" spans="2:7">
      <c r="C5" s="76" t="s">
        <v>304</v>
      </c>
    </row>
    <row r="6" spans="2:7">
      <c r="B6" s="180"/>
    </row>
    <row r="7" spans="2:7" ht="36" customHeight="1">
      <c r="B7" s="567"/>
      <c r="C7" s="600" t="s">
        <v>168</v>
      </c>
      <c r="D7" s="583" t="s">
        <v>169</v>
      </c>
      <c r="E7" s="574" t="s">
        <v>25</v>
      </c>
    </row>
    <row r="8" spans="2:7" ht="15.75" customHeight="1">
      <c r="B8" s="592">
        <v>43101</v>
      </c>
      <c r="C8" s="601">
        <f>[2]Feuil15!B4</f>
        <v>52127</v>
      </c>
      <c r="D8" s="584">
        <f>[2]Feuil15!C4</f>
        <v>7843</v>
      </c>
      <c r="E8" s="575">
        <f>SUM(C8:D8)</f>
        <v>59970</v>
      </c>
    </row>
    <row r="9" spans="2:7" ht="15.75" customHeight="1">
      <c r="B9" s="593" t="s">
        <v>103</v>
      </c>
      <c r="C9" s="602">
        <f>C8/$E8</f>
        <v>0.86921794230448557</v>
      </c>
      <c r="D9" s="585">
        <f>D8/$E8</f>
        <v>0.13078205769551443</v>
      </c>
      <c r="E9" s="576">
        <f>E8/$E8</f>
        <v>1</v>
      </c>
    </row>
    <row r="10" spans="2:7">
      <c r="B10" s="592">
        <f>'T8'!B9</f>
        <v>43009</v>
      </c>
      <c r="C10" s="601">
        <f>[3]tab_15!B2</f>
        <v>51466</v>
      </c>
      <c r="D10" s="584">
        <f>[3]tab_15!C2</f>
        <v>7778</v>
      </c>
      <c r="E10" s="575">
        <f>SUM(C10:D10)</f>
        <v>59244</v>
      </c>
    </row>
    <row r="11" spans="2:7">
      <c r="B11" s="610" t="s">
        <v>103</v>
      </c>
      <c r="C11" s="611">
        <f>C10/$E10</f>
        <v>0.86871244345418941</v>
      </c>
      <c r="D11" s="612">
        <f>D10/$E10</f>
        <v>0.13128755654581054</v>
      </c>
      <c r="E11" s="613">
        <f>E10/$E10</f>
        <v>1</v>
      </c>
    </row>
    <row r="12" spans="2:7">
      <c r="B12" s="592">
        <f>'T8'!B11</f>
        <v>42917</v>
      </c>
      <c r="C12" s="601">
        <f>[3]tab_15!B3</f>
        <v>53514</v>
      </c>
      <c r="D12" s="584">
        <f>[3]tab_15!C3</f>
        <v>7840</v>
      </c>
      <c r="E12" s="575">
        <f>SUM(C12:D12)</f>
        <v>61354</v>
      </c>
    </row>
    <row r="13" spans="2:7">
      <c r="B13" s="606" t="s">
        <v>103</v>
      </c>
      <c r="C13" s="607">
        <f>C12/$E12</f>
        <v>0.87221697036868007</v>
      </c>
      <c r="D13" s="608">
        <f>D12/$E12</f>
        <v>0.12778302963131988</v>
      </c>
      <c r="E13" s="609">
        <f>E12/$E12</f>
        <v>1</v>
      </c>
      <c r="F13" s="547"/>
    </row>
    <row r="14" spans="2:7">
      <c r="B14" s="592">
        <f>'T8'!B13</f>
        <v>42826</v>
      </c>
      <c r="C14" s="601">
        <f>[3]tab_15!B4</f>
        <v>53240</v>
      </c>
      <c r="D14" s="584">
        <f>[3]tab_15!C4</f>
        <v>7840</v>
      </c>
      <c r="E14" s="575">
        <f>SUM(C14:D14)</f>
        <v>61080</v>
      </c>
    </row>
    <row r="15" spans="2:7">
      <c r="B15" s="596" t="s">
        <v>103</v>
      </c>
      <c r="C15" s="603">
        <f>C14/$E14</f>
        <v>0.87164374590700722</v>
      </c>
      <c r="D15" s="588">
        <f>D14/$E14</f>
        <v>0.12835625409299278</v>
      </c>
      <c r="E15" s="579">
        <f>E14/$E14</f>
        <v>1</v>
      </c>
    </row>
    <row r="16" spans="2:7">
      <c r="B16" s="597">
        <f>'T8'!B15</f>
        <v>42736</v>
      </c>
      <c r="C16" s="604">
        <f>[3]tab_15!B5</f>
        <v>51222</v>
      </c>
      <c r="D16" s="589">
        <f>[3]tab_15!C5</f>
        <v>8076</v>
      </c>
      <c r="E16" s="580">
        <f>SUM(C16:D16)</f>
        <v>59298</v>
      </c>
      <c r="G16" s="552"/>
    </row>
    <row r="17" spans="2:11">
      <c r="B17" s="598" t="s">
        <v>103</v>
      </c>
      <c r="C17" s="605">
        <f>C16/$E16</f>
        <v>0.8638065364767783</v>
      </c>
      <c r="D17" s="590">
        <f>D16/$E16</f>
        <v>0.1361934635232217</v>
      </c>
      <c r="E17" s="581">
        <f>E16/$E16</f>
        <v>1</v>
      </c>
    </row>
    <row r="18" spans="2:11">
      <c r="B18" s="592">
        <f>'T8'!B17</f>
        <v>42644</v>
      </c>
      <c r="C18" s="601">
        <f>[3]tab_15!B6</f>
        <v>51465</v>
      </c>
      <c r="D18" s="584">
        <f>[3]tab_15!C6</f>
        <v>7902</v>
      </c>
      <c r="E18" s="575">
        <f>SUM(C18:D18)</f>
        <v>59367</v>
      </c>
    </row>
    <row r="19" spans="2:11">
      <c r="B19" s="606" t="s">
        <v>103</v>
      </c>
      <c r="C19" s="607">
        <f>C18/$E18</f>
        <v>0.8668957501642327</v>
      </c>
      <c r="D19" s="608">
        <f>D18/$E18</f>
        <v>0.13310424983576735</v>
      </c>
      <c r="E19" s="609">
        <f>E18/$E18</f>
        <v>1</v>
      </c>
    </row>
    <row r="20" spans="2:11">
      <c r="B20" s="592">
        <f>'T8'!B19</f>
        <v>42552</v>
      </c>
      <c r="C20" s="601">
        <f>[3]tab_15!B7</f>
        <v>52805</v>
      </c>
      <c r="D20" s="584">
        <f>[3]tab_15!C7</f>
        <v>8065</v>
      </c>
      <c r="E20" s="575">
        <f>SUM(C20:D20)</f>
        <v>60870</v>
      </c>
    </row>
    <row r="21" spans="2:11">
      <c r="B21" s="606" t="s">
        <v>103</v>
      </c>
      <c r="C21" s="607">
        <f>C20/$E20</f>
        <v>0.8675045178248727</v>
      </c>
      <c r="D21" s="608">
        <f>D20/$E20</f>
        <v>0.13249548217512733</v>
      </c>
      <c r="E21" s="609">
        <f>E20/$E20</f>
        <v>1</v>
      </c>
    </row>
    <row r="22" spans="2:11">
      <c r="B22" s="592">
        <f>'T8'!B21</f>
        <v>42461</v>
      </c>
      <c r="C22" s="601">
        <f>[3]tab_15!B8</f>
        <v>52131</v>
      </c>
      <c r="D22" s="584">
        <f>[3]tab_15!C8</f>
        <v>7985</v>
      </c>
      <c r="E22" s="575">
        <f>SUM(C22:D22)</f>
        <v>60116</v>
      </c>
    </row>
    <row r="23" spans="2:11">
      <c r="B23" s="598" t="s">
        <v>103</v>
      </c>
      <c r="C23" s="605">
        <f>C22/$E22</f>
        <v>0.86717346463503897</v>
      </c>
      <c r="D23" s="590">
        <f>D22/$E22</f>
        <v>0.13282653536496108</v>
      </c>
      <c r="E23" s="581">
        <f>E22/$E22</f>
        <v>1</v>
      </c>
    </row>
    <row r="24" spans="2:11">
      <c r="B24" s="131"/>
      <c r="C24" s="105"/>
      <c r="D24" s="105"/>
      <c r="E24" s="105"/>
      <c r="J24" s="204"/>
    </row>
    <row r="25" spans="2:11">
      <c r="B25" s="131"/>
      <c r="C25" s="105"/>
      <c r="D25" s="105"/>
      <c r="E25" s="105"/>
      <c r="K25" s="204"/>
    </row>
    <row r="26" spans="2:11">
      <c r="B26" s="542"/>
    </row>
    <row r="27" spans="2:11">
      <c r="B27" s="542"/>
    </row>
    <row r="28" spans="2:11">
      <c r="B28" s="409" t="s">
        <v>58</v>
      </c>
      <c r="C28" s="1007" t="s">
        <v>279</v>
      </c>
      <c r="D28" s="1007"/>
      <c r="E28" s="1007"/>
      <c r="F28" s="1007"/>
    </row>
    <row r="29" spans="2:11">
      <c r="B29" s="553"/>
      <c r="C29" s="1007"/>
      <c r="D29" s="1007"/>
      <c r="E29" s="1007"/>
      <c r="F29" s="1007"/>
    </row>
    <row r="30" spans="2:11">
      <c r="C30" s="76" t="s">
        <v>304</v>
      </c>
    </row>
    <row r="31" spans="2:11">
      <c r="B31" s="180"/>
    </row>
    <row r="32" spans="2:11" ht="36" customHeight="1">
      <c r="B32" s="385"/>
      <c r="C32" s="614" t="s">
        <v>170</v>
      </c>
      <c r="D32" s="614" t="s">
        <v>171</v>
      </c>
      <c r="E32" s="620" t="s">
        <v>25</v>
      </c>
    </row>
    <row r="33" spans="2:5" ht="17.25" customHeight="1">
      <c r="B33" s="389">
        <v>43101</v>
      </c>
      <c r="C33" s="615">
        <f>[2]Feuil16!B4</f>
        <v>41589</v>
      </c>
      <c r="D33" s="615">
        <f>[2]Feuil16!C4</f>
        <v>7570</v>
      </c>
      <c r="E33" s="621">
        <f>SUM(C33:D33)</f>
        <v>49159</v>
      </c>
    </row>
    <row r="34" spans="2:5" ht="15.75" customHeight="1">
      <c r="B34" s="393" t="str">
        <f t="shared" ref="B34:B48" si="0">B9</f>
        <v>en %</v>
      </c>
      <c r="C34" s="616">
        <f>C33/$E33</f>
        <v>0.8460098862873533</v>
      </c>
      <c r="D34" s="616">
        <f>D33/$E33</f>
        <v>0.15399011371264673</v>
      </c>
      <c r="E34" s="622">
        <f>E33/$E33</f>
        <v>1</v>
      </c>
    </row>
    <row r="35" spans="2:5">
      <c r="B35" s="377">
        <f t="shared" si="0"/>
        <v>43009</v>
      </c>
      <c r="C35" s="617">
        <f>[3]tab_16!B2</f>
        <v>41210</v>
      </c>
      <c r="D35" s="617">
        <f>[3]tab_16!C2</f>
        <v>7475</v>
      </c>
      <c r="E35" s="623">
        <f>SUM(C35:D35)</f>
        <v>48685</v>
      </c>
    </row>
    <row r="36" spans="2:5">
      <c r="B36" s="627" t="str">
        <f t="shared" si="0"/>
        <v>en %</v>
      </c>
      <c r="C36" s="628">
        <f>C35/$E35</f>
        <v>0.84646194926568763</v>
      </c>
      <c r="D36" s="628">
        <f>D35/$E35</f>
        <v>0.15353805073431243</v>
      </c>
      <c r="E36" s="629">
        <f>E35/$E35</f>
        <v>1</v>
      </c>
    </row>
    <row r="37" spans="2:5">
      <c r="B37" s="377">
        <f t="shared" si="0"/>
        <v>42917</v>
      </c>
      <c r="C37" s="617">
        <f>[3]tab_16!B3</f>
        <v>42031</v>
      </c>
      <c r="D37" s="617">
        <f>[3]tab_16!C3</f>
        <v>7560</v>
      </c>
      <c r="E37" s="623">
        <f>SUM(C37:D37)</f>
        <v>49591</v>
      </c>
    </row>
    <row r="38" spans="2:5">
      <c r="B38" s="630" t="str">
        <f t="shared" si="0"/>
        <v>en %</v>
      </c>
      <c r="C38" s="631">
        <f>C37/$E37</f>
        <v>0.84755298340424678</v>
      </c>
      <c r="D38" s="631">
        <f>D37/$E37</f>
        <v>0.15244701659575327</v>
      </c>
      <c r="E38" s="632">
        <f>E37/$E37</f>
        <v>1</v>
      </c>
    </row>
    <row r="39" spans="2:5">
      <c r="B39" s="377">
        <f t="shared" si="0"/>
        <v>42826</v>
      </c>
      <c r="C39" s="617">
        <f>[3]tab_16!B4</f>
        <v>42223</v>
      </c>
      <c r="D39" s="617">
        <f>[3]tab_16!C4</f>
        <v>7557</v>
      </c>
      <c r="E39" s="623">
        <f>SUM(C39:D39)</f>
        <v>49780</v>
      </c>
    </row>
    <row r="40" spans="2:5">
      <c r="B40" s="378" t="str">
        <f t="shared" si="0"/>
        <v>en %</v>
      </c>
      <c r="C40" s="618">
        <f>C39/$E39</f>
        <v>0.84819204499799117</v>
      </c>
      <c r="D40" s="618">
        <f>D39/$E39</f>
        <v>0.15180795500200883</v>
      </c>
      <c r="E40" s="624">
        <f>E39/$E39</f>
        <v>1</v>
      </c>
    </row>
    <row r="41" spans="2:5">
      <c r="B41" s="626">
        <f t="shared" si="0"/>
        <v>42736</v>
      </c>
      <c r="C41" s="615">
        <f>[3]tab_16!B5</f>
        <v>41126</v>
      </c>
      <c r="D41" s="615">
        <f>[3]tab_16!C5</f>
        <v>7808</v>
      </c>
      <c r="E41" s="621">
        <f>SUM(C41:D41)</f>
        <v>48934</v>
      </c>
    </row>
    <row r="42" spans="2:5">
      <c r="B42" s="400" t="str">
        <f t="shared" si="0"/>
        <v>en %</v>
      </c>
      <c r="C42" s="619">
        <f>C41/$E41</f>
        <v>0.84043814116973881</v>
      </c>
      <c r="D42" s="619">
        <f>D41/$E41</f>
        <v>0.15956185883026117</v>
      </c>
      <c r="E42" s="625">
        <f>E41/$E41</f>
        <v>1</v>
      </c>
    </row>
    <row r="43" spans="2:5">
      <c r="B43" s="377">
        <f t="shared" si="0"/>
        <v>42644</v>
      </c>
      <c r="C43" s="617">
        <f>[3]tab_16!B6</f>
        <v>41285</v>
      </c>
      <c r="D43" s="617">
        <f>[3]tab_16!C6</f>
        <v>7614</v>
      </c>
      <c r="E43" s="623">
        <f>SUM(C43:D43)</f>
        <v>48899</v>
      </c>
    </row>
    <row r="44" spans="2:5">
      <c r="B44" s="630" t="str">
        <f t="shared" si="0"/>
        <v>en %</v>
      </c>
      <c r="C44" s="631">
        <f>C43/$E43</f>
        <v>0.84429129430049699</v>
      </c>
      <c r="D44" s="631">
        <f>D43/$E43</f>
        <v>0.15570870569950307</v>
      </c>
      <c r="E44" s="632">
        <f>E43/$E43</f>
        <v>1</v>
      </c>
    </row>
    <row r="45" spans="2:5">
      <c r="B45" s="377">
        <f t="shared" si="0"/>
        <v>42552</v>
      </c>
      <c r="C45" s="617">
        <f>[3]tab_16!B7</f>
        <v>41578</v>
      </c>
      <c r="D45" s="617">
        <f>[3]tab_16!C7</f>
        <v>7762</v>
      </c>
      <c r="E45" s="623">
        <f>SUM(C45:D45)</f>
        <v>49340</v>
      </c>
    </row>
    <row r="46" spans="2:5">
      <c r="B46" s="630" t="str">
        <f t="shared" si="0"/>
        <v>en %</v>
      </c>
      <c r="C46" s="631">
        <f>C45/$E45</f>
        <v>0.84268342115930284</v>
      </c>
      <c r="D46" s="631">
        <f>D45/$E45</f>
        <v>0.15731657884069719</v>
      </c>
      <c r="E46" s="632">
        <f>E45/$E45</f>
        <v>1</v>
      </c>
    </row>
    <row r="47" spans="2:5">
      <c r="B47" s="377">
        <f t="shared" si="0"/>
        <v>42461</v>
      </c>
      <c r="C47" s="617">
        <f>[3]tab_16!B8</f>
        <v>41367</v>
      </c>
      <c r="D47" s="617">
        <f>[3]tab_16!C8</f>
        <v>7688</v>
      </c>
      <c r="E47" s="623">
        <f>SUM(C47:D47)</f>
        <v>49055</v>
      </c>
    </row>
    <row r="48" spans="2:5">
      <c r="B48" s="400" t="str">
        <f t="shared" si="0"/>
        <v>en %</v>
      </c>
      <c r="C48" s="619">
        <f>C47/$E47</f>
        <v>0.84327795331770461</v>
      </c>
      <c r="D48" s="619">
        <f>D47/$E47</f>
        <v>0.15672204668229539</v>
      </c>
      <c r="E48" s="625">
        <f>E47/$E47</f>
        <v>1</v>
      </c>
    </row>
    <row r="49" spans="2:5" ht="27.75" customHeight="1">
      <c r="B49" s="1009"/>
      <c r="C49" s="1009"/>
      <c r="D49" s="1009"/>
      <c r="E49" s="1009"/>
    </row>
    <row r="50" spans="2:5">
      <c r="B50" s="542"/>
    </row>
    <row r="51" spans="2:5" ht="21" customHeight="1">
      <c r="B51" s="542"/>
    </row>
    <row r="52" spans="2:5">
      <c r="B52" s="542"/>
    </row>
    <row r="53" spans="2:5">
      <c r="B53" s="542"/>
    </row>
    <row r="54" spans="2:5">
      <c r="B54" s="542"/>
    </row>
    <row r="55" spans="2:5">
      <c r="B55" s="542"/>
    </row>
    <row r="56" spans="2:5">
      <c r="B56" s="542"/>
    </row>
    <row r="57" spans="2:5">
      <c r="B57" s="542"/>
    </row>
    <row r="58" spans="2:5">
      <c r="B58" s="542"/>
    </row>
    <row r="59" spans="2:5">
      <c r="B59" s="542"/>
    </row>
    <row r="60" spans="2:5">
      <c r="B60" s="542"/>
    </row>
    <row r="61" spans="2:5">
      <c r="B61" s="542"/>
    </row>
    <row r="62" spans="2:5">
      <c r="B62" s="542"/>
    </row>
    <row r="63" spans="2:5">
      <c r="B63" s="542"/>
    </row>
    <row r="64" spans="2:5">
      <c r="B64" s="542"/>
    </row>
    <row r="65" spans="2:2">
      <c r="B65" s="542"/>
    </row>
    <row r="66" spans="2:2">
      <c r="B66" s="542"/>
    </row>
    <row r="67" spans="2:2">
      <c r="B67" s="542"/>
    </row>
  </sheetData>
  <mergeCells count="3">
    <mergeCell ref="B49:E49"/>
    <mergeCell ref="C3:F4"/>
    <mergeCell ref="C28:F29"/>
  </mergeCells>
  <printOptions horizontalCentered="1" verticalCentered="1"/>
  <pageMargins left="0.29166666666666669" right="0.29166666666666669" top="8.020833333333334E-2" bottom="0.59191176470588236" header="0.51181102362204722" footer="0.51181102362204722"/>
  <pageSetup paperSize="9" scale="68" firstPageNumber="2" orientation="portrait" useFirstPageNumber="1" r:id="rId1"/>
  <headerFooter alignWithMargins="0">
    <oddFooter>&amp;C&amp;14page 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70"/>
  <sheetViews>
    <sheetView view="pageBreakPreview" topLeftCell="A16" zoomScale="70" zoomScaleNormal="85" zoomScaleSheetLayoutView="70" zoomScalePageLayoutView="85" workbookViewId="0">
      <selection activeCell="R35" sqref="R35"/>
    </sheetView>
  </sheetViews>
  <sheetFormatPr baseColWidth="10" defaultColWidth="11" defaultRowHeight="18"/>
  <cols>
    <col min="1" max="1" width="11" style="4"/>
    <col min="2" max="2" width="17.08984375" style="4" customWidth="1"/>
    <col min="3" max="3" width="19" style="4" customWidth="1"/>
    <col min="4" max="4" width="17.90625" style="4" customWidth="1"/>
    <col min="5" max="5" width="17.7265625" style="4" customWidth="1"/>
    <col min="6" max="7" width="15.26953125" style="4" customWidth="1"/>
    <col min="8" max="8" width="13" style="4" customWidth="1"/>
    <col min="9" max="9" width="11.08984375" style="4" customWidth="1"/>
    <col min="10" max="16384" width="11" style="4"/>
  </cols>
  <sheetData>
    <row r="3" spans="2:8">
      <c r="B3" s="7" t="s">
        <v>50</v>
      </c>
      <c r="C3" s="1006" t="s">
        <v>255</v>
      </c>
      <c r="D3" s="1006"/>
      <c r="E3" s="1006"/>
      <c r="F3" s="1006"/>
      <c r="G3" s="1006"/>
      <c r="H3" s="1006"/>
    </row>
    <row r="4" spans="2:8">
      <c r="C4" s="1006"/>
      <c r="D4" s="1006"/>
      <c r="E4" s="1006"/>
      <c r="F4" s="1006"/>
      <c r="G4" s="1006"/>
      <c r="H4" s="1006"/>
    </row>
    <row r="5" spans="2:8">
      <c r="C5" s="76" t="s">
        <v>305</v>
      </c>
    </row>
    <row r="6" spans="2:8">
      <c r="C6" s="180"/>
    </row>
    <row r="7" spans="2:8" ht="36">
      <c r="B7" s="554"/>
      <c r="C7" s="653" t="s">
        <v>241</v>
      </c>
      <c r="D7" s="655" t="s">
        <v>145</v>
      </c>
      <c r="E7" s="653" t="s">
        <v>146</v>
      </c>
      <c r="F7" s="655" t="s">
        <v>147</v>
      </c>
      <c r="G7" s="653" t="s">
        <v>137</v>
      </c>
      <c r="H7" s="1010" t="s">
        <v>25</v>
      </c>
    </row>
    <row r="8" spans="2:8">
      <c r="B8" s="648"/>
      <c r="C8" s="654" t="s">
        <v>157</v>
      </c>
      <c r="D8" s="656" t="s">
        <v>132</v>
      </c>
      <c r="E8" s="654" t="s">
        <v>133</v>
      </c>
      <c r="F8" s="656" t="s">
        <v>134</v>
      </c>
      <c r="G8" s="654" t="s">
        <v>135</v>
      </c>
      <c r="H8" s="1011"/>
    </row>
    <row r="9" spans="2:8">
      <c r="B9" s="651">
        <v>43101</v>
      </c>
      <c r="C9" s="589">
        <f>[2]Feuil17!B6</f>
        <v>15259</v>
      </c>
      <c r="D9" s="657">
        <f>[2]Feuil17!C6</f>
        <v>12157</v>
      </c>
      <c r="E9" s="589">
        <f>[2]Feuil17!D6</f>
        <v>9419</v>
      </c>
      <c r="F9" s="657">
        <f>[2]Feuil17!E6</f>
        <v>10574</v>
      </c>
      <c r="G9" s="589">
        <f>[2]Feuil17!F6</f>
        <v>4718</v>
      </c>
      <c r="H9" s="580">
        <f>SUM(C9:G9)</f>
        <v>52127</v>
      </c>
    </row>
    <row r="10" spans="2:8">
      <c r="B10" s="593" t="s">
        <v>103</v>
      </c>
      <c r="C10" s="585">
        <f t="shared" ref="C10:H12" si="0">C9/$H9</f>
        <v>0.29272737736681564</v>
      </c>
      <c r="D10" s="658">
        <f t="shared" si="0"/>
        <v>0.2332188692999789</v>
      </c>
      <c r="E10" s="585">
        <f t="shared" si="0"/>
        <v>0.18069330673163619</v>
      </c>
      <c r="F10" s="658">
        <f t="shared" si="0"/>
        <v>0.20285072994801159</v>
      </c>
      <c r="G10" s="585">
        <f t="shared" si="0"/>
        <v>9.0509716653557656E-2</v>
      </c>
      <c r="H10" s="576">
        <f t="shared" si="0"/>
        <v>1</v>
      </c>
    </row>
    <row r="11" spans="2:8">
      <c r="B11" s="592">
        <f>'T8'!B9</f>
        <v>43009</v>
      </c>
      <c r="C11" s="584">
        <f>[3]tab_17!B2</f>
        <v>14847</v>
      </c>
      <c r="D11" s="641">
        <f>[3]tab_17!C2</f>
        <v>12157</v>
      </c>
      <c r="E11" s="584">
        <f>[3]tab_17!D2</f>
        <v>9378</v>
      </c>
      <c r="F11" s="641">
        <f>[3]tab_17!E2</f>
        <v>10461</v>
      </c>
      <c r="G11" s="584">
        <f>[3]tab_17!F2</f>
        <v>4623</v>
      </c>
      <c r="H11" s="575">
        <f>SUM(C11:G11)</f>
        <v>51466</v>
      </c>
    </row>
    <row r="12" spans="2:8">
      <c r="B12" s="594" t="str">
        <f>'T8'!B10</f>
        <v>en %</v>
      </c>
      <c r="C12" s="586">
        <f t="shared" si="0"/>
        <v>0.28848171608440526</v>
      </c>
      <c r="D12" s="642">
        <f t="shared" si="0"/>
        <v>0.23621419966579879</v>
      </c>
      <c r="E12" s="586">
        <f t="shared" si="0"/>
        <v>0.18221738623557299</v>
      </c>
      <c r="F12" s="642">
        <f t="shared" si="0"/>
        <v>0.20326040492752498</v>
      </c>
      <c r="G12" s="586">
        <f t="shared" si="0"/>
        <v>8.9826293086698011E-2</v>
      </c>
      <c r="H12" s="577">
        <f t="shared" si="0"/>
        <v>1</v>
      </c>
    </row>
    <row r="13" spans="2:8">
      <c r="B13" s="595">
        <f>'T8'!B11</f>
        <v>42917</v>
      </c>
      <c r="C13" s="587">
        <f>[3]tab_17!B3</f>
        <v>16062</v>
      </c>
      <c r="D13" s="643">
        <f>[3]tab_17!C3</f>
        <v>12428</v>
      </c>
      <c r="E13" s="587">
        <f>[3]tab_17!D3</f>
        <v>9688</v>
      </c>
      <c r="F13" s="643">
        <f>[3]tab_17!E3</f>
        <v>10669</v>
      </c>
      <c r="G13" s="587">
        <f>[3]tab_17!F3</f>
        <v>4667</v>
      </c>
      <c r="H13" s="578">
        <f>SUM(C13:G13)</f>
        <v>53514</v>
      </c>
    </row>
    <row r="14" spans="2:8">
      <c r="B14" s="596" t="str">
        <f>'T8'!B12</f>
        <v>en %</v>
      </c>
      <c r="C14" s="588">
        <f t="shared" ref="C14:H14" si="1">C13/$H13</f>
        <v>0.30014575625070072</v>
      </c>
      <c r="D14" s="105">
        <f t="shared" si="1"/>
        <v>0.23223829278319691</v>
      </c>
      <c r="E14" s="588">
        <f t="shared" si="1"/>
        <v>0.18103673804985612</v>
      </c>
      <c r="F14" s="105">
        <f t="shared" si="1"/>
        <v>0.19936838958029673</v>
      </c>
      <c r="G14" s="588">
        <f t="shared" si="1"/>
        <v>8.7210823335949469E-2</v>
      </c>
      <c r="H14" s="579">
        <f t="shared" si="1"/>
        <v>1</v>
      </c>
    </row>
    <row r="15" spans="2:8">
      <c r="B15" s="595">
        <f>'T8'!B13</f>
        <v>42826</v>
      </c>
      <c r="C15" s="587">
        <f>[3]tab_17!B4</f>
        <v>16030</v>
      </c>
      <c r="D15" s="643">
        <f>[3]tab_17!C4</f>
        <v>12157</v>
      </c>
      <c r="E15" s="587">
        <f>[3]tab_17!D4</f>
        <v>9732</v>
      </c>
      <c r="F15" s="643">
        <f>[3]tab_17!E4</f>
        <v>10669</v>
      </c>
      <c r="G15" s="587">
        <f>[3]tab_17!F4</f>
        <v>4652</v>
      </c>
      <c r="H15" s="578">
        <f>SUM(C15:G15)</f>
        <v>53240</v>
      </c>
    </row>
    <row r="16" spans="2:8">
      <c r="B16" s="596" t="str">
        <f>'T8'!B14</f>
        <v>en %</v>
      </c>
      <c r="C16" s="588">
        <f t="shared" ref="C16:H16" si="2">C15/$H15</f>
        <v>0.30108940646130727</v>
      </c>
      <c r="D16" s="105">
        <f t="shared" si="2"/>
        <v>0.22834335086401203</v>
      </c>
      <c r="E16" s="588">
        <f t="shared" si="2"/>
        <v>0.18279489105935387</v>
      </c>
      <c r="F16" s="105">
        <f t="shared" si="2"/>
        <v>0.20039444027047332</v>
      </c>
      <c r="G16" s="588">
        <f t="shared" si="2"/>
        <v>8.7377911344853496E-2</v>
      </c>
      <c r="H16" s="579">
        <f t="shared" si="2"/>
        <v>1</v>
      </c>
    </row>
    <row r="17" spans="1:8">
      <c r="B17" s="597">
        <f>'T8'!B15</f>
        <v>42736</v>
      </c>
      <c r="C17" s="589">
        <f>[3]tab_17!B5</f>
        <v>15142</v>
      </c>
      <c r="D17" s="657">
        <f>[3]tab_17!C5</f>
        <v>11736</v>
      </c>
      <c r="E17" s="589">
        <f>[3]tab_17!D5</f>
        <v>9450</v>
      </c>
      <c r="F17" s="657">
        <f>[3]tab_17!E5</f>
        <v>10490</v>
      </c>
      <c r="G17" s="589">
        <f>[3]tab_17!F5</f>
        <v>4404</v>
      </c>
      <c r="H17" s="580">
        <f>SUM(C17:G17)</f>
        <v>51222</v>
      </c>
    </row>
    <row r="18" spans="1:8">
      <c r="B18" s="598" t="str">
        <f>'T8'!B16</f>
        <v>en %</v>
      </c>
      <c r="C18" s="590">
        <f t="shared" ref="C18:H18" si="3">C17/$H17</f>
        <v>0.29561516535863497</v>
      </c>
      <c r="D18" s="659">
        <f t="shared" si="3"/>
        <v>0.22912029987114912</v>
      </c>
      <c r="E18" s="590">
        <f t="shared" si="3"/>
        <v>0.18449103900667682</v>
      </c>
      <c r="F18" s="659">
        <f t="shared" si="3"/>
        <v>0.20479481472804653</v>
      </c>
      <c r="G18" s="590">
        <f t="shared" si="3"/>
        <v>8.5978681035492568E-2</v>
      </c>
      <c r="H18" s="581">
        <f t="shared" si="3"/>
        <v>1</v>
      </c>
    </row>
    <row r="19" spans="1:8">
      <c r="B19" s="592">
        <f>'T8'!B17</f>
        <v>42644</v>
      </c>
      <c r="C19" s="584">
        <f>[3]tab_17!B6</f>
        <v>15538</v>
      </c>
      <c r="D19" s="641">
        <f>[3]tab_17!C6</f>
        <v>11754</v>
      </c>
      <c r="E19" s="584">
        <f>[3]tab_17!D6</f>
        <v>9365</v>
      </c>
      <c r="F19" s="641">
        <f>[3]tab_17!E6</f>
        <v>10522</v>
      </c>
      <c r="G19" s="584">
        <f>[3]tab_17!F6</f>
        <v>4286</v>
      </c>
      <c r="H19" s="575">
        <f>SUM(C19:G19)</f>
        <v>51465</v>
      </c>
    </row>
    <row r="20" spans="1:8">
      <c r="B20" s="599" t="str">
        <f>'T8'!B18</f>
        <v>en %</v>
      </c>
      <c r="C20" s="591">
        <f t="shared" ref="C20:H20" si="4">C19/$H19</f>
        <v>0.30191392208296902</v>
      </c>
      <c r="D20" s="645">
        <f t="shared" si="4"/>
        <v>0.2283882250072865</v>
      </c>
      <c r="E20" s="591">
        <f t="shared" si="4"/>
        <v>0.18196832798989604</v>
      </c>
      <c r="F20" s="645">
        <f t="shared" si="4"/>
        <v>0.20444962595938987</v>
      </c>
      <c r="G20" s="591">
        <f t="shared" si="4"/>
        <v>8.3279898960458565E-2</v>
      </c>
      <c r="H20" s="582">
        <f t="shared" si="4"/>
        <v>1</v>
      </c>
    </row>
    <row r="21" spans="1:8">
      <c r="B21" s="592">
        <f>'T8'!B19</f>
        <v>42552</v>
      </c>
      <c r="C21" s="584">
        <f>[3]tab_17!B7</f>
        <v>16391</v>
      </c>
      <c r="D21" s="641">
        <f>[3]tab_17!C7</f>
        <v>12014</v>
      </c>
      <c r="E21" s="584">
        <f>[3]tab_17!D7</f>
        <v>9475</v>
      </c>
      <c r="F21" s="641">
        <f>[3]tab_17!E7</f>
        <v>10546</v>
      </c>
      <c r="G21" s="584">
        <f>[3]tab_17!F7</f>
        <v>4379</v>
      </c>
      <c r="H21" s="575">
        <f>SUM(C21:G21)</f>
        <v>52805</v>
      </c>
    </row>
    <row r="22" spans="1:8">
      <c r="B22" s="596" t="str">
        <f>'T8'!B20</f>
        <v>en %</v>
      </c>
      <c r="C22" s="588">
        <f t="shared" ref="C22:H22" si="5">C21/$H21</f>
        <v>0.31040621153299874</v>
      </c>
      <c r="D22" s="105">
        <f t="shared" si="5"/>
        <v>0.22751633368052268</v>
      </c>
      <c r="E22" s="588">
        <f t="shared" si="5"/>
        <v>0.1794337657418805</v>
      </c>
      <c r="F22" s="105">
        <f t="shared" si="5"/>
        <v>0.19971593599090995</v>
      </c>
      <c r="G22" s="588">
        <f t="shared" si="5"/>
        <v>8.2927753053688102E-2</v>
      </c>
      <c r="H22" s="579">
        <f t="shared" si="5"/>
        <v>1</v>
      </c>
    </row>
    <row r="23" spans="1:8">
      <c r="B23" s="595">
        <f>'T8'!B21</f>
        <v>42461</v>
      </c>
      <c r="C23" s="587">
        <f>[3]tab_17!B8</f>
        <v>16139</v>
      </c>
      <c r="D23" s="643">
        <f>[3]tab_17!C8</f>
        <v>11451</v>
      </c>
      <c r="E23" s="587">
        <f>[3]tab_17!D8</f>
        <v>9496</v>
      </c>
      <c r="F23" s="643">
        <f>[3]tab_17!E8</f>
        <v>10674</v>
      </c>
      <c r="G23" s="587">
        <f>[3]tab_17!F8</f>
        <v>4371</v>
      </c>
      <c r="H23" s="578">
        <f>SUM(C23:G23)</f>
        <v>52131</v>
      </c>
    </row>
    <row r="24" spans="1:8">
      <c r="B24" s="598" t="str">
        <f>'T8'!B22</f>
        <v>en %</v>
      </c>
      <c r="C24" s="590">
        <f t="shared" ref="C24:H24" si="6">C23/$H23</f>
        <v>0.30958546738025361</v>
      </c>
      <c r="D24" s="659">
        <f t="shared" si="6"/>
        <v>0.2196581688438741</v>
      </c>
      <c r="E24" s="590">
        <f t="shared" si="6"/>
        <v>0.18215649038000423</v>
      </c>
      <c r="F24" s="659">
        <f t="shared" si="6"/>
        <v>0.20475340967946135</v>
      </c>
      <c r="G24" s="590">
        <f t="shared" si="6"/>
        <v>8.3846463716406749E-2</v>
      </c>
      <c r="H24" s="581">
        <f t="shared" si="6"/>
        <v>1</v>
      </c>
    </row>
    <row r="25" spans="1:8">
      <c r="A25" s="204"/>
      <c r="B25" s="131"/>
      <c r="C25" s="105"/>
      <c r="D25" s="105"/>
      <c r="E25" s="105"/>
      <c r="F25" s="105"/>
      <c r="G25" s="105"/>
      <c r="H25" s="938"/>
    </row>
    <row r="26" spans="1:8">
      <c r="B26" s="131"/>
      <c r="C26" s="105"/>
      <c r="D26" s="105"/>
      <c r="E26" s="105"/>
      <c r="F26" s="105"/>
      <c r="G26" s="105"/>
      <c r="H26" s="105"/>
    </row>
    <row r="27" spans="1:8">
      <c r="B27" s="131"/>
      <c r="C27" s="105"/>
      <c r="D27" s="105"/>
      <c r="E27" s="105"/>
      <c r="F27" s="105"/>
      <c r="G27" s="105"/>
      <c r="H27" s="105"/>
    </row>
    <row r="28" spans="1:8">
      <c r="B28" s="542"/>
    </row>
    <row r="29" spans="1:8">
      <c r="B29" s="409" t="s">
        <v>36</v>
      </c>
      <c r="C29" s="1007" t="s">
        <v>320</v>
      </c>
      <c r="D29" s="1007"/>
      <c r="E29" s="1007"/>
      <c r="F29" s="1007"/>
      <c r="G29" s="1007"/>
      <c r="H29" s="1007"/>
    </row>
    <row r="30" spans="1:8">
      <c r="C30" s="1007"/>
      <c r="D30" s="1007"/>
      <c r="E30" s="1007"/>
      <c r="F30" s="1007"/>
      <c r="G30" s="1007"/>
      <c r="H30" s="1007"/>
    </row>
    <row r="31" spans="1:8">
      <c r="C31" s="76" t="s">
        <v>305</v>
      </c>
    </row>
    <row r="32" spans="1:8">
      <c r="C32" s="180"/>
    </row>
    <row r="33" spans="2:8" ht="36">
      <c r="B33" s="385"/>
      <c r="C33" s="636" t="s">
        <v>136</v>
      </c>
      <c r="D33" s="637" t="s">
        <v>145</v>
      </c>
      <c r="E33" s="636" t="s">
        <v>146</v>
      </c>
      <c r="F33" s="637" t="s">
        <v>147</v>
      </c>
      <c r="G33" s="636" t="s">
        <v>137</v>
      </c>
      <c r="H33" s="1012" t="s">
        <v>25</v>
      </c>
    </row>
    <row r="34" spans="2:8">
      <c r="B34" s="633"/>
      <c r="C34" s="634" t="s">
        <v>157</v>
      </c>
      <c r="D34" s="638" t="s">
        <v>132</v>
      </c>
      <c r="E34" s="634" t="s">
        <v>133</v>
      </c>
      <c r="F34" s="638" t="s">
        <v>134</v>
      </c>
      <c r="G34" s="634" t="s">
        <v>135</v>
      </c>
      <c r="H34" s="1013"/>
    </row>
    <row r="35" spans="2:8">
      <c r="B35" s="389">
        <v>43101</v>
      </c>
      <c r="C35" s="615">
        <f>[2]Feuil18!B6</f>
        <v>10761</v>
      </c>
      <c r="D35" s="639">
        <f>[2]Feuil18!C6</f>
        <v>9062</v>
      </c>
      <c r="E35" s="615">
        <f>[2]Feuil18!D6</f>
        <v>7631</v>
      </c>
      <c r="F35" s="639">
        <f>[2]Feuil18!E6</f>
        <v>9688</v>
      </c>
      <c r="G35" s="615">
        <f>[2]Feuil18!F6</f>
        <v>4447</v>
      </c>
      <c r="H35" s="621">
        <f>SUM(C35:G35)</f>
        <v>41589</v>
      </c>
    </row>
    <row r="36" spans="2:8">
      <c r="B36" s="393" t="s">
        <v>103</v>
      </c>
      <c r="C36" s="616">
        <f t="shared" ref="C36:H38" si="7">C35/$H35</f>
        <v>0.25874630310899516</v>
      </c>
      <c r="D36" s="640">
        <f t="shared" ref="D36:G38" si="8">D35/$H35</f>
        <v>0.21789415470436893</v>
      </c>
      <c r="E36" s="616">
        <f t="shared" si="8"/>
        <v>0.18348601793743538</v>
      </c>
      <c r="F36" s="640">
        <f t="shared" si="8"/>
        <v>0.23294621173868091</v>
      </c>
      <c r="G36" s="616">
        <f t="shared" si="8"/>
        <v>0.10692731251051961</v>
      </c>
      <c r="H36" s="622">
        <f t="shared" si="7"/>
        <v>1</v>
      </c>
    </row>
    <row r="37" spans="2:8">
      <c r="B37" s="377">
        <f t="shared" ref="B37:B50" si="9">B11</f>
        <v>43009</v>
      </c>
      <c r="C37" s="617">
        <f>[3]tab_18!B2</f>
        <v>10643</v>
      </c>
      <c r="D37" s="641">
        <f>[3]tab_18!C2</f>
        <v>9032</v>
      </c>
      <c r="E37" s="617">
        <f>[3]tab_18!D2</f>
        <v>7590</v>
      </c>
      <c r="F37" s="641">
        <f>[3]tab_18!E2</f>
        <v>9607</v>
      </c>
      <c r="G37" s="617">
        <f>[3]tab_18!F2</f>
        <v>4338</v>
      </c>
      <c r="H37" s="623">
        <f>SUM(C37:G37)</f>
        <v>41210</v>
      </c>
    </row>
    <row r="38" spans="2:8">
      <c r="B38" s="627" t="str">
        <f t="shared" si="9"/>
        <v>en %</v>
      </c>
      <c r="C38" s="628">
        <f t="shared" si="7"/>
        <v>0.2582625576316428</v>
      </c>
      <c r="D38" s="646">
        <f t="shared" si="8"/>
        <v>0.21917010434360593</v>
      </c>
      <c r="E38" s="628">
        <f t="shared" si="8"/>
        <v>0.18417859742780879</v>
      </c>
      <c r="F38" s="646">
        <f t="shared" si="8"/>
        <v>0.23312302839116719</v>
      </c>
      <c r="G38" s="628">
        <f t="shared" si="8"/>
        <v>0.1052657122057753</v>
      </c>
      <c r="H38" s="629">
        <f t="shared" si="7"/>
        <v>1</v>
      </c>
    </row>
    <row r="39" spans="2:8">
      <c r="B39" s="377">
        <f t="shared" si="9"/>
        <v>42917</v>
      </c>
      <c r="C39" s="617">
        <f>[3]tab_18!B3</f>
        <v>10997</v>
      </c>
      <c r="D39" s="641">
        <f>[3]tab_18!C3</f>
        <v>9109</v>
      </c>
      <c r="E39" s="617">
        <f>[3]tab_18!D3</f>
        <v>7761</v>
      </c>
      <c r="F39" s="641">
        <f>[3]tab_18!E3</f>
        <v>9767</v>
      </c>
      <c r="G39" s="617">
        <f>[3]tab_18!F3</f>
        <v>4397</v>
      </c>
      <c r="H39" s="623">
        <f>SUM(C39:G39)</f>
        <v>42031</v>
      </c>
    </row>
    <row r="40" spans="2:8">
      <c r="B40" s="630" t="str">
        <f t="shared" si="9"/>
        <v>en %</v>
      </c>
      <c r="C40" s="631">
        <f t="shared" ref="C40:H40" si="10">C39/$H39</f>
        <v>0.26164021793438175</v>
      </c>
      <c r="D40" s="647">
        <f t="shared" ref="D40:G40" si="11">D39/$H39</f>
        <v>0.21672099164902095</v>
      </c>
      <c r="E40" s="631">
        <f t="shared" si="11"/>
        <v>0.18464942542409174</v>
      </c>
      <c r="F40" s="647">
        <f t="shared" si="11"/>
        <v>0.23237610335228759</v>
      </c>
      <c r="G40" s="631">
        <f t="shared" si="11"/>
        <v>0.10461326164021793</v>
      </c>
      <c r="H40" s="632">
        <f t="shared" si="10"/>
        <v>1</v>
      </c>
    </row>
    <row r="41" spans="2:8">
      <c r="B41" s="377">
        <f t="shared" si="9"/>
        <v>42826</v>
      </c>
      <c r="C41" s="617">
        <f>[3]tab_18!B4</f>
        <v>11042</v>
      </c>
      <c r="D41" s="641">
        <f>[3]tab_18!C4</f>
        <v>9114</v>
      </c>
      <c r="E41" s="617">
        <f>[3]tab_18!D4</f>
        <v>7923</v>
      </c>
      <c r="F41" s="641">
        <f>[3]tab_18!E4</f>
        <v>9756</v>
      </c>
      <c r="G41" s="617">
        <f>[3]tab_18!F4</f>
        <v>4388</v>
      </c>
      <c r="H41" s="623">
        <f>SUM(C41:G41)</f>
        <v>42223</v>
      </c>
    </row>
    <row r="42" spans="2:8">
      <c r="B42" s="378" t="str">
        <f t="shared" si="9"/>
        <v>en %</v>
      </c>
      <c r="C42" s="618">
        <f t="shared" ref="C42:H42" si="12">C41/$H41</f>
        <v>0.26151623522724582</v>
      </c>
      <c r="D42" s="105">
        <f t="shared" ref="D42:G42" si="13">D41/$H41</f>
        <v>0.21585391848044905</v>
      </c>
      <c r="E42" s="618">
        <f t="shared" si="13"/>
        <v>0.18764654335314876</v>
      </c>
      <c r="F42" s="105">
        <f t="shared" si="13"/>
        <v>0.23105890154655045</v>
      </c>
      <c r="G42" s="618">
        <f t="shared" si="13"/>
        <v>0.10392440139260592</v>
      </c>
      <c r="H42" s="624">
        <f t="shared" si="12"/>
        <v>1</v>
      </c>
    </row>
    <row r="43" spans="2:8">
      <c r="B43" s="626">
        <f t="shared" si="9"/>
        <v>42736</v>
      </c>
      <c r="C43" s="615">
        <f>[3]tab_18!B5</f>
        <v>10610</v>
      </c>
      <c r="D43" s="639">
        <f>[3]tab_18!C5</f>
        <v>8915</v>
      </c>
      <c r="E43" s="615">
        <f>[3]tab_18!D5</f>
        <v>7797</v>
      </c>
      <c r="F43" s="639">
        <f>[3]tab_18!E5</f>
        <v>9657</v>
      </c>
      <c r="G43" s="615">
        <f>[3]tab_18!F5</f>
        <v>4147</v>
      </c>
      <c r="H43" s="621">
        <f>SUM(C43:G43)</f>
        <v>41126</v>
      </c>
    </row>
    <row r="44" spans="2:8">
      <c r="B44" s="400" t="str">
        <f t="shared" si="9"/>
        <v>en %</v>
      </c>
      <c r="C44" s="619">
        <f t="shared" ref="C44:H44" si="14">C43/$H43</f>
        <v>0.25798764771677285</v>
      </c>
      <c r="D44" s="644">
        <f t="shared" ref="D44:G44" si="15">D43/$H43</f>
        <v>0.2167728444293148</v>
      </c>
      <c r="E44" s="619">
        <f t="shared" si="15"/>
        <v>0.18958809512230707</v>
      </c>
      <c r="F44" s="644">
        <f t="shared" si="15"/>
        <v>0.23481495890677431</v>
      </c>
      <c r="G44" s="619">
        <f t="shared" si="15"/>
        <v>0.100836453824831</v>
      </c>
      <c r="H44" s="625">
        <f t="shared" si="14"/>
        <v>1</v>
      </c>
    </row>
    <row r="45" spans="2:8">
      <c r="B45" s="377">
        <f t="shared" si="9"/>
        <v>42644</v>
      </c>
      <c r="C45" s="617">
        <f>[3]tab_18!B6</f>
        <v>11010</v>
      </c>
      <c r="D45" s="641">
        <f>[3]tab_18!C6</f>
        <v>8819</v>
      </c>
      <c r="E45" s="617">
        <f>[3]tab_18!D6</f>
        <v>7700</v>
      </c>
      <c r="F45" s="641">
        <f>[3]tab_18!E6</f>
        <v>9724</v>
      </c>
      <c r="G45" s="617">
        <f>[3]tab_18!F6</f>
        <v>4032</v>
      </c>
      <c r="H45" s="623">
        <f>SUM(C45:G45)</f>
        <v>41285</v>
      </c>
    </row>
    <row r="46" spans="2:8">
      <c r="B46" s="630" t="str">
        <f t="shared" si="9"/>
        <v>en %</v>
      </c>
      <c r="C46" s="631">
        <f t="shared" ref="C46:H46" si="16">C45/$H45</f>
        <v>0.26668281458156717</v>
      </c>
      <c r="D46" s="647">
        <f t="shared" ref="D46:G46" si="17">D45/$H45</f>
        <v>0.21361269226111179</v>
      </c>
      <c r="E46" s="631">
        <f t="shared" si="17"/>
        <v>0.18650841710064189</v>
      </c>
      <c r="F46" s="647">
        <f t="shared" si="17"/>
        <v>0.23553348673852489</v>
      </c>
      <c r="G46" s="631">
        <f t="shared" si="17"/>
        <v>9.7662589318154289E-2</v>
      </c>
      <c r="H46" s="632">
        <f t="shared" si="16"/>
        <v>1</v>
      </c>
    </row>
    <row r="47" spans="2:8">
      <c r="B47" s="377">
        <f t="shared" si="9"/>
        <v>42552</v>
      </c>
      <c r="C47" s="617">
        <f>[3]tab_18!B7</f>
        <v>11119</v>
      </c>
      <c r="D47" s="641">
        <f>[3]tab_18!C7</f>
        <v>8880</v>
      </c>
      <c r="E47" s="617">
        <f>[3]tab_18!D7</f>
        <v>7723</v>
      </c>
      <c r="F47" s="641">
        <f>[3]tab_18!E7</f>
        <v>9738</v>
      </c>
      <c r="G47" s="617">
        <f>[3]tab_18!F7</f>
        <v>4118</v>
      </c>
      <c r="H47" s="623">
        <f>SUM(C47:G47)</f>
        <v>41578</v>
      </c>
    </row>
    <row r="48" spans="2:8">
      <c r="B48" s="630" t="str">
        <f t="shared" si="9"/>
        <v>en %</v>
      </c>
      <c r="C48" s="631">
        <f t="shared" ref="C48:H48" si="18">C47/$H47</f>
        <v>0.26742508057145603</v>
      </c>
      <c r="D48" s="647">
        <f t="shared" ref="D48:G48" si="19">D47/$H47</f>
        <v>0.2135744865072875</v>
      </c>
      <c r="E48" s="631">
        <f t="shared" si="19"/>
        <v>0.18574727019096637</v>
      </c>
      <c r="F48" s="647">
        <f t="shared" si="19"/>
        <v>0.23421039973062677</v>
      </c>
      <c r="G48" s="631">
        <f t="shared" si="19"/>
        <v>9.9042762999663289E-2</v>
      </c>
      <c r="H48" s="632">
        <f t="shared" si="18"/>
        <v>1</v>
      </c>
    </row>
    <row r="49" spans="1:8">
      <c r="B49" s="377">
        <f t="shared" si="9"/>
        <v>42461</v>
      </c>
      <c r="C49" s="617">
        <f>[3]tab_18!B8</f>
        <v>11188</v>
      </c>
      <c r="D49" s="641">
        <f>[3]tab_18!C8</f>
        <v>8569</v>
      </c>
      <c r="E49" s="617">
        <f>[3]tab_18!D8</f>
        <v>7722</v>
      </c>
      <c r="F49" s="641">
        <f>[3]tab_18!E8</f>
        <v>9760</v>
      </c>
      <c r="G49" s="617">
        <f>[3]tab_18!F8</f>
        <v>4128</v>
      </c>
      <c r="H49" s="623">
        <f>SUM(C49:G49)</f>
        <v>41367</v>
      </c>
    </row>
    <row r="50" spans="1:8">
      <c r="B50" s="400" t="str">
        <f t="shared" si="9"/>
        <v>en %</v>
      </c>
      <c r="C50" s="619">
        <f t="shared" ref="C50:H50" si="20">C49/$H49</f>
        <v>0.27045712766214614</v>
      </c>
      <c r="D50" s="644">
        <f t="shared" ref="D50:G50" si="21">D49/$H49</f>
        <v>0.2071457925399473</v>
      </c>
      <c r="E50" s="619">
        <f t="shared" si="21"/>
        <v>0.186670534484009</v>
      </c>
      <c r="F50" s="644">
        <f t="shared" si="21"/>
        <v>0.23593685788188654</v>
      </c>
      <c r="G50" s="619">
        <f t="shared" si="21"/>
        <v>9.9789687432011026E-2</v>
      </c>
      <c r="H50" s="625">
        <f t="shared" si="20"/>
        <v>1</v>
      </c>
    </row>
    <row r="51" spans="1:8">
      <c r="A51" s="204"/>
      <c r="B51" s="131"/>
      <c r="C51" s="105"/>
      <c r="D51" s="105"/>
      <c r="E51" s="105"/>
      <c r="F51" s="105"/>
      <c r="G51" s="105"/>
      <c r="H51" s="939"/>
    </row>
    <row r="54" spans="1:8" ht="21" customHeight="1"/>
    <row r="63" spans="1:8">
      <c r="B63" s="542"/>
    </row>
    <row r="64" spans="1:8">
      <c r="B64" s="542"/>
    </row>
    <row r="65" spans="2:2">
      <c r="B65" s="542"/>
    </row>
    <row r="66" spans="2:2">
      <c r="B66" s="542"/>
    </row>
    <row r="67" spans="2:2">
      <c r="B67" s="542"/>
    </row>
    <row r="68" spans="2:2">
      <c r="B68" s="542"/>
    </row>
    <row r="69" spans="2:2">
      <c r="B69" s="542"/>
    </row>
    <row r="70" spans="2:2">
      <c r="B70" s="542"/>
    </row>
  </sheetData>
  <mergeCells count="4">
    <mergeCell ref="C3:H4"/>
    <mergeCell ref="H7:H8"/>
    <mergeCell ref="H33:H34"/>
    <mergeCell ref="C29:H30"/>
  </mergeCells>
  <printOptions horizontalCentered="1" verticalCentered="1"/>
  <pageMargins left="0.29166666666666669" right="0.29166666666666669" top="8.020833333333334E-2" bottom="0.59191176470588236" header="0.51181102362204722" footer="0.51181102362204722"/>
  <pageSetup paperSize="9" scale="62" firstPageNumber="2" orientation="portrait" useFirstPageNumber="1" r:id="rId1"/>
  <headerFooter alignWithMargins="0">
    <oddFooter>&amp;C&amp;14page 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67"/>
  <sheetViews>
    <sheetView view="pageLayout" topLeftCell="A22" zoomScale="70" zoomScaleNormal="85" zoomScaleSheetLayoutView="75" zoomScalePageLayoutView="70" workbookViewId="0">
      <selection activeCell="B1" sqref="B1:F2"/>
    </sheetView>
  </sheetViews>
  <sheetFormatPr baseColWidth="10" defaultColWidth="11" defaultRowHeight="18"/>
  <cols>
    <col min="1" max="1" width="17.08984375" style="4" customWidth="1"/>
    <col min="2" max="2" width="19.36328125" style="4" customWidth="1"/>
    <col min="3" max="3" width="21.453125" style="4" customWidth="1"/>
    <col min="4" max="4" width="21.6328125" style="4" customWidth="1"/>
    <col min="5" max="5" width="18" style="4" customWidth="1"/>
    <col min="6" max="6" width="18.26953125" style="4" bestFit="1" customWidth="1"/>
    <col min="7" max="16384" width="11" style="4"/>
  </cols>
  <sheetData>
    <row r="1" spans="1:6">
      <c r="A1" s="7" t="s">
        <v>59</v>
      </c>
      <c r="B1" s="1006" t="s">
        <v>256</v>
      </c>
      <c r="C1" s="1006"/>
      <c r="D1" s="1006"/>
      <c r="E1" s="1006"/>
      <c r="F1" s="1006"/>
    </row>
    <row r="2" spans="1:6">
      <c r="B2" s="1006"/>
      <c r="C2" s="1006"/>
      <c r="D2" s="1006"/>
      <c r="E2" s="1006"/>
      <c r="F2" s="1006"/>
    </row>
    <row r="3" spans="1:6">
      <c r="B3" s="76" t="s">
        <v>305</v>
      </c>
    </row>
    <row r="4" spans="1:6">
      <c r="B4" s="180"/>
    </row>
    <row r="5" spans="1:6" ht="36">
      <c r="A5" s="554"/>
      <c r="B5" s="650" t="s">
        <v>139</v>
      </c>
      <c r="C5" s="650" t="s">
        <v>140</v>
      </c>
      <c r="D5" s="650" t="s">
        <v>141</v>
      </c>
      <c r="E5" s="1019" t="s">
        <v>80</v>
      </c>
      <c r="F5" s="1014" t="s">
        <v>25</v>
      </c>
    </row>
    <row r="6" spans="1:6">
      <c r="A6" s="648"/>
      <c r="B6" s="635" t="s">
        <v>142</v>
      </c>
      <c r="C6" s="664" t="s">
        <v>143</v>
      </c>
      <c r="D6" s="583" t="s">
        <v>144</v>
      </c>
      <c r="E6" s="1020"/>
      <c r="F6" s="1015"/>
    </row>
    <row r="7" spans="1:6">
      <c r="A7" s="649">
        <v>43101</v>
      </c>
      <c r="B7" s="572">
        <f>[2]Feuil19!B6</f>
        <v>1149</v>
      </c>
      <c r="C7" s="572">
        <f>[2]Feuil19!C6</f>
        <v>5165</v>
      </c>
      <c r="D7" s="572">
        <f>[2]Feuil19!D6</f>
        <v>1040</v>
      </c>
      <c r="E7" s="572">
        <f>[2]Feuil19!E6</f>
        <v>489</v>
      </c>
      <c r="F7" s="573">
        <f>SUM(B7:E7)</f>
        <v>7843</v>
      </c>
    </row>
    <row r="8" spans="1:6">
      <c r="A8" s="568" t="str">
        <f>'T8'!B8</f>
        <v>en %</v>
      </c>
      <c r="B8" s="569">
        <f>B7/$F7</f>
        <v>0.14650006375111566</v>
      </c>
      <c r="C8" s="569">
        <f t="shared" ref="C8:F10" si="0">C7/$F7</f>
        <v>0.65854902460793063</v>
      </c>
      <c r="D8" s="569">
        <f t="shared" si="0"/>
        <v>0.13260232054060947</v>
      </c>
      <c r="E8" s="569">
        <f t="shared" si="0"/>
        <v>6.2348591100344256E-2</v>
      </c>
      <c r="F8" s="570">
        <f t="shared" si="0"/>
        <v>1</v>
      </c>
    </row>
    <row r="9" spans="1:6">
      <c r="A9" s="462">
        <f>'T8'!B9</f>
        <v>43009</v>
      </c>
      <c r="B9" s="191">
        <f>[3]tab_19!B2</f>
        <v>1166</v>
      </c>
      <c r="C9" s="191">
        <f>[3]tab_19!C2</f>
        <v>5092</v>
      </c>
      <c r="D9" s="191">
        <f>[3]tab_19!D2</f>
        <v>1033</v>
      </c>
      <c r="E9" s="191">
        <f>[3]tab_19!E2</f>
        <v>487</v>
      </c>
      <c r="F9" s="563">
        <f>SUM(B9:E9)</f>
        <v>7778</v>
      </c>
    </row>
    <row r="10" spans="1:6">
      <c r="A10" s="555" t="str">
        <f>'T8'!B10</f>
        <v>en %</v>
      </c>
      <c r="B10" s="194">
        <f>B9/$F9</f>
        <v>0.14991000257135512</v>
      </c>
      <c r="C10" s="194">
        <f t="shared" si="0"/>
        <v>0.65466700951401391</v>
      </c>
      <c r="D10" s="194">
        <f t="shared" si="0"/>
        <v>0.1328104911288249</v>
      </c>
      <c r="E10" s="194">
        <f t="shared" si="0"/>
        <v>6.2612496785806118E-2</v>
      </c>
      <c r="F10" s="556">
        <f t="shared" si="0"/>
        <v>1</v>
      </c>
    </row>
    <row r="11" spans="1:6">
      <c r="A11" s="557">
        <f>'T8'!B11</f>
        <v>42917</v>
      </c>
      <c r="B11" s="122">
        <f>[3]tab_19!B3</f>
        <v>1226</v>
      </c>
      <c r="C11" s="122">
        <f>[3]tab_19!C3</f>
        <v>5090</v>
      </c>
      <c r="D11" s="122">
        <f>[3]tab_19!D3</f>
        <v>1035</v>
      </c>
      <c r="E11" s="122">
        <f>[3]tab_19!E3</f>
        <v>489</v>
      </c>
      <c r="F11" s="558">
        <f>SUM(B11:E11)</f>
        <v>7840</v>
      </c>
    </row>
    <row r="12" spans="1:6">
      <c r="A12" s="559" t="str">
        <f>'T8'!B12</f>
        <v>en %</v>
      </c>
      <c r="B12" s="196">
        <f>B11/$F11</f>
        <v>0.15637755102040815</v>
      </c>
      <c r="C12" s="196">
        <f t="shared" ref="C12" si="1">C11/$F11</f>
        <v>0.64923469387755106</v>
      </c>
      <c r="D12" s="196">
        <f t="shared" ref="D12" si="2">D11/$F11</f>
        <v>0.13201530612244897</v>
      </c>
      <c r="E12" s="196">
        <f t="shared" ref="E12" si="3">E11/$F11</f>
        <v>6.2372448979591835E-2</v>
      </c>
      <c r="F12" s="560">
        <f t="shared" ref="F12" si="4">F11/$F11</f>
        <v>1</v>
      </c>
    </row>
    <row r="13" spans="1:6">
      <c r="A13" s="557">
        <f>'T8'!B13</f>
        <v>42826</v>
      </c>
      <c r="B13" s="122">
        <f>[3]tab_19!B4</f>
        <v>1225</v>
      </c>
      <c r="C13" s="122">
        <f>[3]tab_19!C4</f>
        <v>5091</v>
      </c>
      <c r="D13" s="122">
        <f>[3]tab_19!D4</f>
        <v>1037</v>
      </c>
      <c r="E13" s="122">
        <f>[3]tab_19!E4</f>
        <v>487</v>
      </c>
      <c r="F13" s="558">
        <f>SUM(B13:E13)</f>
        <v>7840</v>
      </c>
    </row>
    <row r="14" spans="1:6">
      <c r="A14" s="559" t="str">
        <f>'T8'!B14</f>
        <v>en %</v>
      </c>
      <c r="B14" s="196">
        <f>B13/$F13</f>
        <v>0.15625</v>
      </c>
      <c r="C14" s="196">
        <f t="shared" ref="C14" si="5">C13/$F13</f>
        <v>0.64936224489795913</v>
      </c>
      <c r="D14" s="196">
        <f t="shared" ref="D14" si="6">D13/$F13</f>
        <v>0.1322704081632653</v>
      </c>
      <c r="E14" s="196">
        <f t="shared" ref="E14" si="7">E13/$F13</f>
        <v>6.2117346938775513E-2</v>
      </c>
      <c r="F14" s="560">
        <f t="shared" ref="F14" si="8">F13/$F13</f>
        <v>1</v>
      </c>
    </row>
    <row r="15" spans="1:6">
      <c r="A15" s="571">
        <f>'T8'!B15</f>
        <v>42736</v>
      </c>
      <c r="B15" s="572">
        <f>[3]tab_19!B5</f>
        <v>1237</v>
      </c>
      <c r="C15" s="572">
        <f>[3]tab_19!C5</f>
        <v>5288</v>
      </c>
      <c r="D15" s="572">
        <f>[3]tab_19!D5</f>
        <v>1054</v>
      </c>
      <c r="E15" s="572">
        <f>[3]tab_19!E5</f>
        <v>497</v>
      </c>
      <c r="F15" s="573">
        <f>SUM(B15:E15)</f>
        <v>8076</v>
      </c>
    </row>
    <row r="16" spans="1:6">
      <c r="A16" s="564" t="str">
        <f>'T8'!B16</f>
        <v>en %</v>
      </c>
      <c r="B16" s="565">
        <f>B15/$F15</f>
        <v>0.15316988608221893</v>
      </c>
      <c r="C16" s="565">
        <f t="shared" ref="C16" si="9">C15/$F15</f>
        <v>0.65477959385834572</v>
      </c>
      <c r="D16" s="565">
        <f t="shared" ref="D16" si="10">D15/$F15</f>
        <v>0.13051015354135712</v>
      </c>
      <c r="E16" s="565">
        <f t="shared" ref="E16" si="11">E15/$F15</f>
        <v>6.154036651807826E-2</v>
      </c>
      <c r="F16" s="566">
        <f t="shared" ref="F16" si="12">F15/$F15</f>
        <v>1</v>
      </c>
    </row>
    <row r="17" spans="1:6">
      <c r="A17" s="462">
        <f>'T8'!B17</f>
        <v>42644</v>
      </c>
      <c r="B17" s="191">
        <f>[3]tab_19!B6</f>
        <v>1198</v>
      </c>
      <c r="C17" s="191">
        <f>[3]tab_19!C6</f>
        <v>5170</v>
      </c>
      <c r="D17" s="191">
        <f>[3]tab_19!D6</f>
        <v>1036</v>
      </c>
      <c r="E17" s="191">
        <f>[3]tab_19!E6</f>
        <v>498</v>
      </c>
      <c r="F17" s="563">
        <f>SUM(B17:E17)</f>
        <v>7902</v>
      </c>
    </row>
    <row r="18" spans="1:6">
      <c r="A18" s="561" t="str">
        <f>'T8'!B18</f>
        <v>en %</v>
      </c>
      <c r="B18" s="114">
        <f>B17/$F17</f>
        <v>0.1516071880536573</v>
      </c>
      <c r="C18" s="114">
        <f t="shared" ref="C18" si="13">C17/$F17</f>
        <v>0.65426474310301186</v>
      </c>
      <c r="D18" s="114">
        <f t="shared" ref="D18" si="14">D17/$F17</f>
        <v>0.13110604910149329</v>
      </c>
      <c r="E18" s="114">
        <f t="shared" ref="E18" si="15">E17/$F17</f>
        <v>6.3022019741837507E-2</v>
      </c>
      <c r="F18" s="562">
        <f t="shared" ref="F18" si="16">F17/$F17</f>
        <v>1</v>
      </c>
    </row>
    <row r="19" spans="1:6">
      <c r="A19" s="462">
        <f>'T8'!B19</f>
        <v>42552</v>
      </c>
      <c r="B19" s="191">
        <f>[3]tab_19!B7</f>
        <v>1247</v>
      </c>
      <c r="C19" s="191">
        <f>[3]tab_19!C7</f>
        <v>5280</v>
      </c>
      <c r="D19" s="191">
        <f>[3]tab_19!D7</f>
        <v>1042</v>
      </c>
      <c r="E19" s="191">
        <f>[3]tab_19!E7</f>
        <v>496</v>
      </c>
      <c r="F19" s="563">
        <f>SUM(B19:E19)</f>
        <v>8065</v>
      </c>
    </row>
    <row r="20" spans="1:6">
      <c r="A20" s="559" t="str">
        <f>'T8'!B20</f>
        <v>en %</v>
      </c>
      <c r="B20" s="196">
        <f>B19/$F19</f>
        <v>0.1546187228766274</v>
      </c>
      <c r="C20" s="196">
        <f t="shared" ref="C20" si="17">C19/$F19</f>
        <v>0.65468071915685055</v>
      </c>
      <c r="D20" s="196">
        <f t="shared" ref="D20" si="18">D19/$F19</f>
        <v>0.12920024798512089</v>
      </c>
      <c r="E20" s="196">
        <f t="shared" ref="E20" si="19">E19/$F19</f>
        <v>6.1500309981401116E-2</v>
      </c>
      <c r="F20" s="560">
        <f t="shared" ref="F20" si="20">F19/$F19</f>
        <v>1</v>
      </c>
    </row>
    <row r="21" spans="1:6">
      <c r="A21" s="557">
        <f>'T8'!B21</f>
        <v>42461</v>
      </c>
      <c r="B21" s="122">
        <f>[3]tab_19!B8</f>
        <v>1226</v>
      </c>
      <c r="C21" s="122">
        <f>[3]tab_19!C8</f>
        <v>5217</v>
      </c>
      <c r="D21" s="122">
        <f>[3]tab_19!D8</f>
        <v>1044</v>
      </c>
      <c r="E21" s="122">
        <f>[3]tab_19!E8</f>
        <v>498</v>
      </c>
      <c r="F21" s="558">
        <f>SUM(B21:E21)</f>
        <v>7985</v>
      </c>
    </row>
    <row r="22" spans="1:6">
      <c r="A22" s="564" t="str">
        <f>'T8'!B22</f>
        <v>en %</v>
      </c>
      <c r="B22" s="663">
        <f>B21/$F21</f>
        <v>0.15353788353162179</v>
      </c>
      <c r="C22" s="652">
        <f t="shared" ref="C22" si="21">C21/$F21</f>
        <v>0.65335003130870384</v>
      </c>
      <c r="D22" s="565">
        <f t="shared" ref="D22" si="22">D21/$F21</f>
        <v>0.13074514715090796</v>
      </c>
      <c r="E22" s="565">
        <f t="shared" ref="E22" si="23">E21/$F21</f>
        <v>6.2366938008766436E-2</v>
      </c>
      <c r="F22" s="566">
        <f t="shared" ref="F22" si="24">F21/$F21</f>
        <v>1</v>
      </c>
    </row>
    <row r="23" spans="1:6">
      <c r="A23" s="661"/>
      <c r="B23" s="127"/>
      <c r="C23" s="127"/>
      <c r="D23" s="127"/>
      <c r="E23" s="127"/>
      <c r="F23" s="662"/>
    </row>
    <row r="24" spans="1:6">
      <c r="A24" s="131"/>
      <c r="B24" s="105"/>
      <c r="C24" s="105"/>
      <c r="D24" s="105"/>
      <c r="E24" s="105"/>
      <c r="F24" s="105"/>
    </row>
    <row r="25" spans="1:6">
      <c r="A25" s="542"/>
    </row>
    <row r="26" spans="1:6">
      <c r="A26" s="409" t="s">
        <v>101</v>
      </c>
      <c r="B26" s="1007" t="s">
        <v>280</v>
      </c>
      <c r="C26" s="1007"/>
      <c r="D26" s="1007"/>
      <c r="E26" s="1007"/>
      <c r="F26" s="1007"/>
    </row>
    <row r="27" spans="1:6">
      <c r="A27" s="553"/>
      <c r="B27" s="1007"/>
      <c r="C27" s="1007"/>
      <c r="D27" s="1007"/>
      <c r="E27" s="1007"/>
      <c r="F27" s="1007"/>
    </row>
    <row r="28" spans="1:6">
      <c r="B28" s="76" t="s">
        <v>305</v>
      </c>
      <c r="C28" s="135"/>
      <c r="D28" s="135"/>
      <c r="E28" s="135"/>
    </row>
    <row r="29" spans="1:6">
      <c r="B29" s="180"/>
      <c r="C29" s="135"/>
      <c r="D29" s="135"/>
      <c r="E29" s="135"/>
    </row>
    <row r="30" spans="1:6" ht="36">
      <c r="A30" s="666"/>
      <c r="B30" s="672" t="s">
        <v>139</v>
      </c>
      <c r="C30" s="636" t="s">
        <v>140</v>
      </c>
      <c r="D30" s="673" t="s">
        <v>141</v>
      </c>
      <c r="E30" s="1017" t="s">
        <v>80</v>
      </c>
      <c r="F30" s="1012" t="s">
        <v>25</v>
      </c>
    </row>
    <row r="31" spans="1:6">
      <c r="A31" s="667"/>
      <c r="B31" s="670" t="s">
        <v>142</v>
      </c>
      <c r="C31" s="671" t="s">
        <v>143</v>
      </c>
      <c r="D31" s="670" t="s">
        <v>144</v>
      </c>
      <c r="E31" s="1018"/>
      <c r="F31" s="1016"/>
    </row>
    <row r="32" spans="1:6">
      <c r="A32" s="487">
        <v>43101</v>
      </c>
      <c r="B32" s="641">
        <f>[2]Feuil20!B6</f>
        <v>1090</v>
      </c>
      <c r="C32" s="617">
        <f>[2]Feuil20!C6</f>
        <v>4985</v>
      </c>
      <c r="D32" s="641">
        <f>[2]Feuil20!D6</f>
        <v>1018</v>
      </c>
      <c r="E32" s="615">
        <f>[2]Feuil20!E6</f>
        <v>477</v>
      </c>
      <c r="F32" s="623">
        <f>SUM(B32:E32)</f>
        <v>7570</v>
      </c>
    </row>
    <row r="33" spans="1:7">
      <c r="A33" s="394" t="str">
        <f t="shared" ref="A33:A47" si="25">A8</f>
        <v>en %</v>
      </c>
      <c r="B33" s="640">
        <f>B32/$F32</f>
        <v>0.14398943196829592</v>
      </c>
      <c r="C33" s="616">
        <f t="shared" ref="C33:C35" si="26">C32/$F32</f>
        <v>0.65852047556142668</v>
      </c>
      <c r="D33" s="640">
        <f t="shared" ref="D33:D35" si="27">D32/$F32</f>
        <v>0.13447820343461031</v>
      </c>
      <c r="E33" s="616">
        <f>E32/$F32</f>
        <v>6.301188903566711E-2</v>
      </c>
      <c r="F33" s="622">
        <f t="shared" ref="F33:F35" si="28">F32/$F32</f>
        <v>1</v>
      </c>
    </row>
    <row r="34" spans="1:7">
      <c r="A34" s="487">
        <f t="shared" si="25"/>
        <v>43009</v>
      </c>
      <c r="B34" s="641">
        <f>[3]tab_20!B2</f>
        <v>1094</v>
      </c>
      <c r="C34" s="617">
        <f>[3]tab_20!C2</f>
        <v>4898</v>
      </c>
      <c r="D34" s="641">
        <f>[3]tab_20!D2</f>
        <v>1007</v>
      </c>
      <c r="E34" s="617">
        <f>[3]tab_20!E2</f>
        <v>476</v>
      </c>
      <c r="F34" s="623">
        <f>SUM(B34:E34)</f>
        <v>7475</v>
      </c>
    </row>
    <row r="35" spans="1:7">
      <c r="A35" s="675" t="str">
        <f t="shared" si="25"/>
        <v>en %</v>
      </c>
      <c r="B35" s="646">
        <f>B34/$F34</f>
        <v>0.14635451505016722</v>
      </c>
      <c r="C35" s="628">
        <f t="shared" si="26"/>
        <v>0.65525083612040136</v>
      </c>
      <c r="D35" s="646">
        <f t="shared" si="27"/>
        <v>0.13471571906354515</v>
      </c>
      <c r="E35" s="628">
        <f>E34/$F34</f>
        <v>6.3678929765886294E-2</v>
      </c>
      <c r="F35" s="629">
        <f t="shared" si="28"/>
        <v>1</v>
      </c>
    </row>
    <row r="36" spans="1:7">
      <c r="A36" s="487">
        <f t="shared" si="25"/>
        <v>42917</v>
      </c>
      <c r="B36" s="641">
        <f>[3]tab_20!B3</f>
        <v>1166</v>
      </c>
      <c r="C36" s="617">
        <f>[3]tab_20!C3</f>
        <v>4912</v>
      </c>
      <c r="D36" s="641">
        <f>[3]tab_20!D3</f>
        <v>1003</v>
      </c>
      <c r="E36" s="617">
        <f>[3]tab_20!E3</f>
        <v>479</v>
      </c>
      <c r="F36" s="623">
        <f>SUM(B36:E36)</f>
        <v>7560</v>
      </c>
    </row>
    <row r="37" spans="1:7">
      <c r="A37" s="676" t="str">
        <f t="shared" si="25"/>
        <v>en %</v>
      </c>
      <c r="B37" s="647">
        <f>B36/$F36</f>
        <v>0.15423280423280422</v>
      </c>
      <c r="C37" s="631">
        <f t="shared" ref="C37" si="29">C36/$F36</f>
        <v>0.64973544973544972</v>
      </c>
      <c r="D37" s="647">
        <f t="shared" ref="D37" si="30">D36/$F36</f>
        <v>0.13267195767195766</v>
      </c>
      <c r="E37" s="631">
        <f t="shared" ref="E37" si="31">E36/$F36</f>
        <v>6.3359788359788366E-2</v>
      </c>
      <c r="F37" s="632">
        <f t="shared" ref="F37" si="32">F36/$F36</f>
        <v>1</v>
      </c>
    </row>
    <row r="38" spans="1:7">
      <c r="A38" s="487">
        <f t="shared" si="25"/>
        <v>42826</v>
      </c>
      <c r="B38" s="641">
        <f>[3]tab_20!B4</f>
        <v>1174</v>
      </c>
      <c r="C38" s="617">
        <f>[3]tab_20!C4</f>
        <v>4902</v>
      </c>
      <c r="D38" s="641">
        <f>[3]tab_20!D4</f>
        <v>1009</v>
      </c>
      <c r="E38" s="617">
        <f>[3]tab_20!E4</f>
        <v>472</v>
      </c>
      <c r="F38" s="623">
        <f>SUM(B38:E38)</f>
        <v>7557</v>
      </c>
    </row>
    <row r="39" spans="1:7">
      <c r="A39" s="668" t="str">
        <f t="shared" si="25"/>
        <v>en %</v>
      </c>
      <c r="B39" s="105">
        <f>B38/$F38</f>
        <v>0.15535265316924707</v>
      </c>
      <c r="C39" s="618">
        <f t="shared" ref="C39" si="33">C38/$F38</f>
        <v>0.64867010718539098</v>
      </c>
      <c r="D39" s="105">
        <f t="shared" ref="D39" si="34">D38/$F38</f>
        <v>0.13351859203387587</v>
      </c>
      <c r="E39" s="618">
        <f t="shared" ref="E39" si="35">E38/$F38</f>
        <v>6.2458647611486041E-2</v>
      </c>
      <c r="F39" s="624">
        <f t="shared" ref="F39" si="36">F38/$F38</f>
        <v>1</v>
      </c>
    </row>
    <row r="40" spans="1:7">
      <c r="A40" s="674">
        <f t="shared" si="25"/>
        <v>42736</v>
      </c>
      <c r="B40" s="639">
        <f>[3]tab_20!B5</f>
        <v>1187</v>
      </c>
      <c r="C40" s="615">
        <f>[3]tab_20!C5</f>
        <v>5113</v>
      </c>
      <c r="D40" s="639">
        <f>[3]tab_20!D5</f>
        <v>1022</v>
      </c>
      <c r="E40" s="615">
        <f>[3]tab_20!E5</f>
        <v>486</v>
      </c>
      <c r="F40" s="621">
        <f>SUM(B40:E40)</f>
        <v>7808</v>
      </c>
    </row>
    <row r="41" spans="1:7">
      <c r="A41" s="669" t="str">
        <f t="shared" si="25"/>
        <v>en %</v>
      </c>
      <c r="B41" s="644">
        <f>B40/$F40</f>
        <v>0.1520235655737705</v>
      </c>
      <c r="C41" s="619">
        <f t="shared" ref="C41" si="37">C40/$F40</f>
        <v>0.65484118852459017</v>
      </c>
      <c r="D41" s="644">
        <f t="shared" ref="D41" si="38">D40/$F40</f>
        <v>0.13089139344262296</v>
      </c>
      <c r="E41" s="619">
        <f t="shared" ref="E41" si="39">E40/$F40</f>
        <v>6.2243852459016397E-2</v>
      </c>
      <c r="F41" s="625">
        <f t="shared" ref="F41" si="40">F40/$F40</f>
        <v>1</v>
      </c>
    </row>
    <row r="42" spans="1:7">
      <c r="A42" s="487">
        <f t="shared" si="25"/>
        <v>42644</v>
      </c>
      <c r="B42" s="641">
        <f>[3]tab_20!B6</f>
        <v>1143</v>
      </c>
      <c r="C42" s="617">
        <f>[3]tab_20!C6</f>
        <v>4980</v>
      </c>
      <c r="D42" s="641">
        <f>[3]tab_20!D6</f>
        <v>1004</v>
      </c>
      <c r="E42" s="617">
        <f>[3]tab_20!E6</f>
        <v>487</v>
      </c>
      <c r="F42" s="623">
        <f>SUM(B42:E42)</f>
        <v>7614</v>
      </c>
    </row>
    <row r="43" spans="1:7">
      <c r="A43" s="676" t="str">
        <f t="shared" si="25"/>
        <v>en %</v>
      </c>
      <c r="B43" s="647">
        <f>B42/$F42</f>
        <v>0.15011820330969267</v>
      </c>
      <c r="C43" s="631">
        <f t="shared" ref="C43" si="41">C42/$F42</f>
        <v>0.65405831363278166</v>
      </c>
      <c r="D43" s="647">
        <f t="shared" ref="D43" si="42">D42/$F42</f>
        <v>0.13186235881271341</v>
      </c>
      <c r="E43" s="631">
        <f t="shared" ref="E43" si="43">E42/$F42</f>
        <v>6.3961124244812192E-2</v>
      </c>
      <c r="F43" s="632">
        <f t="shared" ref="F43" si="44">F42/$F42</f>
        <v>1</v>
      </c>
    </row>
    <row r="44" spans="1:7">
      <c r="A44" s="487">
        <f t="shared" si="25"/>
        <v>42552</v>
      </c>
      <c r="B44" s="641">
        <f>[3]tab_20!B7</f>
        <v>1191</v>
      </c>
      <c r="C44" s="617">
        <f>[3]tab_20!C7</f>
        <v>5071</v>
      </c>
      <c r="D44" s="641">
        <f>[3]tab_20!D7</f>
        <v>1015</v>
      </c>
      <c r="E44" s="617">
        <f>[3]tab_20!E7</f>
        <v>485</v>
      </c>
      <c r="F44" s="623">
        <f>SUM(B44:E44)</f>
        <v>7762</v>
      </c>
    </row>
    <row r="45" spans="1:7">
      <c r="A45" s="676" t="str">
        <f t="shared" si="25"/>
        <v>en %</v>
      </c>
      <c r="B45" s="647">
        <f>B44/$F44</f>
        <v>0.15343983509404793</v>
      </c>
      <c r="C45" s="631">
        <f t="shared" ref="C45" si="45">C44/$F44</f>
        <v>0.65331100231898998</v>
      </c>
      <c r="D45" s="647">
        <f t="shared" ref="D45" si="46">D44/$F44</f>
        <v>0.13076526668384436</v>
      </c>
      <c r="E45" s="631">
        <f t="shared" ref="E45" si="47">E44/$F44</f>
        <v>6.2483895903117752E-2</v>
      </c>
      <c r="F45" s="632">
        <f t="shared" ref="F45" si="48">F44/$F44</f>
        <v>1</v>
      </c>
    </row>
    <row r="46" spans="1:7">
      <c r="A46" s="487">
        <f t="shared" si="25"/>
        <v>42461</v>
      </c>
      <c r="B46" s="641">
        <f>[3]tab_20!B8</f>
        <v>1178</v>
      </c>
      <c r="C46" s="617">
        <f>[3]tab_20!C8</f>
        <v>4999</v>
      </c>
      <c r="D46" s="641">
        <f>[3]tab_20!D8</f>
        <v>1023</v>
      </c>
      <c r="E46" s="617">
        <f>[3]tab_20!E8</f>
        <v>488</v>
      </c>
      <c r="F46" s="623">
        <f>SUM(B46:E46)</f>
        <v>7688</v>
      </c>
    </row>
    <row r="47" spans="1:7">
      <c r="A47" s="669" t="str">
        <f t="shared" si="25"/>
        <v>en %</v>
      </c>
      <c r="B47" s="644">
        <f>B46/$F46</f>
        <v>0.15322580645161291</v>
      </c>
      <c r="C47" s="619">
        <f t="shared" ref="C47" si="49">C46/$F46</f>
        <v>0.65023413111342354</v>
      </c>
      <c r="D47" s="644">
        <f t="shared" ref="D47" si="50">D46/$F46</f>
        <v>0.13306451612903225</v>
      </c>
      <c r="E47" s="619">
        <f t="shared" ref="E47" si="51">E46/$F46</f>
        <v>6.3475546305931316E-2</v>
      </c>
      <c r="F47" s="625">
        <f t="shared" ref="F47" si="52">F46/$F46</f>
        <v>1</v>
      </c>
    </row>
    <row r="48" spans="1:7">
      <c r="A48" s="661"/>
      <c r="B48" s="127"/>
      <c r="C48" s="127"/>
      <c r="D48" s="665"/>
      <c r="E48" s="105"/>
      <c r="F48" s="130"/>
      <c r="G48" s="204"/>
    </row>
    <row r="49" spans="1:6">
      <c r="A49" s="660"/>
      <c r="B49" s="660"/>
      <c r="F49" s="660"/>
    </row>
    <row r="51" spans="1:6" ht="21" customHeight="1"/>
    <row r="60" spans="1:6">
      <c r="A60" s="542"/>
    </row>
    <row r="61" spans="1:6">
      <c r="A61" s="542"/>
    </row>
    <row r="62" spans="1:6">
      <c r="A62" s="542"/>
    </row>
    <row r="63" spans="1:6">
      <c r="A63" s="542"/>
    </row>
    <row r="64" spans="1:6">
      <c r="A64" s="542"/>
    </row>
    <row r="65" spans="1:1">
      <c r="A65" s="542"/>
    </row>
    <row r="66" spans="1:1">
      <c r="A66" s="542"/>
    </row>
    <row r="67" spans="1:1">
      <c r="A67" s="542"/>
    </row>
  </sheetData>
  <mergeCells count="6">
    <mergeCell ref="B1:F2"/>
    <mergeCell ref="F5:F6"/>
    <mergeCell ref="F30:F31"/>
    <mergeCell ref="E30:E31"/>
    <mergeCell ref="E5:E6"/>
    <mergeCell ref="B26:F27"/>
  </mergeCells>
  <printOptions horizontalCentered="1" verticalCentered="1"/>
  <pageMargins left="0.29166666666666669" right="0.29166666666666669" top="8.020833333333334E-2" bottom="0.59191176470588236" header="0.51181102362204722" footer="0.51181102362204722"/>
  <pageSetup paperSize="9" scale="70" firstPageNumber="2" orientation="portrait" useFirstPageNumber="1" r:id="rId1"/>
  <headerFooter alignWithMargins="0">
    <oddFooter>&amp;C&amp;14page 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K72"/>
  <sheetViews>
    <sheetView view="pageBreakPreview" topLeftCell="A25" zoomScale="70" zoomScaleNormal="85" zoomScaleSheetLayoutView="70" zoomScalePageLayoutView="85" workbookViewId="0">
      <selection activeCell="M9" sqref="M9"/>
    </sheetView>
  </sheetViews>
  <sheetFormatPr baseColWidth="10" defaultColWidth="11" defaultRowHeight="15.6"/>
  <cols>
    <col min="1" max="1" width="11" style="5"/>
    <col min="2" max="2" width="17.08984375" style="5" customWidth="1"/>
    <col min="3" max="3" width="12.7265625" style="5" customWidth="1"/>
    <col min="4" max="4" width="11.6328125" style="5" customWidth="1"/>
    <col min="5" max="5" width="11.453125" style="5" customWidth="1"/>
    <col min="6" max="6" width="12.36328125" style="5" customWidth="1"/>
    <col min="7" max="7" width="9.36328125" style="5" customWidth="1"/>
    <col min="8" max="8" width="12.7265625" style="5" customWidth="1"/>
    <col min="9" max="9" width="12.453125" style="5" customWidth="1"/>
    <col min="10" max="10" width="11" style="5" customWidth="1"/>
    <col min="11" max="11" width="14" style="5" bestFit="1" customWidth="1"/>
    <col min="12" max="16384" width="11" style="5"/>
  </cols>
  <sheetData>
    <row r="1" spans="2:11" ht="19.5" customHeight="1">
      <c r="B1" s="7" t="s">
        <v>88</v>
      </c>
      <c r="C1" s="1006" t="s">
        <v>281</v>
      </c>
      <c r="D1" s="1006"/>
      <c r="E1" s="1006"/>
      <c r="F1" s="1006"/>
      <c r="G1" s="1006"/>
      <c r="H1" s="1006"/>
      <c r="I1" s="1006"/>
      <c r="J1" s="1006"/>
    </row>
    <row r="2" spans="2:11" ht="19.5" customHeight="1">
      <c r="B2" s="116"/>
      <c r="C2" s="1006"/>
      <c r="D2" s="1006"/>
      <c r="E2" s="1006"/>
      <c r="F2" s="1006"/>
      <c r="G2" s="1006"/>
      <c r="H2" s="1006"/>
      <c r="I2" s="1006"/>
      <c r="J2" s="1006"/>
    </row>
    <row r="3" spans="2:11" ht="18.75" customHeight="1">
      <c r="C3" s="120" t="s">
        <v>189</v>
      </c>
      <c r="D3" s="117"/>
      <c r="E3" s="117"/>
      <c r="F3" s="117"/>
      <c r="G3" s="117"/>
    </row>
    <row r="4" spans="2:11" ht="52.5" customHeight="1">
      <c r="B4" s="703"/>
      <c r="C4" s="729" t="s">
        <v>241</v>
      </c>
      <c r="D4" s="734" t="s">
        <v>145</v>
      </c>
      <c r="E4" s="729" t="s">
        <v>146</v>
      </c>
      <c r="F4" s="737" t="s">
        <v>147</v>
      </c>
      <c r="G4" s="729" t="s">
        <v>139</v>
      </c>
      <c r="H4" s="742" t="s">
        <v>140</v>
      </c>
      <c r="I4" s="734" t="s">
        <v>177</v>
      </c>
      <c r="J4" s="1027" t="s">
        <v>80</v>
      </c>
      <c r="K4" s="1021" t="s">
        <v>25</v>
      </c>
    </row>
    <row r="5" spans="2:11" ht="31.2">
      <c r="B5" s="704"/>
      <c r="C5" s="787" t="s">
        <v>157</v>
      </c>
      <c r="D5" s="788" t="s">
        <v>132</v>
      </c>
      <c r="E5" s="787" t="s">
        <v>133</v>
      </c>
      <c r="F5" s="789" t="s">
        <v>134</v>
      </c>
      <c r="G5" s="787" t="s">
        <v>142</v>
      </c>
      <c r="H5" s="790" t="s">
        <v>143</v>
      </c>
      <c r="I5" s="788" t="s">
        <v>186</v>
      </c>
      <c r="J5" s="1028"/>
      <c r="K5" s="1022"/>
    </row>
    <row r="6" spans="2:11">
      <c r="B6" s="724">
        <v>43101</v>
      </c>
      <c r="C6" s="730">
        <f>[2]Feuil21!B5</f>
        <v>7383</v>
      </c>
      <c r="D6" s="735">
        <f>[2]Feuil21!C5</f>
        <v>10572</v>
      </c>
      <c r="E6" s="730">
        <f>[2]Feuil21!D5</f>
        <v>11860</v>
      </c>
      <c r="F6" s="738">
        <f>[2]Feuil21!E5</f>
        <v>13458</v>
      </c>
      <c r="G6" s="730">
        <f>[2]Feuil21!F5</f>
        <v>7488</v>
      </c>
      <c r="H6" s="743">
        <f>[2]Feuil21!G5</f>
        <v>6569</v>
      </c>
      <c r="I6" s="735">
        <f>[2]Feuil21!H5</f>
        <v>1656</v>
      </c>
      <c r="J6" s="730">
        <f>[2]Feuil21!I5</f>
        <v>495</v>
      </c>
      <c r="K6" s="747">
        <f>SUM(C6:J6)</f>
        <v>59481</v>
      </c>
    </row>
    <row r="7" spans="2:11" ht="16.2">
      <c r="B7" s="725" t="str">
        <f>'T8'!B8</f>
        <v>en %</v>
      </c>
      <c r="C7" s="731">
        <f>C6/$K6</f>
        <v>0.12412366974327936</v>
      </c>
      <c r="D7" s="736">
        <f t="shared" ref="D7:K9" si="0">D6/$K6</f>
        <v>0.17773742875876331</v>
      </c>
      <c r="E7" s="731">
        <f t="shared" si="0"/>
        <v>0.19939140229653166</v>
      </c>
      <c r="F7" s="739">
        <f t="shared" si="0"/>
        <v>0.22625712412366975</v>
      </c>
      <c r="G7" s="731">
        <f t="shared" si="0"/>
        <v>0.12588893932516265</v>
      </c>
      <c r="H7" s="744">
        <f t="shared" si="0"/>
        <v>0.11043862746086985</v>
      </c>
      <c r="I7" s="736">
        <f>I6/$K6</f>
        <v>2.7840823119987895E-2</v>
      </c>
      <c r="J7" s="731">
        <f t="shared" si="0"/>
        <v>8.3219851717355117E-3</v>
      </c>
      <c r="K7" s="748">
        <f t="shared" si="0"/>
        <v>1</v>
      </c>
    </row>
    <row r="8" spans="2:11">
      <c r="B8" s="726">
        <f>'T8'!B9</f>
        <v>43009</v>
      </c>
      <c r="C8" s="732">
        <f>[3]tab_21!B2</f>
        <v>7014</v>
      </c>
      <c r="D8" s="689">
        <f>[3]tab_21!C2</f>
        <v>10567</v>
      </c>
      <c r="E8" s="732">
        <f>[3]tab_21!D2</f>
        <v>11703</v>
      </c>
      <c r="F8" s="740">
        <f>[3]tab_21!E2</f>
        <v>13437</v>
      </c>
      <c r="G8" s="732">
        <f>[3]tab_21!F2</f>
        <v>7437</v>
      </c>
      <c r="H8" s="745">
        <f>[3]tab_21!G2</f>
        <v>6472</v>
      </c>
      <c r="I8" s="689">
        <f>[3]tab_21!H2+[3]tab_21!I2</f>
        <v>2127</v>
      </c>
      <c r="J8" s="732">
        <f>[3]tab_21!J2</f>
        <v>487</v>
      </c>
      <c r="K8" s="749">
        <f>SUM(C8:J8)</f>
        <v>59244</v>
      </c>
    </row>
    <row r="9" spans="2:11" ht="16.2">
      <c r="B9" s="756" t="str">
        <f>'T8'!B10</f>
        <v>en %</v>
      </c>
      <c r="C9" s="752">
        <f>C8/$K8</f>
        <v>0.11839173587198704</v>
      </c>
      <c r="D9" s="753">
        <f t="shared" si="0"/>
        <v>0.17836405374383904</v>
      </c>
      <c r="E9" s="752">
        <f t="shared" si="0"/>
        <v>0.19753899129025723</v>
      </c>
      <c r="F9" s="754">
        <f t="shared" si="0"/>
        <v>0.22680777800283572</v>
      </c>
      <c r="G9" s="752">
        <f t="shared" si="0"/>
        <v>0.12553169941259876</v>
      </c>
      <c r="H9" s="755">
        <f t="shared" si="0"/>
        <v>0.1092431301060023</v>
      </c>
      <c r="I9" s="753">
        <f>I8/$K8</f>
        <v>3.5902369860239008E-2</v>
      </c>
      <c r="J9" s="752">
        <f t="shared" si="0"/>
        <v>8.2202417122409013E-3</v>
      </c>
      <c r="K9" s="757">
        <f t="shared" si="0"/>
        <v>1</v>
      </c>
    </row>
    <row r="10" spans="2:11">
      <c r="B10" s="726">
        <f>'T8'!B11</f>
        <v>42917</v>
      </c>
      <c r="C10" s="732">
        <f>[3]tab_21!B3</f>
        <v>7946</v>
      </c>
      <c r="D10" s="689">
        <f>[3]tab_21!C3</f>
        <v>10903</v>
      </c>
      <c r="E10" s="732">
        <f>[3]tab_21!D3</f>
        <v>12081</v>
      </c>
      <c r="F10" s="740">
        <f>[3]tab_21!E3</f>
        <v>13654</v>
      </c>
      <c r="G10" s="732">
        <f>[3]tab_21!F3</f>
        <v>7657</v>
      </c>
      <c r="H10" s="745">
        <f>[3]tab_21!G3</f>
        <v>6513</v>
      </c>
      <c r="I10" s="689">
        <f>[3]tab_21!H3+[3]tab_21!I3</f>
        <v>2111</v>
      </c>
      <c r="J10" s="732">
        <f>[3]tab_21!J3</f>
        <v>489</v>
      </c>
      <c r="K10" s="749">
        <f t="shared" ref="K10" si="1">SUM(C10:J10)</f>
        <v>61354</v>
      </c>
    </row>
    <row r="11" spans="2:11" ht="16.2">
      <c r="B11" s="751" t="str">
        <f>'T8'!B12</f>
        <v>en %</v>
      </c>
      <c r="C11" s="752">
        <f t="shared" ref="C11" si="2">C10/$K10</f>
        <v>0.12951070834827394</v>
      </c>
      <c r="D11" s="753">
        <f t="shared" ref="D11" si="3">D10/$K10</f>
        <v>0.17770642500896436</v>
      </c>
      <c r="E11" s="752">
        <f t="shared" ref="E11" si="4">E10/$K10</f>
        <v>0.19690647716530299</v>
      </c>
      <c r="F11" s="754">
        <f t="shared" ref="F11" si="5">F10/$K10</f>
        <v>0.22254457737066857</v>
      </c>
      <c r="G11" s="752">
        <f t="shared" ref="G11" si="6">G10/$K10</f>
        <v>0.12480033901620106</v>
      </c>
      <c r="H11" s="755">
        <f t="shared" ref="H11" si="7">H10/$K10</f>
        <v>0.10615444795775336</v>
      </c>
      <c r="I11" s="753">
        <f t="shared" ref="I11" si="8">I10/$K10</f>
        <v>3.4406884636698505E-2</v>
      </c>
      <c r="J11" s="752">
        <f t="shared" ref="J11" si="9">J10/$K10</f>
        <v>7.9701404961371718E-3</v>
      </c>
      <c r="K11" s="755">
        <f t="shared" ref="K11" si="10">K10/$K10</f>
        <v>1</v>
      </c>
    </row>
    <row r="12" spans="2:11">
      <c r="B12" s="726">
        <f>'T8'!B13</f>
        <v>42826</v>
      </c>
      <c r="C12" s="732">
        <f>[3]tab_21!B4</f>
        <v>8012</v>
      </c>
      <c r="D12" s="689">
        <f>[3]tab_21!C4</f>
        <v>10656</v>
      </c>
      <c r="E12" s="732">
        <f>[3]tab_21!D4</f>
        <v>12026</v>
      </c>
      <c r="F12" s="740">
        <f>[3]tab_21!E4</f>
        <v>13638</v>
      </c>
      <c r="G12" s="732">
        <f>[3]tab_21!F4</f>
        <v>7633</v>
      </c>
      <c r="H12" s="745">
        <f>[3]tab_21!G4</f>
        <v>6512</v>
      </c>
      <c r="I12" s="689">
        <f>[3]tab_21!H4+[3]tab_21!I4</f>
        <v>2116</v>
      </c>
      <c r="J12" s="732">
        <f>[3]tab_21!J4</f>
        <v>487</v>
      </c>
      <c r="K12" s="749">
        <f t="shared" ref="K12" si="11">SUM(C12:J12)</f>
        <v>61080</v>
      </c>
    </row>
    <row r="13" spans="2:11" ht="16.2">
      <c r="B13" s="727" t="str">
        <f>'T8'!B14</f>
        <v>en %</v>
      </c>
      <c r="C13" s="733">
        <f t="shared" ref="C13" si="12">C12/$K12</f>
        <v>0.13117223313686968</v>
      </c>
      <c r="D13" s="106">
        <f t="shared" ref="D13" si="13">D12/$K12</f>
        <v>0.17445972495088408</v>
      </c>
      <c r="E13" s="733">
        <f t="shared" ref="E13" si="14">E12/$K12</f>
        <v>0.19688932547478716</v>
      </c>
      <c r="F13" s="741">
        <f t="shared" ref="F13" si="15">F12/$K12</f>
        <v>0.22328094302554027</v>
      </c>
      <c r="G13" s="733">
        <f t="shared" ref="G13" si="16">G12/$K12</f>
        <v>0.12496725605762934</v>
      </c>
      <c r="H13" s="746">
        <f t="shared" ref="H13" si="17">H12/$K12</f>
        <v>0.10661427635887361</v>
      </c>
      <c r="I13" s="106">
        <f t="shared" ref="I13" si="18">I12/$K12</f>
        <v>3.4643091028159788E-2</v>
      </c>
      <c r="J13" s="733">
        <f t="shared" ref="J13" si="19">J12/$K12</f>
        <v>7.9731499672560571E-3</v>
      </c>
      <c r="K13" s="746">
        <f t="shared" ref="K13" si="20">K12/$K12</f>
        <v>1</v>
      </c>
    </row>
    <row r="14" spans="2:11">
      <c r="B14" s="750">
        <f>'T8'!B15</f>
        <v>42736</v>
      </c>
      <c r="C14" s="730">
        <f>[3]tab_21!B5</f>
        <v>7249</v>
      </c>
      <c r="D14" s="735">
        <f>[3]tab_21!C5</f>
        <v>10275</v>
      </c>
      <c r="E14" s="730">
        <f>[3]tab_21!D5</f>
        <v>11692</v>
      </c>
      <c r="F14" s="738">
        <f>[3]tab_21!E5</f>
        <v>13357</v>
      </c>
      <c r="G14" s="730">
        <f>[3]tab_21!F5</f>
        <v>7631</v>
      </c>
      <c r="H14" s="743">
        <f>[3]tab_21!G5</f>
        <v>6527</v>
      </c>
      <c r="I14" s="735">
        <f>[3]tab_21!H5+[3]tab_21!I5</f>
        <v>2070</v>
      </c>
      <c r="J14" s="730">
        <f>[3]tab_21!J5</f>
        <v>497</v>
      </c>
      <c r="K14" s="747">
        <f t="shared" ref="K14" si="21">SUM(C14:J14)</f>
        <v>59298</v>
      </c>
    </row>
    <row r="15" spans="2:11" ht="16.2">
      <c r="B15" s="728" t="str">
        <f>'T8'!B16</f>
        <v>en %</v>
      </c>
      <c r="C15" s="731">
        <f t="shared" ref="C15" si="22">C14/$K14</f>
        <v>0.12224695605248069</v>
      </c>
      <c r="D15" s="736">
        <f t="shared" ref="D15" si="23">D14/$K14</f>
        <v>0.17327734493574826</v>
      </c>
      <c r="E15" s="731">
        <f t="shared" ref="E15" si="24">E14/$K14</f>
        <v>0.19717359776046409</v>
      </c>
      <c r="F15" s="739">
        <f t="shared" ref="F15" si="25">F14/$K14</f>
        <v>0.22525211642888462</v>
      </c>
      <c r="G15" s="731">
        <f t="shared" ref="G15" si="26">G14/$K14</f>
        <v>0.12868899456979999</v>
      </c>
      <c r="H15" s="744">
        <f t="shared" ref="H15" si="27">H14/$K14</f>
        <v>0.11007116597524369</v>
      </c>
      <c r="I15" s="736">
        <f t="shared" ref="I15" si="28">I14/$K14</f>
        <v>3.4908428614793076E-2</v>
      </c>
      <c r="J15" s="731">
        <f t="shared" ref="J15" si="29">J14/$K14</f>
        <v>8.3813956625855852E-3</v>
      </c>
      <c r="K15" s="744">
        <f t="shared" ref="K15" si="30">K14/$K14</f>
        <v>1</v>
      </c>
    </row>
    <row r="16" spans="2:11">
      <c r="B16" s="726">
        <f>'T8'!B17</f>
        <v>42644</v>
      </c>
      <c r="C16" s="732">
        <f>[3]tab_21!B6</f>
        <v>7636</v>
      </c>
      <c r="D16" s="689">
        <f>[3]tab_21!C6</f>
        <v>10469</v>
      </c>
      <c r="E16" s="732">
        <f>[3]tab_21!D6</f>
        <v>11481</v>
      </c>
      <c r="F16" s="740">
        <f>[3]tab_21!E6</f>
        <v>13383</v>
      </c>
      <c r="G16" s="732">
        <f>[3]tab_21!F6</f>
        <v>7517</v>
      </c>
      <c r="H16" s="745">
        <f>[3]tab_21!G6</f>
        <v>6357</v>
      </c>
      <c r="I16" s="689">
        <f>[3]tab_21!H6+[3]tab_21!I6</f>
        <v>2026</v>
      </c>
      <c r="J16" s="732">
        <f>[3]tab_21!J6</f>
        <v>498</v>
      </c>
      <c r="K16" s="749">
        <f t="shared" ref="K16" si="31">SUM(C16:J16)</f>
        <v>59367</v>
      </c>
    </row>
    <row r="17" spans="2:11" ht="16.2">
      <c r="B17" s="751" t="str">
        <f>'T8'!B18</f>
        <v>en %</v>
      </c>
      <c r="C17" s="752">
        <f t="shared" ref="C17" si="32">C16/$K16</f>
        <v>0.12862364613337376</v>
      </c>
      <c r="D17" s="753">
        <f t="shared" ref="D17" si="33">D16/$K16</f>
        <v>0.17634376000134755</v>
      </c>
      <c r="E17" s="752">
        <f t="shared" ref="E17" si="34">E16/$K16</f>
        <v>0.1933902673202284</v>
      </c>
      <c r="F17" s="754">
        <f t="shared" ref="F17" si="35">F16/$K16</f>
        <v>0.22542826822982465</v>
      </c>
      <c r="G17" s="752">
        <f t="shared" ref="G17" si="36">G16/$K16</f>
        <v>0.12661916552967137</v>
      </c>
      <c r="H17" s="755">
        <f t="shared" ref="H17" si="37">H16/$K16</f>
        <v>0.10707969073727829</v>
      </c>
      <c r="I17" s="753">
        <f t="shared" ref="I17" si="38">I16/$K16</f>
        <v>3.4126703387403777E-2</v>
      </c>
      <c r="J17" s="752">
        <f t="shared" ref="J17" si="39">J16/$K16</f>
        <v>8.3884986608722019E-3</v>
      </c>
      <c r="K17" s="755">
        <f t="shared" ref="K17" si="40">K16/$K16</f>
        <v>1</v>
      </c>
    </row>
    <row r="18" spans="2:11">
      <c r="B18" s="726">
        <f>'T8'!B19</f>
        <v>42552</v>
      </c>
      <c r="C18" s="732">
        <f>[3]tab_21!B7</f>
        <v>8496</v>
      </c>
      <c r="D18" s="689">
        <f>[3]tab_21!C7</f>
        <v>10605</v>
      </c>
      <c r="E18" s="732">
        <f>[3]tab_21!D7</f>
        <v>11490</v>
      </c>
      <c r="F18" s="740">
        <f>[3]tab_21!E7</f>
        <v>13557</v>
      </c>
      <c r="G18" s="732">
        <f>[3]tab_21!F7</f>
        <v>7732</v>
      </c>
      <c r="H18" s="745">
        <f>[3]tab_21!G7</f>
        <v>6452</v>
      </c>
      <c r="I18" s="689">
        <f>[3]tab_21!H7+[3]tab_21!I7</f>
        <v>2042</v>
      </c>
      <c r="J18" s="732">
        <f>[3]tab_21!J7</f>
        <v>496</v>
      </c>
      <c r="K18" s="749">
        <f t="shared" ref="K18" si="41">SUM(C18:J18)</f>
        <v>60870</v>
      </c>
    </row>
    <row r="19" spans="2:11" ht="16.2">
      <c r="B19" s="751" t="str">
        <f>'T8'!B20</f>
        <v>en %</v>
      </c>
      <c r="C19" s="752">
        <f t="shared" ref="C19" si="42">C18/$K18</f>
        <v>0.13957614588467226</v>
      </c>
      <c r="D19" s="753">
        <f t="shared" ref="D19" si="43">D18/$K18</f>
        <v>0.17422375554460326</v>
      </c>
      <c r="E19" s="752">
        <f t="shared" ref="E19" si="44">E18/$K18</f>
        <v>0.18876293740758995</v>
      </c>
      <c r="F19" s="754">
        <f t="shared" ref="F19" si="45">F18/$K18</f>
        <v>0.22272055199605717</v>
      </c>
      <c r="G19" s="752">
        <f t="shared" ref="G19" si="46">G18/$K18</f>
        <v>0.12702480696566454</v>
      </c>
      <c r="H19" s="755">
        <f t="shared" ref="H19" si="47">H18/$K18</f>
        <v>0.10599638574010185</v>
      </c>
      <c r="I19" s="753">
        <f t="shared" ref="I19" si="48">I18/$K18</f>
        <v>3.3546903236405454E-2</v>
      </c>
      <c r="J19" s="752">
        <f t="shared" ref="J19" si="49">J18/$K18</f>
        <v>8.1485132249055365E-3</v>
      </c>
      <c r="K19" s="755">
        <f t="shared" ref="K19" si="50">K18/$K18</f>
        <v>1</v>
      </c>
    </row>
    <row r="20" spans="2:11">
      <c r="B20" s="726">
        <f>'T8'!B21</f>
        <v>42461</v>
      </c>
      <c r="C20" s="732">
        <f>[3]tab_21!B8</f>
        <v>10512</v>
      </c>
      <c r="D20" s="689">
        <f>[3]tab_21!C8</f>
        <v>9825</v>
      </c>
      <c r="E20" s="732">
        <f>[3]tab_21!D8</f>
        <v>10421</v>
      </c>
      <c r="F20" s="740">
        <f>[3]tab_21!E8</f>
        <v>13021</v>
      </c>
      <c r="G20" s="732">
        <f>[3]tab_21!F8</f>
        <v>7546</v>
      </c>
      <c r="H20" s="745">
        <f>[3]tab_21!G8</f>
        <v>6298</v>
      </c>
      <c r="I20" s="689">
        <f>[3]tab_21!H8+[3]tab_21!I8</f>
        <v>1995</v>
      </c>
      <c r="J20" s="732">
        <f>[3]tab_21!J8</f>
        <v>498</v>
      </c>
      <c r="K20" s="749">
        <f t="shared" ref="K20" si="51">SUM(C20:J20)</f>
        <v>60116</v>
      </c>
    </row>
    <row r="21" spans="2:11" ht="16.2">
      <c r="B21" s="727" t="str">
        <f>'T8'!B22</f>
        <v>en %</v>
      </c>
      <c r="C21" s="733">
        <f t="shared" ref="C21" si="52">C20/$K20</f>
        <v>0.17486193359504956</v>
      </c>
      <c r="D21" s="106">
        <f t="shared" ref="D21" si="53">D20/$K20</f>
        <v>0.16343402754674297</v>
      </c>
      <c r="E21" s="733">
        <f t="shared" ref="E21" si="54">E20/$K20</f>
        <v>0.17334819349258102</v>
      </c>
      <c r="F21" s="741">
        <f t="shared" ref="F21" si="55">F20/$K20</f>
        <v>0.21659791070596845</v>
      </c>
      <c r="G21" s="733">
        <f t="shared" ref="G21" si="56">G20/$K20</f>
        <v>0.1255239869585468</v>
      </c>
      <c r="H21" s="746">
        <f t="shared" ref="H21" si="57">H20/$K20</f>
        <v>0.10476412269612083</v>
      </c>
      <c r="I21" s="106">
        <f t="shared" ref="I21" si="58">I20/$K20</f>
        <v>3.3185840707964605E-2</v>
      </c>
      <c r="J21" s="733">
        <f t="shared" ref="J21" si="59">J20/$K20</f>
        <v>8.2839842970257507E-3</v>
      </c>
      <c r="K21" s="746">
        <f t="shared" ref="K21" si="60">K20/$K20</f>
        <v>1</v>
      </c>
    </row>
    <row r="22" spans="2:11">
      <c r="B22" s="724">
        <v>42370</v>
      </c>
      <c r="C22" s="730">
        <f>[3]tab_21!B9</f>
        <v>9528</v>
      </c>
      <c r="D22" s="735">
        <f>[3]tab_21!C9</f>
        <v>9846</v>
      </c>
      <c r="E22" s="730">
        <f>[3]tab_21!D9</f>
        <v>10061</v>
      </c>
      <c r="F22" s="738">
        <f>[3]tab_21!E9</f>
        <v>12946</v>
      </c>
      <c r="G22" s="730">
        <f>[3]tab_21!F9</f>
        <v>7381</v>
      </c>
      <c r="H22" s="743">
        <f>[3]tab_21!G9</f>
        <v>6229</v>
      </c>
      <c r="I22" s="735">
        <f>[3]tab_21!H9+[3]tab_21!I9</f>
        <v>1956</v>
      </c>
      <c r="J22" s="730">
        <f>[3]tab_21!J9</f>
        <v>496</v>
      </c>
      <c r="K22" s="747">
        <f t="shared" ref="K22" si="61">SUM(C22:J22)</f>
        <v>58443</v>
      </c>
    </row>
    <row r="23" spans="2:11" ht="16.2">
      <c r="B23" s="728" t="s">
        <v>103</v>
      </c>
      <c r="C23" s="731">
        <f t="shared" ref="C23" si="62">C22/$K22</f>
        <v>0.16303064524408398</v>
      </c>
      <c r="D23" s="736">
        <f t="shared" ref="D23" si="63">D22/$K22</f>
        <v>0.16847184436117243</v>
      </c>
      <c r="E23" s="731">
        <f t="shared" ref="E23" si="64">E22/$K22</f>
        <v>0.17215064250637374</v>
      </c>
      <c r="F23" s="739">
        <f t="shared" ref="F23" si="65">F22/$K22</f>
        <v>0.22151498040826104</v>
      </c>
      <c r="G23" s="731">
        <f t="shared" ref="G23" si="66">G22/$K22</f>
        <v>0.12629399585921325</v>
      </c>
      <c r="H23" s="744">
        <f t="shared" ref="H23" si="67">H22/$K22</f>
        <v>0.10658248207655323</v>
      </c>
      <c r="I23" s="736">
        <f t="shared" ref="I23" si="68">I22/$K22</f>
        <v>3.3468507776808175E-2</v>
      </c>
      <c r="J23" s="731">
        <f t="shared" ref="J23" si="69">J22/$K22</f>
        <v>8.4869017675341784E-3</v>
      </c>
      <c r="K23" s="744">
        <f t="shared" ref="K23" si="70">K22/$K22</f>
        <v>1</v>
      </c>
    </row>
    <row r="24" spans="2:11" ht="16.2">
      <c r="B24" s="115"/>
      <c r="C24" s="106"/>
      <c r="D24" s="106"/>
      <c r="E24" s="106"/>
      <c r="F24" s="106"/>
      <c r="G24" s="106"/>
      <c r="H24" s="106"/>
      <c r="I24" s="106"/>
      <c r="J24" s="106"/>
      <c r="K24" s="106"/>
    </row>
    <row r="25" spans="2:11" ht="16.2">
      <c r="B25" s="115"/>
      <c r="C25" s="106"/>
      <c r="D25" s="106"/>
      <c r="E25" s="106"/>
      <c r="F25" s="106"/>
      <c r="G25" s="106"/>
      <c r="H25" s="106"/>
      <c r="I25" s="106"/>
      <c r="J25" s="106"/>
      <c r="K25" s="106"/>
    </row>
    <row r="26" spans="2:11" ht="16.2">
      <c r="B26" s="115"/>
      <c r="C26" s="106"/>
      <c r="D26" s="106"/>
      <c r="E26" s="106"/>
      <c r="F26" s="106"/>
      <c r="G26" s="106"/>
      <c r="H26" s="106"/>
      <c r="I26" s="106"/>
      <c r="J26" s="106"/>
      <c r="K26" s="106"/>
    </row>
    <row r="27" spans="2:11" ht="16.2">
      <c r="B27" s="115"/>
      <c r="C27" s="106"/>
      <c r="D27" s="106"/>
      <c r="E27" s="106"/>
      <c r="F27" s="106"/>
      <c r="G27" s="106"/>
      <c r="H27" s="106"/>
      <c r="I27" s="106"/>
      <c r="J27" s="106"/>
      <c r="K27" s="106"/>
    </row>
    <row r="28" spans="2:11" ht="16.2">
      <c r="B28" s="115"/>
      <c r="C28" s="106"/>
      <c r="D28" s="106"/>
      <c r="E28" s="106"/>
      <c r="F28" s="106"/>
      <c r="G28" s="106"/>
      <c r="H28" s="106"/>
      <c r="I28" s="106"/>
      <c r="J28" s="106"/>
      <c r="K28" s="106"/>
    </row>
    <row r="29" spans="2:11" ht="16.2">
      <c r="B29" s="115"/>
      <c r="C29" s="106"/>
      <c r="D29" s="106"/>
      <c r="E29" s="106"/>
      <c r="F29" s="106"/>
      <c r="G29" s="106"/>
      <c r="H29" s="106"/>
      <c r="I29" s="106"/>
      <c r="J29" s="106"/>
      <c r="K29" s="106"/>
    </row>
    <row r="30" spans="2:11" ht="16.2">
      <c r="B30" s="67"/>
    </row>
    <row r="31" spans="2:11" ht="18">
      <c r="B31" s="409" t="s">
        <v>60</v>
      </c>
      <c r="C31" s="1007" t="s">
        <v>321</v>
      </c>
      <c r="D31" s="1007"/>
      <c r="E31" s="1007"/>
      <c r="F31" s="1007"/>
      <c r="G31" s="1007"/>
      <c r="H31" s="1007"/>
      <c r="I31" s="1007"/>
      <c r="J31" s="1007"/>
    </row>
    <row r="32" spans="2:11" ht="19.5" customHeight="1">
      <c r="B32" s="116"/>
      <c r="C32" s="1007"/>
      <c r="D32" s="1007"/>
      <c r="E32" s="1007"/>
      <c r="F32" s="1007"/>
      <c r="G32" s="1007"/>
      <c r="H32" s="1007"/>
      <c r="I32" s="1007"/>
      <c r="J32" s="1007"/>
    </row>
    <row r="33" spans="2:11" ht="18.75" customHeight="1">
      <c r="C33" s="120" t="s">
        <v>189</v>
      </c>
      <c r="D33" s="117"/>
      <c r="E33" s="117"/>
      <c r="F33" s="117"/>
      <c r="G33" s="117"/>
    </row>
    <row r="34" spans="2:11" ht="31.2">
      <c r="B34" s="677"/>
      <c r="C34" s="695" t="s">
        <v>241</v>
      </c>
      <c r="D34" s="696" t="s">
        <v>145</v>
      </c>
      <c r="E34" s="695" t="s">
        <v>146</v>
      </c>
      <c r="F34" s="696" t="s">
        <v>147</v>
      </c>
      <c r="G34" s="695" t="s">
        <v>139</v>
      </c>
      <c r="H34" s="696" t="s">
        <v>140</v>
      </c>
      <c r="I34" s="695" t="s">
        <v>177</v>
      </c>
      <c r="J34" s="1025" t="s">
        <v>80</v>
      </c>
      <c r="K34" s="1023" t="s">
        <v>25</v>
      </c>
    </row>
    <row r="35" spans="2:11" ht="31.2">
      <c r="B35" s="678"/>
      <c r="C35" s="791" t="s">
        <v>157</v>
      </c>
      <c r="D35" s="788" t="s">
        <v>132</v>
      </c>
      <c r="E35" s="791" t="s">
        <v>133</v>
      </c>
      <c r="F35" s="788" t="s">
        <v>134</v>
      </c>
      <c r="G35" s="791" t="s">
        <v>142</v>
      </c>
      <c r="H35" s="788" t="s">
        <v>143</v>
      </c>
      <c r="I35" s="791" t="s">
        <v>186</v>
      </c>
      <c r="J35" s="1026"/>
      <c r="K35" s="1024"/>
    </row>
    <row r="36" spans="2:11">
      <c r="B36" s="679">
        <v>43101</v>
      </c>
      <c r="C36" s="683">
        <f>[2]Feuil22!B5</f>
        <v>4574</v>
      </c>
      <c r="D36" s="687">
        <f>[2]Feuil22!C5</f>
        <v>6899</v>
      </c>
      <c r="E36" s="683">
        <f>[2]Feuil22!D5</f>
        <v>9502</v>
      </c>
      <c r="F36" s="687">
        <f>[2]Feuil22!E5</f>
        <v>12240</v>
      </c>
      <c r="G36" s="683">
        <f>[2]Feuil22!F5</f>
        <v>7037</v>
      </c>
      <c r="H36" s="687">
        <f>[2]Feuil22!G5</f>
        <v>6324</v>
      </c>
      <c r="I36" s="683">
        <f>[2]Feuil22!H5</f>
        <v>1621</v>
      </c>
      <c r="J36" s="683">
        <f>[2]Feuil22!I5</f>
        <v>485</v>
      </c>
      <c r="K36" s="690">
        <f>SUM(C36:J36)</f>
        <v>48682</v>
      </c>
    </row>
    <row r="37" spans="2:11" ht="16.2">
      <c r="B37" s="680" t="str">
        <f t="shared" ref="B37:B53" si="71">B7</f>
        <v>en %</v>
      </c>
      <c r="C37" s="684">
        <f>C36/$K36</f>
        <v>9.3956698574421751E-2</v>
      </c>
      <c r="D37" s="688">
        <f t="shared" ref="D37:D39" si="72">D36/$K36</f>
        <v>0.14171562384454214</v>
      </c>
      <c r="E37" s="684">
        <f t="shared" ref="E37:E39" si="73">E36/$K36</f>
        <v>0.19518507867384249</v>
      </c>
      <c r="F37" s="688">
        <f t="shared" ref="F37:F39" si="74">F36/$K36</f>
        <v>0.25142763238979499</v>
      </c>
      <c r="G37" s="684">
        <f t="shared" ref="G37:G39" si="75">G36/$K36</f>
        <v>0.14455034715089765</v>
      </c>
      <c r="H37" s="688">
        <f t="shared" ref="H37:H39" si="76">H36/$K36</f>
        <v>0.1299042767347274</v>
      </c>
      <c r="I37" s="684">
        <f t="shared" ref="I37:I39" si="77">I36/$K36</f>
        <v>3.3297728113060268E-2</v>
      </c>
      <c r="J37" s="684">
        <f t="shared" ref="J37:J39" si="78">J36/$K36</f>
        <v>9.9626145187132822E-3</v>
      </c>
      <c r="K37" s="691">
        <f t="shared" ref="K37:K39" si="79">K36/$K36</f>
        <v>1</v>
      </c>
    </row>
    <row r="38" spans="2:11">
      <c r="B38" s="379">
        <f t="shared" si="71"/>
        <v>43009</v>
      </c>
      <c r="C38" s="685">
        <f>[3]tab_22!B2</f>
        <v>4434</v>
      </c>
      <c r="D38" s="689">
        <f>[3]tab_22!C2</f>
        <v>6897</v>
      </c>
      <c r="E38" s="685">
        <f>[3]tab_22!D2</f>
        <v>9361</v>
      </c>
      <c r="F38" s="689">
        <f>[3]tab_22!E2</f>
        <v>12274</v>
      </c>
      <c r="G38" s="685">
        <f>[3]tab_22!F2</f>
        <v>6953</v>
      </c>
      <c r="H38" s="689">
        <f>[3]tab_22!G2</f>
        <v>6218</v>
      </c>
      <c r="I38" s="685">
        <f>[3]tab_22!H2+[3]tab_22!I2</f>
        <v>2072</v>
      </c>
      <c r="J38" s="685">
        <f>[3]tab_22!J2</f>
        <v>476</v>
      </c>
      <c r="K38" s="692">
        <f>SUM(C38:J38)</f>
        <v>48685</v>
      </c>
    </row>
    <row r="39" spans="2:11" ht="16.2">
      <c r="B39" s="697" t="str">
        <f t="shared" si="71"/>
        <v>en %</v>
      </c>
      <c r="C39" s="698">
        <f>C38/$K38</f>
        <v>9.1075279860326583E-2</v>
      </c>
      <c r="D39" s="699">
        <f t="shared" si="72"/>
        <v>0.14166581082468932</v>
      </c>
      <c r="E39" s="698">
        <f t="shared" si="73"/>
        <v>0.19227688199650816</v>
      </c>
      <c r="F39" s="699">
        <f t="shared" si="74"/>
        <v>0.25211050631611381</v>
      </c>
      <c r="G39" s="698">
        <f t="shared" si="75"/>
        <v>0.14281606244223066</v>
      </c>
      <c r="H39" s="699">
        <f t="shared" si="76"/>
        <v>0.12771900996200061</v>
      </c>
      <c r="I39" s="698">
        <f t="shared" si="77"/>
        <v>4.2559309849029475E-2</v>
      </c>
      <c r="J39" s="698">
        <f t="shared" si="78"/>
        <v>9.7771387491013655E-3</v>
      </c>
      <c r="K39" s="700">
        <f t="shared" si="79"/>
        <v>1</v>
      </c>
    </row>
    <row r="40" spans="2:11">
      <c r="B40" s="379">
        <f t="shared" si="71"/>
        <v>42917</v>
      </c>
      <c r="C40" s="685">
        <f>[3]tab_22!B3</f>
        <v>4698</v>
      </c>
      <c r="D40" s="689">
        <f>[3]tab_22!C3</f>
        <v>6921</v>
      </c>
      <c r="E40" s="685">
        <f>[3]tab_22!D3</f>
        <v>9588</v>
      </c>
      <c r="F40" s="689">
        <f>[3]tab_22!E3</f>
        <v>12382</v>
      </c>
      <c r="G40" s="685">
        <f>[3]tab_22!F3</f>
        <v>7189</v>
      </c>
      <c r="H40" s="689">
        <f>[3]tab_22!G3</f>
        <v>6279</v>
      </c>
      <c r="I40" s="685">
        <f>[3]tab_22!H3+[3]tab_22!I3</f>
        <v>2055</v>
      </c>
      <c r="J40" s="685">
        <f>[3]tab_22!J3</f>
        <v>479</v>
      </c>
      <c r="K40" s="692">
        <f t="shared" ref="K40" si="80">SUM(C40:J40)</f>
        <v>49591</v>
      </c>
    </row>
    <row r="41" spans="2:11" ht="16.2">
      <c r="B41" s="701" t="str">
        <f t="shared" si="71"/>
        <v>en %</v>
      </c>
      <c r="C41" s="698">
        <f t="shared" ref="C41" si="81">C40/$K40</f>
        <v>9.4734931741646669E-2</v>
      </c>
      <c r="D41" s="699">
        <f t="shared" ref="D41" si="82">D40/$K40</f>
        <v>0.13956161400254077</v>
      </c>
      <c r="E41" s="698">
        <f t="shared" ref="E41" si="83">E40/$K40</f>
        <v>0.19334153374604263</v>
      </c>
      <c r="F41" s="699">
        <f t="shared" ref="F41" si="84">F40/$K40</f>
        <v>0.24968240204875886</v>
      </c>
      <c r="G41" s="698">
        <f t="shared" ref="G41" si="85">G40/$K40</f>
        <v>0.14496582041096168</v>
      </c>
      <c r="H41" s="699">
        <f t="shared" ref="H41" si="86">H40/$K40</f>
        <v>0.12661571656147286</v>
      </c>
      <c r="I41" s="698">
        <f t="shared" ref="I41" si="87">I40/$K40</f>
        <v>4.1438970780988488E-2</v>
      </c>
      <c r="J41" s="698">
        <f t="shared" ref="J41" si="88">J40/$K40</f>
        <v>9.6590107075880706E-3</v>
      </c>
      <c r="K41" s="702">
        <f t="shared" ref="K41" si="89">K40/$K40</f>
        <v>1</v>
      </c>
    </row>
    <row r="42" spans="2:11">
      <c r="B42" s="379">
        <f t="shared" si="71"/>
        <v>42826</v>
      </c>
      <c r="C42" s="685">
        <f>[3]tab_22!B4</f>
        <v>4867</v>
      </c>
      <c r="D42" s="689">
        <f>[3]tab_22!C4</f>
        <v>6923</v>
      </c>
      <c r="E42" s="685">
        <f>[3]tab_22!D4</f>
        <v>9640</v>
      </c>
      <c r="F42" s="689">
        <f>[3]tab_22!E4</f>
        <v>12369</v>
      </c>
      <c r="G42" s="685">
        <f>[3]tab_22!F4</f>
        <v>7187</v>
      </c>
      <c r="H42" s="689">
        <f>[3]tab_22!G4</f>
        <v>6252</v>
      </c>
      <c r="I42" s="685">
        <f>[3]tab_22!H4+[3]tab_22!I4</f>
        <v>2070</v>
      </c>
      <c r="J42" s="685">
        <f>[3]tab_22!J4</f>
        <v>472</v>
      </c>
      <c r="K42" s="692">
        <f t="shared" ref="K42" si="90">SUM(C42:J42)</f>
        <v>49780</v>
      </c>
    </row>
    <row r="43" spans="2:11" ht="16.2">
      <c r="B43" s="681" t="str">
        <f t="shared" si="71"/>
        <v>en %</v>
      </c>
      <c r="C43" s="686">
        <f t="shared" ref="C43" si="91">C42/$K42</f>
        <v>9.7770188830855767E-2</v>
      </c>
      <c r="D43" s="106">
        <f t="shared" ref="D43" si="92">D42/$K42</f>
        <v>0.13907191643230213</v>
      </c>
      <c r="E43" s="686">
        <f t="shared" ref="E43" si="93">E42/$K42</f>
        <v>0.19365206910405786</v>
      </c>
      <c r="F43" s="106">
        <f t="shared" ref="F43" si="94">F42/$K42</f>
        <v>0.24847328244274808</v>
      </c>
      <c r="G43" s="686">
        <f t="shared" ref="G43" si="95">G42/$K42</f>
        <v>0.14437525110486138</v>
      </c>
      <c r="H43" s="106">
        <f t="shared" ref="H43" si="96">H42/$K42</f>
        <v>0.12559260747288067</v>
      </c>
      <c r="I43" s="686">
        <f t="shared" ref="I43" si="97">I42/$K42</f>
        <v>4.1582965046203298E-2</v>
      </c>
      <c r="J43" s="686">
        <f t="shared" ref="J43" si="98">J42/$K42</f>
        <v>9.4817195660907988E-3</v>
      </c>
      <c r="K43" s="693">
        <f t="shared" ref="K43" si="99">K42/$K42</f>
        <v>1</v>
      </c>
    </row>
    <row r="44" spans="2:11">
      <c r="B44" s="682">
        <f t="shared" si="71"/>
        <v>42736</v>
      </c>
      <c r="C44" s="683">
        <f>[3]tab_22!B5</f>
        <v>4526</v>
      </c>
      <c r="D44" s="687">
        <f>[3]tab_22!C5</f>
        <v>6830</v>
      </c>
      <c r="E44" s="683">
        <f>[3]tab_22!D5</f>
        <v>9448</v>
      </c>
      <c r="F44" s="687">
        <f>[3]tab_22!E5</f>
        <v>12147</v>
      </c>
      <c r="G44" s="683">
        <f>[3]tab_22!F5</f>
        <v>7192</v>
      </c>
      <c r="H44" s="687">
        <f>[3]tab_22!G5</f>
        <v>6279</v>
      </c>
      <c r="I44" s="683">
        <f>[3]tab_22!H5+[3]tab_22!I5</f>
        <v>2026</v>
      </c>
      <c r="J44" s="683">
        <f>[3]tab_22!J5</f>
        <v>486</v>
      </c>
      <c r="K44" s="690">
        <f t="shared" ref="K44" si="100">SUM(C44:J44)</f>
        <v>48934</v>
      </c>
    </row>
    <row r="45" spans="2:11" ht="16.2">
      <c r="B45" s="380" t="str">
        <f t="shared" si="71"/>
        <v>en %</v>
      </c>
      <c r="C45" s="684">
        <f t="shared" ref="C45" si="101">C44/$K44</f>
        <v>9.2491927902889612E-2</v>
      </c>
      <c r="D45" s="688">
        <f t="shared" ref="D45" si="102">D44/$K44</f>
        <v>0.13957575509870437</v>
      </c>
      <c r="E45" s="684">
        <f t="shared" ref="E45" si="103">E44/$K44</f>
        <v>0.19307638860505988</v>
      </c>
      <c r="F45" s="688">
        <f t="shared" ref="F45" si="104">F44/$K44</f>
        <v>0.24823231291126824</v>
      </c>
      <c r="G45" s="684">
        <f t="shared" ref="G45" si="105">G44/$K44</f>
        <v>0.14697347447582457</v>
      </c>
      <c r="H45" s="688">
        <f t="shared" ref="H45" si="106">H44/$K44</f>
        <v>0.12831569052192748</v>
      </c>
      <c r="I45" s="684">
        <f t="shared" ref="I45" si="107">I44/$K44</f>
        <v>4.1402705685208652E-2</v>
      </c>
      <c r="J45" s="684">
        <f t="shared" ref="J45" si="108">J44/$K44</f>
        <v>9.931744799117178E-3</v>
      </c>
      <c r="K45" s="694">
        <f t="shared" ref="K45" si="109">K44/$K44</f>
        <v>1</v>
      </c>
    </row>
    <row r="46" spans="2:11">
      <c r="B46" s="379">
        <f t="shared" si="71"/>
        <v>42644</v>
      </c>
      <c r="C46" s="685">
        <f>[3]tab_22!B6</f>
        <v>4918</v>
      </c>
      <c r="D46" s="689">
        <f>[3]tab_22!C6</f>
        <v>6936</v>
      </c>
      <c r="E46" s="685">
        <f>[3]tab_22!D6</f>
        <v>9200</v>
      </c>
      <c r="F46" s="689">
        <f>[3]tab_22!E6</f>
        <v>12202</v>
      </c>
      <c r="G46" s="685">
        <f>[3]tab_22!F6</f>
        <v>7083</v>
      </c>
      <c r="H46" s="689">
        <f>[3]tab_22!G6</f>
        <v>6098</v>
      </c>
      <c r="I46" s="685">
        <f>[3]tab_22!H6+[3]tab_22!I6</f>
        <v>1975</v>
      </c>
      <c r="J46" s="685">
        <f>[3]tab_22!J6</f>
        <v>487</v>
      </c>
      <c r="K46" s="692">
        <f t="shared" ref="K46" si="110">SUM(C46:J46)</f>
        <v>48899</v>
      </c>
    </row>
    <row r="47" spans="2:11" ht="16.2">
      <c r="B47" s="701" t="str">
        <f t="shared" si="71"/>
        <v>en %</v>
      </c>
      <c r="C47" s="698">
        <f t="shared" ref="C47" si="111">C46/$K46</f>
        <v>0.10057465387840242</v>
      </c>
      <c r="D47" s="699">
        <f t="shared" ref="D47" si="112">D46/$K46</f>
        <v>0.14184339148039837</v>
      </c>
      <c r="E47" s="698">
        <f t="shared" ref="E47" si="113">E46/$K46</f>
        <v>0.18814290680791018</v>
      </c>
      <c r="F47" s="699">
        <f t="shared" ref="F47" si="114">F46/$K46</f>
        <v>0.24953475531196956</v>
      </c>
      <c r="G47" s="698">
        <f t="shared" ref="G47" si="115">G46/$K46</f>
        <v>0.14484958792613345</v>
      </c>
      <c r="H47" s="699">
        <f t="shared" ref="H47" si="116">H46/$K46</f>
        <v>0.12470602670811264</v>
      </c>
      <c r="I47" s="698">
        <f t="shared" ref="I47" si="117">I46/$K46</f>
        <v>4.0389374015828546E-2</v>
      </c>
      <c r="J47" s="698">
        <f t="shared" ref="J47" si="118">J46/$K46</f>
        <v>9.9593038712448099E-3</v>
      </c>
      <c r="K47" s="702">
        <f t="shared" ref="K47" si="119">K46/$K46</f>
        <v>1</v>
      </c>
    </row>
    <row r="48" spans="2:11">
      <c r="B48" s="379">
        <f t="shared" si="71"/>
        <v>42552</v>
      </c>
      <c r="C48" s="685">
        <f>[3]tab_22!B7</f>
        <v>5154</v>
      </c>
      <c r="D48" s="689">
        <f>[3]tab_22!C7</f>
        <v>6840</v>
      </c>
      <c r="E48" s="685">
        <f>[3]tab_22!D7</f>
        <v>9091</v>
      </c>
      <c r="F48" s="689">
        <f>[3]tab_22!E7</f>
        <v>12302</v>
      </c>
      <c r="G48" s="685">
        <f>[3]tab_22!F7</f>
        <v>7283</v>
      </c>
      <c r="H48" s="689">
        <f>[3]tab_22!G7</f>
        <v>6197</v>
      </c>
      <c r="I48" s="685">
        <f>[3]tab_22!H7+[3]tab_22!I7</f>
        <v>1988</v>
      </c>
      <c r="J48" s="685">
        <f>[3]tab_22!J7</f>
        <v>485</v>
      </c>
      <c r="K48" s="692">
        <f t="shared" ref="K48" si="120">SUM(C48:J48)</f>
        <v>49340</v>
      </c>
    </row>
    <row r="49" spans="2:11" ht="16.2">
      <c r="B49" s="701" t="str">
        <f t="shared" si="71"/>
        <v>en %</v>
      </c>
      <c r="C49" s="698">
        <f t="shared" ref="C49" si="121">C48/$K48</f>
        <v>0.10445885691122821</v>
      </c>
      <c r="D49" s="699">
        <f t="shared" ref="D49" si="122">D48/$K48</f>
        <v>0.13862991487636805</v>
      </c>
      <c r="E49" s="698">
        <f t="shared" ref="E49" si="123">E48/$K48</f>
        <v>0.18425212809079855</v>
      </c>
      <c r="F49" s="699">
        <f t="shared" ref="F49" si="124">F48/$K48</f>
        <v>0.24933117146331576</v>
      </c>
      <c r="G49" s="698">
        <f t="shared" ref="G49" si="125">G48/$K48</f>
        <v>0.1476084312930685</v>
      </c>
      <c r="H49" s="699">
        <f t="shared" ref="H49" si="126">H48/$K48</f>
        <v>0.12559789217673287</v>
      </c>
      <c r="I49" s="698">
        <f t="shared" ref="I49" si="127">I48/$K48</f>
        <v>4.0291852452371303E-2</v>
      </c>
      <c r="J49" s="698">
        <f t="shared" ref="J49" si="128">J48/$K48</f>
        <v>9.8297527361167411E-3</v>
      </c>
      <c r="K49" s="702">
        <f t="shared" ref="K49" si="129">K48/$K48</f>
        <v>1</v>
      </c>
    </row>
    <row r="50" spans="2:11">
      <c r="B50" s="379">
        <f t="shared" si="71"/>
        <v>42461</v>
      </c>
      <c r="C50" s="685">
        <f>[3]tab_22!B8</f>
        <v>6817</v>
      </c>
      <c r="D50" s="689">
        <f>[3]tab_22!C8</f>
        <v>6581</v>
      </c>
      <c r="E50" s="685">
        <f>[3]tab_22!D8</f>
        <v>8218</v>
      </c>
      <c r="F50" s="689">
        <f>[3]tab_22!E8</f>
        <v>11825</v>
      </c>
      <c r="G50" s="685">
        <f>[3]tab_22!F8</f>
        <v>7133</v>
      </c>
      <c r="H50" s="689">
        <f>[3]tab_22!G8</f>
        <v>6044</v>
      </c>
      <c r="I50" s="685">
        <f>[3]tab_22!H8+[3]tab_22!I8</f>
        <v>1949</v>
      </c>
      <c r="J50" s="685">
        <f>[3]tab_22!J8</f>
        <v>488</v>
      </c>
      <c r="K50" s="692">
        <f t="shared" ref="K50" si="130">SUM(C50:J50)</f>
        <v>49055</v>
      </c>
    </row>
    <row r="51" spans="2:11" ht="16.2">
      <c r="B51" s="681" t="str">
        <f t="shared" si="71"/>
        <v>en %</v>
      </c>
      <c r="C51" s="686">
        <f t="shared" ref="C51" si="131">C50/$K50</f>
        <v>0.13896646621139538</v>
      </c>
      <c r="D51" s="106">
        <f t="shared" ref="D51" si="132">D50/$K50</f>
        <v>0.13415553970033636</v>
      </c>
      <c r="E51" s="686">
        <f t="shared" ref="E51" si="133">E50/$K50</f>
        <v>0.16752624605035166</v>
      </c>
      <c r="F51" s="106">
        <f t="shared" ref="F51" si="134">F50/$K50</f>
        <v>0.24105595759861381</v>
      </c>
      <c r="G51" s="686">
        <f t="shared" ref="G51" si="135">G50/$K50</f>
        <v>0.14540821526857609</v>
      </c>
      <c r="H51" s="106">
        <f t="shared" ref="H51" si="136">H50/$K50</f>
        <v>0.12320864335949444</v>
      </c>
      <c r="I51" s="686">
        <f t="shared" ref="I51" si="137">I50/$K50</f>
        <v>3.9730914279889923E-2</v>
      </c>
      <c r="J51" s="686">
        <f t="shared" ref="J51" si="138">J50/$K50</f>
        <v>9.9480175313423711E-3</v>
      </c>
      <c r="K51" s="693">
        <f t="shared" ref="K51" si="139">K50/$K50</f>
        <v>1</v>
      </c>
    </row>
    <row r="52" spans="2:11">
      <c r="B52" s="679">
        <f t="shared" si="71"/>
        <v>42370</v>
      </c>
      <c r="C52" s="683">
        <f>[3]tab_22!B9</f>
        <v>6494</v>
      </c>
      <c r="D52" s="687">
        <f>[3]tab_22!C9</f>
        <v>6928</v>
      </c>
      <c r="E52" s="683">
        <f>[3]tab_22!D9</f>
        <v>8036</v>
      </c>
      <c r="F52" s="687">
        <f>[3]tab_22!E9</f>
        <v>11637</v>
      </c>
      <c r="G52" s="683">
        <f>[3]tab_22!F9</f>
        <v>7018</v>
      </c>
      <c r="H52" s="687">
        <f>[3]tab_22!G9</f>
        <v>6002</v>
      </c>
      <c r="I52" s="683">
        <f>[3]tab_22!H9+[3]tab_22!I9</f>
        <v>1919</v>
      </c>
      <c r="J52" s="683">
        <f>[3]tab_22!J9</f>
        <v>486</v>
      </c>
      <c r="K52" s="690">
        <f t="shared" ref="K52" si="140">SUM(C52:J52)</f>
        <v>48520</v>
      </c>
    </row>
    <row r="53" spans="2:11" ht="16.2">
      <c r="B53" s="380" t="str">
        <f t="shared" si="71"/>
        <v>en %</v>
      </c>
      <c r="C53" s="684">
        <f t="shared" ref="C53" si="141">C52/$K52</f>
        <v>0.13384171475680132</v>
      </c>
      <c r="D53" s="688">
        <f t="shared" ref="D53" si="142">D52/$K52</f>
        <v>0.14278647980214346</v>
      </c>
      <c r="E53" s="684">
        <f t="shared" ref="E53" si="143">E52/$K52</f>
        <v>0.16562242374278649</v>
      </c>
      <c r="F53" s="688">
        <f t="shared" ref="F53" si="144">F52/$K52</f>
        <v>0.23983924154987635</v>
      </c>
      <c r="G53" s="684">
        <f t="shared" ref="G53" si="145">G52/$K52</f>
        <v>0.14464138499587798</v>
      </c>
      <c r="H53" s="688">
        <f t="shared" ref="H53" si="146">H52/$K52</f>
        <v>0.12370156636438583</v>
      </c>
      <c r="I53" s="684">
        <f t="shared" ref="I53" si="147">I52/$K52</f>
        <v>3.9550700741962076E-2</v>
      </c>
      <c r="J53" s="684">
        <f t="shared" ref="J53" si="148">J52/$K52</f>
        <v>1.0016488046166529E-2</v>
      </c>
      <c r="K53" s="694">
        <f t="shared" ref="K53" si="149">K52/$K52</f>
        <v>1</v>
      </c>
    </row>
    <row r="56" spans="2:11" ht="21" customHeight="1"/>
    <row r="65" spans="2:2" ht="16.2">
      <c r="B65" s="67"/>
    </row>
    <row r="66" spans="2:2" ht="16.2">
      <c r="B66" s="67"/>
    </row>
    <row r="67" spans="2:2" ht="16.2">
      <c r="B67" s="67"/>
    </row>
    <row r="68" spans="2:2" ht="16.2">
      <c r="B68" s="67"/>
    </row>
    <row r="69" spans="2:2" ht="16.2">
      <c r="B69" s="67"/>
    </row>
    <row r="70" spans="2:2" ht="16.2">
      <c r="B70" s="67"/>
    </row>
    <row r="71" spans="2:2" ht="16.2">
      <c r="B71" s="67"/>
    </row>
    <row r="72" spans="2:2" ht="16.2">
      <c r="B72" s="67"/>
    </row>
  </sheetData>
  <mergeCells count="6">
    <mergeCell ref="K4:K5"/>
    <mergeCell ref="K34:K35"/>
    <mergeCell ref="J34:J35"/>
    <mergeCell ref="J4:J5"/>
    <mergeCell ref="C1:J2"/>
    <mergeCell ref="C31:J32"/>
  </mergeCells>
  <printOptions horizontalCentered="1" verticalCentered="1"/>
  <pageMargins left="0.29166666666666669" right="0.29166666666666669" top="8.020833333333334E-2" bottom="0.59191176470588236" header="0.51181102362204722" footer="0.51181102362204722"/>
  <pageSetup paperSize="9" scale="59" firstPageNumber="2" orientation="portrait" useFirstPageNumber="1" r:id="rId1"/>
  <headerFooter alignWithMargins="0">
    <oddFooter>&amp;C&amp;14page 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L73"/>
  <sheetViews>
    <sheetView view="pageBreakPreview" topLeftCell="A10" zoomScale="70" zoomScaleNormal="85" zoomScaleSheetLayoutView="70" zoomScalePageLayoutView="85" workbookViewId="0">
      <selection activeCell="P6" sqref="P6"/>
    </sheetView>
  </sheetViews>
  <sheetFormatPr baseColWidth="10" defaultColWidth="11" defaultRowHeight="15.6"/>
  <cols>
    <col min="1" max="1" width="11" style="5"/>
    <col min="2" max="2" width="17.26953125" style="5" bestFit="1" customWidth="1"/>
    <col min="3" max="3" width="11.36328125" style="5" customWidth="1"/>
    <col min="4" max="4" width="13" style="5" customWidth="1"/>
    <col min="5" max="5" width="11.7265625" style="5" customWidth="1"/>
    <col min="6" max="6" width="11.26953125" style="5" customWidth="1"/>
    <col min="7" max="10" width="10.453125" style="5" customWidth="1"/>
    <col min="11" max="11" width="11.90625" style="5" customWidth="1"/>
    <col min="12" max="12" width="11.36328125" style="5" customWidth="1"/>
    <col min="13" max="16384" width="11" style="5"/>
  </cols>
  <sheetData>
    <row r="3" spans="2:12" ht="19.5" customHeight="1">
      <c r="B3" s="783" t="s">
        <v>62</v>
      </c>
      <c r="C3" s="784" t="s">
        <v>282</v>
      </c>
      <c r="D3" s="785"/>
      <c r="E3" s="785"/>
      <c r="F3" s="785"/>
      <c r="G3" s="785"/>
      <c r="H3" s="785"/>
      <c r="I3" s="762"/>
      <c r="J3" s="762"/>
      <c r="K3" s="762"/>
    </row>
    <row r="4" spans="2:12" ht="19.5" customHeight="1">
      <c r="B4" s="786"/>
      <c r="C4" s="1033" t="s">
        <v>187</v>
      </c>
      <c r="D4" s="1033"/>
      <c r="E4" s="1033"/>
      <c r="F4" s="1033"/>
      <c r="G4" s="1033"/>
      <c r="H4" s="1033"/>
      <c r="I4" s="1033"/>
      <c r="J4" s="1033"/>
      <c r="K4" s="1033"/>
      <c r="L4" s="1033"/>
    </row>
    <row r="5" spans="2:12" ht="18.75" customHeight="1">
      <c r="B5" s="6"/>
      <c r="C5" s="120" t="s">
        <v>189</v>
      </c>
      <c r="D5" s="117"/>
      <c r="E5" s="117"/>
      <c r="F5" s="117"/>
      <c r="G5" s="117"/>
      <c r="H5" s="117"/>
    </row>
    <row r="6" spans="2:12" ht="65.25" customHeight="1">
      <c r="B6" s="703"/>
      <c r="C6" s="723" t="s">
        <v>179</v>
      </c>
      <c r="D6" s="723" t="s">
        <v>181</v>
      </c>
      <c r="E6" s="723" t="s">
        <v>180</v>
      </c>
      <c r="F6" s="723" t="s">
        <v>182</v>
      </c>
      <c r="G6" s="723" t="s">
        <v>183</v>
      </c>
      <c r="H6" s="723" t="s">
        <v>184</v>
      </c>
      <c r="I6" s="723" t="s">
        <v>139</v>
      </c>
      <c r="J6" s="723" t="s">
        <v>185</v>
      </c>
      <c r="K6" s="723" t="s">
        <v>238</v>
      </c>
      <c r="L6" s="1029" t="s">
        <v>25</v>
      </c>
    </row>
    <row r="7" spans="2:12" ht="31.2">
      <c r="B7" s="758"/>
      <c r="C7" s="779" t="s">
        <v>315</v>
      </c>
      <c r="D7" s="779" t="s">
        <v>175</v>
      </c>
      <c r="E7" s="779" t="s">
        <v>176</v>
      </c>
      <c r="F7" s="779" t="s">
        <v>176</v>
      </c>
      <c r="G7" s="779" t="s">
        <v>133</v>
      </c>
      <c r="H7" s="779" t="s">
        <v>134</v>
      </c>
      <c r="I7" s="779" t="s">
        <v>142</v>
      </c>
      <c r="J7" s="779" t="s">
        <v>143</v>
      </c>
      <c r="K7" s="779" t="s">
        <v>178</v>
      </c>
      <c r="L7" s="1030"/>
    </row>
    <row r="8" spans="2:12">
      <c r="B8" s="718">
        <v>43101</v>
      </c>
      <c r="C8" s="759">
        <f>[2]Feuil23!B5</f>
        <v>5346</v>
      </c>
      <c r="D8" s="759">
        <f>[2]Feuil23!C5</f>
        <v>4155</v>
      </c>
      <c r="E8" s="759">
        <f>[2]Feuil23!D5</f>
        <v>14946</v>
      </c>
      <c r="F8" s="759">
        <f>[2]Feuil23!E5</f>
        <v>12139</v>
      </c>
      <c r="G8" s="759">
        <f>[2]Feuil23!F5</f>
        <v>9617</v>
      </c>
      <c r="H8" s="759">
        <f>[2]Feuil23!G5</f>
        <v>8307</v>
      </c>
      <c r="I8" s="759">
        <f>[2]Feuil23!H5</f>
        <v>3603</v>
      </c>
      <c r="J8" s="759">
        <f>[2]Feuil23!I5</f>
        <v>1281</v>
      </c>
      <c r="K8" s="759">
        <f>[2]Feuil23!J5</f>
        <v>87</v>
      </c>
      <c r="L8" s="720">
        <f>SUM(C8:K8)</f>
        <v>59481</v>
      </c>
    </row>
    <row r="9" spans="2:12" ht="16.2">
      <c r="B9" s="721" t="str">
        <f>T20_21!B7</f>
        <v>en %</v>
      </c>
      <c r="C9" s="760">
        <f>C8/$L8</f>
        <v>8.9877439854743529E-2</v>
      </c>
      <c r="D9" s="760">
        <f t="shared" ref="D9:K11" si="0">D8/$L8</f>
        <v>6.9854239168810214E-2</v>
      </c>
      <c r="E9" s="760">
        <f t="shared" si="0"/>
        <v>0.25127351591264435</v>
      </c>
      <c r="F9" s="760">
        <f t="shared" si="0"/>
        <v>0.20408197575696441</v>
      </c>
      <c r="G9" s="760">
        <f t="shared" si="0"/>
        <v>0.16168188160925337</v>
      </c>
      <c r="H9" s="760">
        <f t="shared" si="0"/>
        <v>0.13965804206385232</v>
      </c>
      <c r="I9" s="760">
        <f t="shared" si="0"/>
        <v>6.0573964795480911E-2</v>
      </c>
      <c r="J9" s="760">
        <f t="shared" si="0"/>
        <v>2.1536288898976144E-2</v>
      </c>
      <c r="K9" s="760">
        <f t="shared" si="0"/>
        <v>1.4626519392747263E-3</v>
      </c>
      <c r="L9" s="722">
        <f t="shared" ref="L9:L11" si="1">L8/$L8</f>
        <v>1</v>
      </c>
    </row>
    <row r="10" spans="2:12">
      <c r="B10" s="714">
        <f>T20_21!B8</f>
        <v>43009</v>
      </c>
      <c r="C10" s="91">
        <f>[3]tab_23!B2</f>
        <v>5048</v>
      </c>
      <c r="D10" s="91">
        <f>[3]tab_23!C2</f>
        <v>4258</v>
      </c>
      <c r="E10" s="91">
        <f>[3]tab_23!D2</f>
        <v>15062</v>
      </c>
      <c r="F10" s="91">
        <f>[3]tab_23!E2</f>
        <v>11808</v>
      </c>
      <c r="G10" s="91">
        <f>[3]tab_23!F2</f>
        <v>9577</v>
      </c>
      <c r="H10" s="91">
        <f>[3]tab_23!G2</f>
        <v>8157</v>
      </c>
      <c r="I10" s="91">
        <f>[3]tab_23!H2</f>
        <v>3510</v>
      </c>
      <c r="J10" s="91">
        <f>[3]tab_23!I2</f>
        <v>1253</v>
      </c>
      <c r="K10" s="91">
        <f>[3]tab_23!J2</f>
        <v>84</v>
      </c>
      <c r="L10" s="705">
        <f>SUM(C10:K10)</f>
        <v>58757</v>
      </c>
    </row>
    <row r="11" spans="2:12" ht="16.2">
      <c r="B11" s="706" t="str">
        <f>T20_21!B9</f>
        <v>en %</v>
      </c>
      <c r="C11" s="94">
        <f>C10/$L10</f>
        <v>8.5913167792773623E-2</v>
      </c>
      <c r="D11" s="94">
        <f t="shared" si="0"/>
        <v>7.2467961264189792E-2</v>
      </c>
      <c r="E11" s="94">
        <f t="shared" si="0"/>
        <v>0.25634392497915143</v>
      </c>
      <c r="F11" s="94">
        <f t="shared" si="0"/>
        <v>0.20096328948040235</v>
      </c>
      <c r="G11" s="94">
        <f t="shared" si="0"/>
        <v>0.16299334547373079</v>
      </c>
      <c r="H11" s="94">
        <f t="shared" si="0"/>
        <v>0.1388260122198206</v>
      </c>
      <c r="I11" s="94">
        <f t="shared" si="0"/>
        <v>5.9737563183961062E-2</v>
      </c>
      <c r="J11" s="94">
        <f t="shared" si="0"/>
        <v>2.1325118709260172E-2</v>
      </c>
      <c r="K11" s="94">
        <f t="shared" si="0"/>
        <v>1.4296168967101793E-3</v>
      </c>
      <c r="L11" s="707">
        <f t="shared" si="1"/>
        <v>1</v>
      </c>
    </row>
    <row r="12" spans="2:12">
      <c r="B12" s="708">
        <f>T20_21!B10</f>
        <v>42917</v>
      </c>
      <c r="C12" s="97">
        <f>[3]tab_23!B3</f>
        <v>5299</v>
      </c>
      <c r="D12" s="97">
        <f>[3]tab_23!C3</f>
        <v>4568</v>
      </c>
      <c r="E12" s="97">
        <f>[3]tab_23!D3</f>
        <v>15329</v>
      </c>
      <c r="F12" s="97">
        <f>[3]tab_23!E3</f>
        <v>12273</v>
      </c>
      <c r="G12" s="97">
        <f>[3]tab_23!F3</f>
        <v>10034</v>
      </c>
      <c r="H12" s="97">
        <f>[3]tab_23!G3</f>
        <v>8416</v>
      </c>
      <c r="I12" s="97">
        <f>[3]tab_23!H3</f>
        <v>3581</v>
      </c>
      <c r="J12" s="97">
        <f>[3]tab_23!I3</f>
        <v>1279</v>
      </c>
      <c r="K12" s="97">
        <f>[3]tab_23!J3</f>
        <v>86</v>
      </c>
      <c r="L12" s="709">
        <f t="shared" ref="L12" si="2">SUM(C12:K12)</f>
        <v>60865</v>
      </c>
    </row>
    <row r="13" spans="2:12" ht="16.2">
      <c r="B13" s="710" t="str">
        <f>T20_21!B11</f>
        <v>en %</v>
      </c>
      <c r="C13" s="100">
        <f>C12/$L12</f>
        <v>8.7061529614721106E-2</v>
      </c>
      <c r="D13" s="100">
        <f t="shared" ref="D13:K13" si="3">D12/$L12</f>
        <v>7.5051343136449525E-2</v>
      </c>
      <c r="E13" s="100">
        <f t="shared" si="3"/>
        <v>0.25185246036309866</v>
      </c>
      <c r="F13" s="100">
        <f t="shared" si="3"/>
        <v>0.20164298036638462</v>
      </c>
      <c r="G13" s="100">
        <f t="shared" si="3"/>
        <v>0.16485664996303295</v>
      </c>
      <c r="H13" s="100">
        <f t="shared" si="3"/>
        <v>0.13827322763492977</v>
      </c>
      <c r="I13" s="100">
        <f t="shared" si="3"/>
        <v>5.8835126920233301E-2</v>
      </c>
      <c r="J13" s="100">
        <f t="shared" si="3"/>
        <v>2.101371888605931E-2</v>
      </c>
      <c r="K13" s="100">
        <f t="shared" si="3"/>
        <v>1.4129631150907747E-3</v>
      </c>
      <c r="L13" s="711">
        <f>L12/$L12</f>
        <v>1</v>
      </c>
    </row>
    <row r="14" spans="2:12">
      <c r="B14" s="708">
        <f>T20_21!B12</f>
        <v>42826</v>
      </c>
      <c r="C14" s="97">
        <f>[3]tab_23!B4</f>
        <v>5181</v>
      </c>
      <c r="D14" s="97">
        <f>[3]tab_23!C4</f>
        <v>4563</v>
      </c>
      <c r="E14" s="97">
        <f>[3]tab_23!D4</f>
        <v>15168</v>
      </c>
      <c r="F14" s="97">
        <f>[3]tab_23!E4</f>
        <v>12400</v>
      </c>
      <c r="G14" s="97">
        <f>[3]tab_23!F4</f>
        <v>9856</v>
      </c>
      <c r="H14" s="97">
        <f>[3]tab_23!G4</f>
        <v>8457</v>
      </c>
      <c r="I14" s="97">
        <f>[3]tab_23!H4</f>
        <v>3581</v>
      </c>
      <c r="J14" s="97">
        <f>[3]tab_23!I4</f>
        <v>1297</v>
      </c>
      <c r="K14" s="97">
        <f>[3]tab_23!J4</f>
        <v>90</v>
      </c>
      <c r="L14" s="709">
        <f t="shared" ref="L14" si="4">SUM(C14:K14)</f>
        <v>60593</v>
      </c>
    </row>
    <row r="15" spans="2:12" ht="16.2">
      <c r="B15" s="710" t="str">
        <f>T20_21!B13</f>
        <v>en %</v>
      </c>
      <c r="C15" s="100">
        <f>C14/$L14</f>
        <v>8.5504926311620155E-2</v>
      </c>
      <c r="D15" s="100">
        <f t="shared" ref="D15:K15" si="5">D14/$L14</f>
        <v>7.530572838446685E-2</v>
      </c>
      <c r="E15" s="100">
        <f t="shared" si="5"/>
        <v>0.2503259452411995</v>
      </c>
      <c r="F15" s="100">
        <f t="shared" si="5"/>
        <v>0.20464410080372319</v>
      </c>
      <c r="G15" s="100">
        <f t="shared" si="5"/>
        <v>0.16265905302592709</v>
      </c>
      <c r="H15" s="100">
        <f t="shared" si="5"/>
        <v>0.13957057745944251</v>
      </c>
      <c r="I15" s="100">
        <f t="shared" si="5"/>
        <v>5.9099235885333293E-2</v>
      </c>
      <c r="J15" s="100">
        <f t="shared" si="5"/>
        <v>2.140511280180879E-2</v>
      </c>
      <c r="K15" s="100">
        <f t="shared" si="5"/>
        <v>1.4853200864786361E-3</v>
      </c>
      <c r="L15" s="711">
        <f>L14/$L14</f>
        <v>1</v>
      </c>
    </row>
    <row r="16" spans="2:12">
      <c r="B16" s="761">
        <f>T20_21!B14</f>
        <v>42736</v>
      </c>
      <c r="C16" s="719">
        <f>[3]tab_23!B5</f>
        <v>5072</v>
      </c>
      <c r="D16" s="719">
        <f>[3]tab_23!C5</f>
        <v>4454</v>
      </c>
      <c r="E16" s="719">
        <f>[3]tab_23!D5</f>
        <v>14271</v>
      </c>
      <c r="F16" s="719">
        <f>[3]tab_23!E5</f>
        <v>11884</v>
      </c>
      <c r="G16" s="719">
        <f>[3]tab_23!F5</f>
        <v>9672</v>
      </c>
      <c r="H16" s="719">
        <f>[3]tab_23!G5</f>
        <v>8420</v>
      </c>
      <c r="I16" s="719">
        <f>[3]tab_23!H5</f>
        <v>3560</v>
      </c>
      <c r="J16" s="719">
        <f>[3]tab_23!I5</f>
        <v>1366</v>
      </c>
      <c r="K16" s="719">
        <f>[3]tab_23!J5</f>
        <v>102</v>
      </c>
      <c r="L16" s="720">
        <f t="shared" ref="L16" si="6">SUM(C16:K16)</f>
        <v>58801</v>
      </c>
    </row>
    <row r="17" spans="2:12" ht="16.2">
      <c r="B17" s="715" t="str">
        <f>T20_21!B15</f>
        <v>en %</v>
      </c>
      <c r="C17" s="716">
        <f>C16/$L16</f>
        <v>8.6257036444958413E-2</v>
      </c>
      <c r="D17" s="716">
        <f t="shared" ref="D17:K17" si="7">D16/$L16</f>
        <v>7.5747011105253309E-2</v>
      </c>
      <c r="E17" s="716">
        <f t="shared" si="7"/>
        <v>0.24269995408241357</v>
      </c>
      <c r="F17" s="716">
        <f t="shared" si="7"/>
        <v>0.20210540637063995</v>
      </c>
      <c r="G17" s="716">
        <f t="shared" si="7"/>
        <v>0.16448699852043333</v>
      </c>
      <c r="H17" s="716">
        <f t="shared" si="7"/>
        <v>0.14319484362510843</v>
      </c>
      <c r="I17" s="716">
        <f t="shared" si="7"/>
        <v>6.0543188041019713E-2</v>
      </c>
      <c r="J17" s="716">
        <f t="shared" si="7"/>
        <v>2.3230897433717115E-2</v>
      </c>
      <c r="K17" s="716">
        <f t="shared" si="7"/>
        <v>1.7346643764561828E-3</v>
      </c>
      <c r="L17" s="717">
        <f t="shared" ref="L17" si="8">L16/$L16</f>
        <v>1</v>
      </c>
    </row>
    <row r="18" spans="2:12">
      <c r="B18" s="714">
        <f>T20_21!B16</f>
        <v>42644</v>
      </c>
      <c r="C18" s="91">
        <f>[3]tab_23!B6</f>
        <v>5168</v>
      </c>
      <c r="D18" s="91">
        <f>[3]tab_23!C6</f>
        <v>4352</v>
      </c>
      <c r="E18" s="91">
        <f>[3]tab_23!D6</f>
        <v>14907</v>
      </c>
      <c r="F18" s="91">
        <f>[3]tab_23!E6</f>
        <v>11510</v>
      </c>
      <c r="G18" s="91">
        <f>[3]tab_23!F6</f>
        <v>9709</v>
      </c>
      <c r="H18" s="91">
        <f>[3]tab_23!G6</f>
        <v>8267</v>
      </c>
      <c r="I18" s="91">
        <f>[3]tab_23!H6</f>
        <v>3556</v>
      </c>
      <c r="J18" s="91">
        <f>[3]tab_23!I6</f>
        <v>1307</v>
      </c>
      <c r="K18" s="91">
        <f>[3]tab_23!J6</f>
        <v>93</v>
      </c>
      <c r="L18" s="705">
        <f t="shared" ref="L18" si="9">SUM(C18:K18)</f>
        <v>58869</v>
      </c>
    </row>
    <row r="19" spans="2:12" ht="16.2">
      <c r="B19" s="712" t="str">
        <f>T20_21!B17</f>
        <v>en %</v>
      </c>
      <c r="C19" s="103">
        <f>C18/$L18</f>
        <v>8.7788139767959364E-2</v>
      </c>
      <c r="D19" s="103">
        <f t="shared" ref="D19:K19" si="10">D18/$L18</f>
        <v>7.3926854541439463E-2</v>
      </c>
      <c r="E19" s="103">
        <f t="shared" si="10"/>
        <v>0.25322325842124038</v>
      </c>
      <c r="F19" s="103">
        <f t="shared" si="10"/>
        <v>0.19551886391819123</v>
      </c>
      <c r="G19" s="103">
        <f t="shared" si="10"/>
        <v>0.16492551257877661</v>
      </c>
      <c r="H19" s="103">
        <f t="shared" si="10"/>
        <v>0.14043044726426474</v>
      </c>
      <c r="I19" s="103">
        <f t="shared" si="10"/>
        <v>6.0405306697922503E-2</v>
      </c>
      <c r="J19" s="103">
        <f t="shared" si="10"/>
        <v>2.2201837979242047E-2</v>
      </c>
      <c r="K19" s="103">
        <f t="shared" si="10"/>
        <v>1.5797788309636651E-3</v>
      </c>
      <c r="L19" s="713">
        <f>L18/$L18</f>
        <v>1</v>
      </c>
    </row>
    <row r="20" spans="2:12">
      <c r="B20" s="714">
        <f>T20_21!B18</f>
        <v>42552</v>
      </c>
      <c r="C20" s="91">
        <f>[3]tab_23!B7</f>
        <v>5000</v>
      </c>
      <c r="D20" s="91">
        <f>[3]tab_23!C7</f>
        <v>4370</v>
      </c>
      <c r="E20" s="91">
        <f>[3]tab_23!D7</f>
        <v>15139</v>
      </c>
      <c r="F20" s="91">
        <f>[3]tab_23!E7</f>
        <v>12200</v>
      </c>
      <c r="G20" s="91">
        <f>[3]tab_23!F7</f>
        <v>10037</v>
      </c>
      <c r="H20" s="91">
        <f>[3]tab_23!G7</f>
        <v>8530</v>
      </c>
      <c r="I20" s="91">
        <f>[3]tab_23!H7</f>
        <v>3648</v>
      </c>
      <c r="J20" s="91">
        <f>[3]tab_23!I7</f>
        <v>1352</v>
      </c>
      <c r="K20" s="91">
        <f>[3]tab_23!J7</f>
        <v>98</v>
      </c>
      <c r="L20" s="705">
        <f t="shared" ref="L20" si="11">SUM(C20:K20)</f>
        <v>60374</v>
      </c>
    </row>
    <row r="21" spans="2:12" ht="16.2">
      <c r="B21" s="710" t="str">
        <f>T20_21!B19</f>
        <v>en %</v>
      </c>
      <c r="C21" s="100">
        <f>C20/$L20</f>
        <v>8.281710670156027E-2</v>
      </c>
      <c r="D21" s="100">
        <f t="shared" ref="D21:K21" si="12">D20/$L20</f>
        <v>7.2382151257163685E-2</v>
      </c>
      <c r="E21" s="100">
        <f t="shared" si="12"/>
        <v>0.25075363567098419</v>
      </c>
      <c r="F21" s="100">
        <f t="shared" si="12"/>
        <v>0.20207374035180706</v>
      </c>
      <c r="G21" s="100">
        <f t="shared" si="12"/>
        <v>0.16624705999271208</v>
      </c>
      <c r="H21" s="100">
        <f t="shared" si="12"/>
        <v>0.14128598403286183</v>
      </c>
      <c r="I21" s="100">
        <f t="shared" si="12"/>
        <v>6.0423361049458377E-2</v>
      </c>
      <c r="J21" s="100">
        <f t="shared" si="12"/>
        <v>2.23937456521019E-2</v>
      </c>
      <c r="K21" s="100">
        <f t="shared" si="12"/>
        <v>1.6232152913505814E-3</v>
      </c>
      <c r="L21" s="711">
        <f>L20/$L20</f>
        <v>1</v>
      </c>
    </row>
    <row r="22" spans="2:12">
      <c r="B22" s="708">
        <f>T20_21!B20</f>
        <v>42461</v>
      </c>
      <c r="C22" s="97">
        <f>[3]tab_23!B8</f>
        <v>5083</v>
      </c>
      <c r="D22" s="97">
        <f>[3]tab_23!C8</f>
        <v>4319</v>
      </c>
      <c r="E22" s="97">
        <f>[3]tab_23!D8</f>
        <v>14775</v>
      </c>
      <c r="F22" s="97">
        <f>[3]tab_23!E8</f>
        <v>11994</v>
      </c>
      <c r="G22" s="97">
        <f>[3]tab_23!F8</f>
        <v>9944</v>
      </c>
      <c r="H22" s="97">
        <f>[3]tab_23!G8</f>
        <v>8392</v>
      </c>
      <c r="I22" s="97">
        <f>[3]tab_23!H8</f>
        <v>3659</v>
      </c>
      <c r="J22" s="97">
        <f>[3]tab_23!I8</f>
        <v>1356</v>
      </c>
      <c r="K22" s="97">
        <f>[3]tab_23!J8</f>
        <v>96</v>
      </c>
      <c r="L22" s="709">
        <f t="shared" ref="L22" si="13">SUM(C22:K22)</f>
        <v>59618</v>
      </c>
    </row>
    <row r="23" spans="2:12" ht="16.2">
      <c r="B23" s="710" t="str">
        <f>T20_21!B21</f>
        <v>en %</v>
      </c>
      <c r="C23" s="100">
        <f>C22/$L22</f>
        <v>8.5259485390318357E-2</v>
      </c>
      <c r="D23" s="100">
        <f t="shared" ref="D23:K23" si="14">D22/$L22</f>
        <v>7.2444563722365726E-2</v>
      </c>
      <c r="E23" s="100">
        <f t="shared" si="14"/>
        <v>0.24782783723036667</v>
      </c>
      <c r="F23" s="100">
        <f t="shared" si="14"/>
        <v>0.20118085142071188</v>
      </c>
      <c r="G23" s="100">
        <f t="shared" si="14"/>
        <v>0.16679526317555102</v>
      </c>
      <c r="H23" s="100">
        <f t="shared" si="14"/>
        <v>0.14076285685531215</v>
      </c>
      <c r="I23" s="100">
        <f t="shared" si="14"/>
        <v>6.1374081653191991E-2</v>
      </c>
      <c r="J23" s="100">
        <f t="shared" si="14"/>
        <v>2.2744808614847865E-2</v>
      </c>
      <c r="K23" s="100">
        <f t="shared" si="14"/>
        <v>1.6102519373343621E-3</v>
      </c>
      <c r="L23" s="711">
        <f>L22/$L22</f>
        <v>1</v>
      </c>
    </row>
    <row r="24" spans="2:12">
      <c r="B24" s="718">
        <f>T20_21!B22</f>
        <v>42370</v>
      </c>
      <c r="C24" s="719">
        <f>[3]tab_23!B9</f>
        <v>4813</v>
      </c>
      <c r="D24" s="719">
        <f>[3]tab_23!C9</f>
        <v>4088</v>
      </c>
      <c r="E24" s="719">
        <f>[3]tab_23!D9</f>
        <v>14376</v>
      </c>
      <c r="F24" s="719">
        <f>[3]tab_23!E9</f>
        <v>11420</v>
      </c>
      <c r="G24" s="719">
        <f>[3]tab_23!F9</f>
        <v>9793</v>
      </c>
      <c r="H24" s="719">
        <f>[3]tab_23!G9</f>
        <v>8409</v>
      </c>
      <c r="I24" s="719">
        <f>[3]tab_23!H9</f>
        <v>3612</v>
      </c>
      <c r="J24" s="719">
        <f>[3]tab_23!I9</f>
        <v>1346</v>
      </c>
      <c r="K24" s="719">
        <f>[3]tab_23!J9</f>
        <v>90</v>
      </c>
      <c r="L24" s="720">
        <f t="shared" ref="L24" si="15">SUM(C24:K24)</f>
        <v>57947</v>
      </c>
    </row>
    <row r="25" spans="2:12" ht="16.2">
      <c r="B25" s="715" t="str">
        <f>T20_21!B23</f>
        <v>en %</v>
      </c>
      <c r="C25" s="716">
        <f>C24/$L24</f>
        <v>8.3058657048682413E-2</v>
      </c>
      <c r="D25" s="716">
        <f t="shared" ref="D25:K25" si="16">D24/$L24</f>
        <v>7.0547224187619717E-2</v>
      </c>
      <c r="E25" s="716">
        <f t="shared" si="16"/>
        <v>0.24808877077329283</v>
      </c>
      <c r="F25" s="716">
        <f t="shared" si="16"/>
        <v>0.19707663899770481</v>
      </c>
      <c r="G25" s="716">
        <f t="shared" si="16"/>
        <v>0.16899925794260273</v>
      </c>
      <c r="H25" s="716">
        <f t="shared" si="16"/>
        <v>0.14511536403955339</v>
      </c>
      <c r="I25" s="716">
        <f t="shared" si="16"/>
        <v>6.2332821371253039E-2</v>
      </c>
      <c r="J25" s="716">
        <f t="shared" si="16"/>
        <v>2.3228122249641915E-2</v>
      </c>
      <c r="K25" s="716">
        <f t="shared" si="16"/>
        <v>1.5531433896491622E-3</v>
      </c>
      <c r="L25" s="717">
        <f>L24/$L24</f>
        <v>1</v>
      </c>
    </row>
    <row r="26" spans="2:12" ht="16.2">
      <c r="B26" s="115"/>
      <c r="C26" s="106"/>
      <c r="D26" s="106"/>
      <c r="E26" s="106"/>
      <c r="F26" s="106"/>
      <c r="G26" s="106"/>
      <c r="H26" s="106"/>
      <c r="I26" s="106"/>
      <c r="J26" s="106"/>
      <c r="K26" s="106"/>
      <c r="L26" s="106"/>
    </row>
    <row r="27" spans="2:12" ht="16.2">
      <c r="B27" s="115"/>
      <c r="C27" s="106"/>
      <c r="D27" s="106"/>
      <c r="E27" s="106"/>
      <c r="F27" s="106"/>
      <c r="G27" s="106"/>
      <c r="H27" s="106"/>
      <c r="I27" s="106"/>
      <c r="J27" s="106"/>
      <c r="K27" s="106"/>
      <c r="L27" s="106"/>
    </row>
    <row r="28" spans="2:12" ht="16.2">
      <c r="B28" s="115"/>
      <c r="C28" s="106"/>
      <c r="D28" s="106"/>
      <c r="E28" s="106"/>
      <c r="F28" s="106"/>
      <c r="G28" s="106"/>
      <c r="H28" s="106"/>
      <c r="I28" s="106"/>
      <c r="J28" s="106"/>
      <c r="K28" s="106"/>
      <c r="L28" s="106"/>
    </row>
    <row r="29" spans="2:12" ht="16.2">
      <c r="B29" s="115"/>
      <c r="C29" s="106"/>
      <c r="D29" s="106"/>
      <c r="E29" s="106"/>
      <c r="F29" s="106"/>
      <c r="G29" s="106"/>
      <c r="H29" s="106"/>
      <c r="I29" s="106"/>
      <c r="J29" s="106"/>
      <c r="K29" s="106"/>
      <c r="L29" s="106"/>
    </row>
    <row r="30" spans="2:12" ht="16.2">
      <c r="B30" s="115"/>
      <c r="C30" s="106"/>
      <c r="D30" s="106"/>
      <c r="E30" s="106"/>
      <c r="F30" s="106"/>
      <c r="G30" s="106"/>
      <c r="H30" s="106"/>
      <c r="I30" s="106"/>
      <c r="J30" s="106"/>
      <c r="K30" s="106"/>
      <c r="L30" s="106"/>
    </row>
    <row r="31" spans="2:12" ht="16.2">
      <c r="B31" s="115"/>
      <c r="C31" s="106"/>
      <c r="D31" s="106"/>
      <c r="E31" s="106"/>
      <c r="F31" s="106"/>
      <c r="G31" s="106"/>
      <c r="H31" s="106"/>
      <c r="I31" s="106"/>
      <c r="J31" s="106"/>
      <c r="K31" s="106"/>
      <c r="L31" s="106"/>
    </row>
    <row r="32" spans="2:12" ht="16.2">
      <c r="B32" s="115"/>
      <c r="C32" s="106"/>
      <c r="D32" s="106"/>
      <c r="E32" s="106"/>
      <c r="F32" s="106"/>
      <c r="G32" s="106"/>
      <c r="H32" s="106"/>
      <c r="I32" s="106"/>
      <c r="J32" s="106"/>
      <c r="K32" s="106"/>
      <c r="L32" s="106"/>
    </row>
    <row r="33" spans="2:12" ht="19.5" customHeight="1">
      <c r="B33" s="410" t="s">
        <v>90</v>
      </c>
      <c r="C33" s="1032" t="s">
        <v>283</v>
      </c>
      <c r="D33" s="1032"/>
      <c r="E33" s="1032"/>
      <c r="F33" s="1032"/>
      <c r="G33" s="1032"/>
      <c r="H33" s="1032"/>
      <c r="I33" s="1032"/>
      <c r="J33" s="1032"/>
      <c r="K33" s="1032"/>
      <c r="L33" s="1032"/>
    </row>
    <row r="34" spans="2:12" ht="19.5" customHeight="1">
      <c r="B34" s="763"/>
      <c r="C34" s="1032" t="s">
        <v>187</v>
      </c>
      <c r="D34" s="1032"/>
      <c r="E34" s="1032"/>
      <c r="F34" s="1032"/>
      <c r="G34" s="1032"/>
      <c r="H34" s="1032"/>
      <c r="I34" s="782"/>
      <c r="J34" s="782"/>
      <c r="K34" s="782"/>
      <c r="L34" s="782"/>
    </row>
    <row r="35" spans="2:12" ht="18.75" customHeight="1">
      <c r="C35" s="118" t="s">
        <v>189</v>
      </c>
      <c r="D35" s="117"/>
      <c r="E35" s="117"/>
      <c r="F35" s="117"/>
      <c r="G35" s="117"/>
      <c r="H35" s="117"/>
    </row>
    <row r="36" spans="2:12" ht="66" customHeight="1">
      <c r="B36" s="677"/>
      <c r="C36" s="695" t="s">
        <v>179</v>
      </c>
      <c r="D36" s="696" t="s">
        <v>181</v>
      </c>
      <c r="E36" s="695" t="s">
        <v>180</v>
      </c>
      <c r="F36" s="696" t="s">
        <v>182</v>
      </c>
      <c r="G36" s="695" t="s">
        <v>183</v>
      </c>
      <c r="H36" s="696" t="s">
        <v>184</v>
      </c>
      <c r="I36" s="695" t="s">
        <v>139</v>
      </c>
      <c r="J36" s="695" t="s">
        <v>185</v>
      </c>
      <c r="K36" s="695" t="s">
        <v>306</v>
      </c>
      <c r="L36" s="1023" t="s">
        <v>25</v>
      </c>
    </row>
    <row r="37" spans="2:12" ht="31.2">
      <c r="B37" s="764"/>
      <c r="C37" s="780" t="s">
        <v>315</v>
      </c>
      <c r="D37" s="781" t="s">
        <v>175</v>
      </c>
      <c r="E37" s="780" t="s">
        <v>176</v>
      </c>
      <c r="F37" s="781" t="s">
        <v>176</v>
      </c>
      <c r="G37" s="780" t="s">
        <v>133</v>
      </c>
      <c r="H37" s="781" t="s">
        <v>134</v>
      </c>
      <c r="I37" s="780" t="s">
        <v>142</v>
      </c>
      <c r="J37" s="780" t="s">
        <v>143</v>
      </c>
      <c r="K37" s="766"/>
      <c r="L37" s="1031"/>
    </row>
    <row r="38" spans="2:12">
      <c r="B38" s="679">
        <v>43101</v>
      </c>
      <c r="C38" s="683">
        <f>[2]Feuil24!B5</f>
        <v>3537</v>
      </c>
      <c r="D38" s="687">
        <f>[2]Feuil24!C5</f>
        <v>2736</v>
      </c>
      <c r="E38" s="683">
        <f>[2]Feuil24!D5</f>
        <v>10627</v>
      </c>
      <c r="F38" s="687">
        <f>[2]Feuil24!E5</f>
        <v>9924</v>
      </c>
      <c r="G38" s="683">
        <f>[2]Feuil24!F5</f>
        <v>8798</v>
      </c>
      <c r="H38" s="687">
        <f>[2]Feuil24!G5</f>
        <v>8106</v>
      </c>
      <c r="I38" s="683">
        <f>[2]Feuil24!H5</f>
        <v>3587</v>
      </c>
      <c r="J38" s="683">
        <f>[2]Feuil24!I5</f>
        <v>1280</v>
      </c>
      <c r="K38" s="770">
        <f>L38-SUM(C38:J38)</f>
        <v>564</v>
      </c>
      <c r="L38" s="690">
        <v>49159</v>
      </c>
    </row>
    <row r="39" spans="2:12" ht="16.2">
      <c r="B39" s="680" t="str">
        <f t="shared" ref="B39:B55" si="17">B9</f>
        <v>en %</v>
      </c>
      <c r="C39" s="765">
        <f>C38/$L38</f>
        <v>7.195020240444272E-2</v>
      </c>
      <c r="D39" s="767">
        <f t="shared" ref="D39:K41" si="18">D38/$L38</f>
        <v>5.5656136211070198E-2</v>
      </c>
      <c r="E39" s="765">
        <f t="shared" si="18"/>
        <v>0.21617608169409466</v>
      </c>
      <c r="F39" s="767">
        <f t="shared" si="18"/>
        <v>0.20187554669541691</v>
      </c>
      <c r="G39" s="765">
        <f t="shared" si="18"/>
        <v>0.17897028011147501</v>
      </c>
      <c r="H39" s="767">
        <f t="shared" si="18"/>
        <v>0.16489350881832421</v>
      </c>
      <c r="I39" s="765">
        <f t="shared" si="18"/>
        <v>7.2967310156838022E-2</v>
      </c>
      <c r="J39" s="765">
        <f t="shared" si="18"/>
        <v>2.6037958461319392E-2</v>
      </c>
      <c r="K39" s="765">
        <f t="shared" si="18"/>
        <v>1.1472975447018858E-2</v>
      </c>
      <c r="L39" s="691">
        <v>1</v>
      </c>
    </row>
    <row r="40" spans="2:12">
      <c r="B40" s="379">
        <f t="shared" si="17"/>
        <v>43009</v>
      </c>
      <c r="C40" s="685">
        <f>[3]tab_24!B2</f>
        <v>3340</v>
      </c>
      <c r="D40" s="689">
        <f>[3]tab_24!C2</f>
        <v>2860</v>
      </c>
      <c r="E40" s="685">
        <f>[3]tab_24!D2</f>
        <v>10741</v>
      </c>
      <c r="F40" s="689">
        <f>[3]tab_24!E2</f>
        <v>9742</v>
      </c>
      <c r="G40" s="685">
        <f>[3]tab_24!F2</f>
        <v>8757</v>
      </c>
      <c r="H40" s="689">
        <f>[3]tab_24!G2</f>
        <v>7937</v>
      </c>
      <c r="I40" s="685">
        <f>[3]tab_24!H2</f>
        <v>3496</v>
      </c>
      <c r="J40" s="685">
        <f>[3]tab_24!I2</f>
        <v>1252</v>
      </c>
      <c r="K40" s="771">
        <f>L40-SUM(C40:J40)</f>
        <v>560</v>
      </c>
      <c r="L40" s="692">
        <v>48685</v>
      </c>
    </row>
    <row r="41" spans="2:12" ht="16.2">
      <c r="B41" s="697" t="str">
        <f t="shared" si="17"/>
        <v>en %</v>
      </c>
      <c r="C41" s="768">
        <f>C40/$L40</f>
        <v>6.860429290335833E-2</v>
      </c>
      <c r="D41" s="769">
        <f t="shared" si="18"/>
        <v>5.8744993324432573E-2</v>
      </c>
      <c r="E41" s="768">
        <f t="shared" si="18"/>
        <v>0.22062236828591969</v>
      </c>
      <c r="F41" s="769">
        <f t="shared" si="18"/>
        <v>0.20010270103728048</v>
      </c>
      <c r="G41" s="768">
        <f t="shared" si="18"/>
        <v>0.1798705966930266</v>
      </c>
      <c r="H41" s="769">
        <f t="shared" si="18"/>
        <v>0.16302762657902845</v>
      </c>
      <c r="I41" s="768">
        <f t="shared" si="18"/>
        <v>7.1808565266509194E-2</v>
      </c>
      <c r="J41" s="768">
        <f t="shared" si="18"/>
        <v>2.5716339735031325E-2</v>
      </c>
      <c r="K41" s="768">
        <f t="shared" si="18"/>
        <v>1.1502516175413372E-2</v>
      </c>
      <c r="L41" s="700">
        <v>1</v>
      </c>
    </row>
    <row r="42" spans="2:12">
      <c r="B42" s="379">
        <f t="shared" si="17"/>
        <v>42917</v>
      </c>
      <c r="C42" s="685">
        <f>[3]tab_24!B3</f>
        <v>3435</v>
      </c>
      <c r="D42" s="689">
        <f>[3]tab_24!C3</f>
        <v>2940</v>
      </c>
      <c r="E42" s="685">
        <f>[3]tab_24!D3</f>
        <v>10570</v>
      </c>
      <c r="F42" s="689">
        <f>[3]tab_24!E3</f>
        <v>9920</v>
      </c>
      <c r="G42" s="685">
        <f>[3]tab_24!F3</f>
        <v>9114</v>
      </c>
      <c r="H42" s="689">
        <f>[3]tab_24!G3</f>
        <v>8200</v>
      </c>
      <c r="I42" s="685">
        <f>[3]tab_24!H3</f>
        <v>3569</v>
      </c>
      <c r="J42" s="685">
        <f>[3]tab_24!I3</f>
        <v>1278</v>
      </c>
      <c r="K42" s="771">
        <f>L42-SUM(C42:J42)</f>
        <v>565</v>
      </c>
      <c r="L42" s="692">
        <v>49591</v>
      </c>
    </row>
    <row r="43" spans="2:12" ht="16.2">
      <c r="B43" s="701" t="str">
        <f t="shared" si="17"/>
        <v>en %</v>
      </c>
      <c r="C43" s="698">
        <f>C42/$L42</f>
        <v>6.9266600794499006E-2</v>
      </c>
      <c r="D43" s="699">
        <f t="shared" ref="D43:K43" si="19">D42/$L42</f>
        <v>5.9284950898348489E-2</v>
      </c>
      <c r="E43" s="698">
        <f t="shared" si="19"/>
        <v>0.21314351394406242</v>
      </c>
      <c r="F43" s="699">
        <f t="shared" si="19"/>
        <v>0.20003629690871327</v>
      </c>
      <c r="G43" s="698">
        <f t="shared" si="19"/>
        <v>0.18378334778488031</v>
      </c>
      <c r="H43" s="699">
        <f t="shared" si="19"/>
        <v>0.16535258413825088</v>
      </c>
      <c r="I43" s="698">
        <f t="shared" si="19"/>
        <v>7.1968703998709443E-2</v>
      </c>
      <c r="J43" s="698">
        <f t="shared" si="19"/>
        <v>2.5770805186424956E-2</v>
      </c>
      <c r="K43" s="698">
        <f t="shared" si="19"/>
        <v>1.139319634611119E-2</v>
      </c>
      <c r="L43" s="702">
        <v>1</v>
      </c>
    </row>
    <row r="44" spans="2:12">
      <c r="B44" s="379">
        <f t="shared" si="17"/>
        <v>42826</v>
      </c>
      <c r="C44" s="685">
        <f>[3]tab_24!B4</f>
        <v>3352</v>
      </c>
      <c r="D44" s="689">
        <f>[3]tab_24!C4</f>
        <v>2993</v>
      </c>
      <c r="E44" s="685">
        <f>[3]tab_24!D4</f>
        <v>10703</v>
      </c>
      <c r="F44" s="689">
        <f>[3]tab_24!E4</f>
        <v>10090</v>
      </c>
      <c r="G44" s="685">
        <f>[3]tab_24!F4</f>
        <v>8995</v>
      </c>
      <c r="H44" s="689">
        <f>[3]tab_24!G4</f>
        <v>8218</v>
      </c>
      <c r="I44" s="685">
        <f>[3]tab_24!H4</f>
        <v>3572</v>
      </c>
      <c r="J44" s="685">
        <f>[3]tab_24!I4</f>
        <v>1295</v>
      </c>
      <c r="K44" s="771">
        <f>L44-SUM(C44:J44)</f>
        <v>562</v>
      </c>
      <c r="L44" s="692">
        <v>49780</v>
      </c>
    </row>
    <row r="45" spans="2:12" ht="16.2">
      <c r="B45" s="681" t="str">
        <f t="shared" si="17"/>
        <v>en %</v>
      </c>
      <c r="C45" s="686">
        <f>C44/$L44</f>
        <v>6.7336279630373641E-2</v>
      </c>
      <c r="D45" s="106">
        <f t="shared" ref="D45:K45" si="20">D44/$L44</f>
        <v>6.0124548011249501E-2</v>
      </c>
      <c r="E45" s="686">
        <f t="shared" si="20"/>
        <v>0.21500602651667336</v>
      </c>
      <c r="F45" s="106">
        <f t="shared" si="20"/>
        <v>0.20269184411410204</v>
      </c>
      <c r="G45" s="686">
        <f t="shared" si="20"/>
        <v>0.18069505825632784</v>
      </c>
      <c r="H45" s="106">
        <f t="shared" si="20"/>
        <v>0.16508638007231821</v>
      </c>
      <c r="I45" s="686">
        <f t="shared" si="20"/>
        <v>7.1755725190839698E-2</v>
      </c>
      <c r="J45" s="686">
        <f t="shared" si="20"/>
        <v>2.6014463640016069E-2</v>
      </c>
      <c r="K45" s="686">
        <f t="shared" si="20"/>
        <v>1.1289674568099638E-2</v>
      </c>
      <c r="L45" s="693">
        <v>1</v>
      </c>
    </row>
    <row r="46" spans="2:12">
      <c r="B46" s="682">
        <f t="shared" si="17"/>
        <v>42736</v>
      </c>
      <c r="C46" s="683">
        <f>[3]tab_24!B5</f>
        <v>3335</v>
      </c>
      <c r="D46" s="687">
        <f>[3]tab_24!C5</f>
        <v>3030</v>
      </c>
      <c r="E46" s="683">
        <f>[3]tab_24!D5</f>
        <v>10186</v>
      </c>
      <c r="F46" s="687">
        <f>[3]tab_24!E5</f>
        <v>9793</v>
      </c>
      <c r="G46" s="683">
        <f>[3]tab_24!F5</f>
        <v>8893</v>
      </c>
      <c r="H46" s="687">
        <f>[3]tab_24!G5</f>
        <v>8193</v>
      </c>
      <c r="I46" s="683">
        <f>[3]tab_24!H5</f>
        <v>3551</v>
      </c>
      <c r="J46" s="683">
        <f>[3]tab_24!I5</f>
        <v>1365</v>
      </c>
      <c r="K46" s="770">
        <f>L46-SUM(C46:J46)</f>
        <v>588</v>
      </c>
      <c r="L46" s="690">
        <v>48934</v>
      </c>
    </row>
    <row r="47" spans="2:12" ht="16.2">
      <c r="B47" s="380" t="str">
        <f t="shared" si="17"/>
        <v>en %</v>
      </c>
      <c r="C47" s="684">
        <f>C46/$L46</f>
        <v>6.8153022438386404E-2</v>
      </c>
      <c r="D47" s="688">
        <f t="shared" ref="D47:K47" si="21">D46/$L46</f>
        <v>6.1920137327829319E-2</v>
      </c>
      <c r="E47" s="684">
        <f t="shared" si="21"/>
        <v>0.2081579270037193</v>
      </c>
      <c r="F47" s="688">
        <f t="shared" si="21"/>
        <v>0.20012670127109985</v>
      </c>
      <c r="G47" s="684">
        <f t="shared" si="21"/>
        <v>0.1817345812727347</v>
      </c>
      <c r="H47" s="688">
        <f t="shared" si="21"/>
        <v>0.16742959905178403</v>
      </c>
      <c r="I47" s="684">
        <f t="shared" si="21"/>
        <v>7.2567131237994034E-2</v>
      </c>
      <c r="J47" s="684">
        <f t="shared" si="21"/>
        <v>2.7894715330853803E-2</v>
      </c>
      <c r="K47" s="684">
        <f t="shared" si="21"/>
        <v>1.2016185065598562E-2</v>
      </c>
      <c r="L47" s="694">
        <v>1</v>
      </c>
    </row>
    <row r="48" spans="2:12">
      <c r="B48" s="379">
        <f t="shared" si="17"/>
        <v>42644</v>
      </c>
      <c r="C48" s="685">
        <f>[3]tab_24!B6</f>
        <v>3410</v>
      </c>
      <c r="D48" s="689">
        <f>[3]tab_24!C6</f>
        <v>2894</v>
      </c>
      <c r="E48" s="685">
        <f>[3]tab_24!D6</f>
        <v>10719</v>
      </c>
      <c r="F48" s="689">
        <f>[3]tab_24!E6</f>
        <v>9499</v>
      </c>
      <c r="G48" s="685">
        <f>[3]tab_24!F6</f>
        <v>8924</v>
      </c>
      <c r="H48" s="689">
        <f>[3]tab_24!G6</f>
        <v>8025</v>
      </c>
      <c r="I48" s="685">
        <f>[3]tab_24!H6</f>
        <v>3542</v>
      </c>
      <c r="J48" s="685">
        <f>[3]tab_24!I6</f>
        <v>1306</v>
      </c>
      <c r="K48" s="771">
        <f>L48-SUM(C48:J48)</f>
        <v>580</v>
      </c>
      <c r="L48" s="692">
        <v>48899</v>
      </c>
    </row>
    <row r="49" spans="2:12" ht="16.2">
      <c r="B49" s="701" t="str">
        <f t="shared" si="17"/>
        <v>en %</v>
      </c>
      <c r="C49" s="698">
        <f>C48/$L48</f>
        <v>6.9735577414671054E-2</v>
      </c>
      <c r="D49" s="699">
        <f t="shared" ref="D49:K49" si="22">D48/$L48</f>
        <v>5.918321438066218E-2</v>
      </c>
      <c r="E49" s="698">
        <f t="shared" si="22"/>
        <v>0.21920693674717273</v>
      </c>
      <c r="F49" s="699">
        <f t="shared" si="22"/>
        <v>0.19425755127916727</v>
      </c>
      <c r="G49" s="698">
        <f t="shared" si="22"/>
        <v>0.18249861960367289</v>
      </c>
      <c r="H49" s="699">
        <f t="shared" si="22"/>
        <v>0.16411378555798686</v>
      </c>
      <c r="I49" s="698">
        <f t="shared" si="22"/>
        <v>7.2435019121045427E-2</v>
      </c>
      <c r="J49" s="698">
        <f t="shared" si="22"/>
        <v>2.6708112640340294E-2</v>
      </c>
      <c r="K49" s="698">
        <f t="shared" si="22"/>
        <v>1.1861183255281293E-2</v>
      </c>
      <c r="L49" s="702">
        <v>1</v>
      </c>
    </row>
    <row r="50" spans="2:12">
      <c r="B50" s="379">
        <f t="shared" si="17"/>
        <v>42552</v>
      </c>
      <c r="C50" s="685">
        <f>[3]tab_24!B7</f>
        <v>3217</v>
      </c>
      <c r="D50" s="689">
        <f>[3]tab_24!C7</f>
        <v>2848</v>
      </c>
      <c r="E50" s="685">
        <f>[3]tab_24!D7</f>
        <v>10425</v>
      </c>
      <c r="F50" s="689">
        <f>[3]tab_24!E7</f>
        <v>9877</v>
      </c>
      <c r="G50" s="685">
        <f>[3]tab_24!F7</f>
        <v>9107</v>
      </c>
      <c r="H50" s="689">
        <f>[3]tab_24!G7</f>
        <v>8298</v>
      </c>
      <c r="I50" s="685">
        <f>[3]tab_24!H7</f>
        <v>3634</v>
      </c>
      <c r="J50" s="685">
        <f>[3]tab_24!I7</f>
        <v>1351</v>
      </c>
      <c r="K50" s="771">
        <f>L50-SUM(C50:J50)</f>
        <v>583</v>
      </c>
      <c r="L50" s="692">
        <v>49340</v>
      </c>
    </row>
    <row r="51" spans="2:12" ht="16.2">
      <c r="B51" s="701" t="str">
        <f t="shared" si="17"/>
        <v>en %</v>
      </c>
      <c r="C51" s="698">
        <f>C50/$L50</f>
        <v>6.520064856100527E-2</v>
      </c>
      <c r="D51" s="699">
        <f t="shared" ref="D51:K51" si="23">D50/$L50</f>
        <v>5.7721929468990678E-2</v>
      </c>
      <c r="E51" s="698">
        <f t="shared" si="23"/>
        <v>0.21128901499797326</v>
      </c>
      <c r="F51" s="699">
        <f t="shared" si="23"/>
        <v>0.20018240778273205</v>
      </c>
      <c r="G51" s="698">
        <f t="shared" si="23"/>
        <v>0.18457640859343333</v>
      </c>
      <c r="H51" s="699">
        <f t="shared" si="23"/>
        <v>0.16817997567896231</v>
      </c>
      <c r="I51" s="698">
        <f t="shared" si="23"/>
        <v>7.3652209160924201E-2</v>
      </c>
      <c r="J51" s="698">
        <f t="shared" si="23"/>
        <v>2.7381434941224157E-2</v>
      </c>
      <c r="K51" s="698">
        <f t="shared" si="23"/>
        <v>1.1815970814754762E-2</v>
      </c>
      <c r="L51" s="702">
        <v>1</v>
      </c>
    </row>
    <row r="52" spans="2:12">
      <c r="B52" s="379">
        <f t="shared" si="17"/>
        <v>42461</v>
      </c>
      <c r="C52" s="685">
        <f>[3]tab_24!B8</f>
        <v>3311</v>
      </c>
      <c r="D52" s="689">
        <f>[3]tab_24!C8</f>
        <v>2861</v>
      </c>
      <c r="E52" s="685">
        <f>[3]tab_24!D8</f>
        <v>10303</v>
      </c>
      <c r="F52" s="689">
        <f>[3]tab_24!E8</f>
        <v>9714</v>
      </c>
      <c r="G52" s="685">
        <f>[3]tab_24!F8</f>
        <v>9111</v>
      </c>
      <c r="H52" s="689">
        <f>[3]tab_24!G8</f>
        <v>8173</v>
      </c>
      <c r="I52" s="685">
        <f>[3]tab_24!H8</f>
        <v>3644</v>
      </c>
      <c r="J52" s="685">
        <f>[3]tab_24!I8</f>
        <v>1354</v>
      </c>
      <c r="K52" s="771">
        <f>L52-SUM(C52:J52)</f>
        <v>584</v>
      </c>
      <c r="L52" s="692">
        <v>49055</v>
      </c>
    </row>
    <row r="53" spans="2:12" ht="16.2">
      <c r="B53" s="681" t="str">
        <f t="shared" si="17"/>
        <v>en %</v>
      </c>
      <c r="C53" s="686">
        <f>C52/$L52</f>
        <v>6.749566812761186E-2</v>
      </c>
      <c r="D53" s="106">
        <f t="shared" ref="D53:K53" si="24">D52/$L52</f>
        <v>5.8322291305677301E-2</v>
      </c>
      <c r="E53" s="686">
        <f t="shared" si="24"/>
        <v>0.21002955865864845</v>
      </c>
      <c r="F53" s="106">
        <f t="shared" si="24"/>
        <v>0.19802262766282744</v>
      </c>
      <c r="G53" s="686">
        <f t="shared" si="24"/>
        <v>0.18573030272143512</v>
      </c>
      <c r="H53" s="106">
        <f t="shared" si="24"/>
        <v>0.1666089083681582</v>
      </c>
      <c r="I53" s="686">
        <f t="shared" si="24"/>
        <v>7.4283966975843441E-2</v>
      </c>
      <c r="J53" s="686">
        <f t="shared" si="24"/>
        <v>2.7601671593109774E-2</v>
      </c>
      <c r="K53" s="686">
        <f t="shared" si="24"/>
        <v>1.1905004586688412E-2</v>
      </c>
      <c r="L53" s="693">
        <v>1</v>
      </c>
    </row>
    <row r="54" spans="2:12">
      <c r="B54" s="679">
        <f t="shared" si="17"/>
        <v>42370</v>
      </c>
      <c r="C54" s="683">
        <f>[3]tab_24!B9</f>
        <v>3153</v>
      </c>
      <c r="D54" s="687">
        <f>[3]tab_24!C9</f>
        <v>2921</v>
      </c>
      <c r="E54" s="683">
        <f>[3]tab_24!D9</f>
        <v>10266</v>
      </c>
      <c r="F54" s="687">
        <f>[3]tab_24!E9</f>
        <v>9404</v>
      </c>
      <c r="G54" s="683">
        <f>[3]tab_24!F9</f>
        <v>9018</v>
      </c>
      <c r="H54" s="687">
        <f>[3]tab_24!G9</f>
        <v>8237</v>
      </c>
      <c r="I54" s="683">
        <f>[3]tab_24!H9</f>
        <v>3602</v>
      </c>
      <c r="J54" s="683">
        <f>[3]tab_24!I9</f>
        <v>1343</v>
      </c>
      <c r="K54" s="770">
        <f>L54-SUM(C54:J54)</f>
        <v>576</v>
      </c>
      <c r="L54" s="690">
        <v>48520</v>
      </c>
    </row>
    <row r="55" spans="2:12" ht="16.2">
      <c r="B55" s="380" t="str">
        <f t="shared" si="17"/>
        <v>en %</v>
      </c>
      <c r="C55" s="684">
        <f>C54/$L54</f>
        <v>6.4983511953833464E-2</v>
      </c>
      <c r="D55" s="688">
        <f t="shared" ref="D55:K55" si="25">D54/$L54</f>
        <v>6.0201978565539986E-2</v>
      </c>
      <c r="E55" s="684">
        <f t="shared" si="25"/>
        <v>0.21158285243198682</v>
      </c>
      <c r="F55" s="688">
        <f t="shared" si="25"/>
        <v>0.19381698268755151</v>
      </c>
      <c r="G55" s="684">
        <f t="shared" si="25"/>
        <v>0.18586150041220115</v>
      </c>
      <c r="H55" s="688">
        <f t="shared" si="25"/>
        <v>0.16976504534212697</v>
      </c>
      <c r="I55" s="684">
        <f t="shared" si="25"/>
        <v>7.423742786479802E-2</v>
      </c>
      <c r="J55" s="684">
        <f t="shared" si="25"/>
        <v>2.7679307502061004E-2</v>
      </c>
      <c r="K55" s="684">
        <f t="shared" si="25"/>
        <v>1.1871393239901072E-2</v>
      </c>
      <c r="L55" s="694">
        <v>1</v>
      </c>
    </row>
    <row r="57" spans="2:12" ht="21" customHeight="1"/>
    <row r="66" spans="2:2" ht="16.2">
      <c r="B66" s="67"/>
    </row>
    <row r="67" spans="2:2" ht="16.2">
      <c r="B67" s="67"/>
    </row>
    <row r="68" spans="2:2" ht="16.2">
      <c r="B68" s="67"/>
    </row>
    <row r="69" spans="2:2" ht="16.2">
      <c r="B69" s="67"/>
    </row>
    <row r="70" spans="2:2" ht="16.2">
      <c r="B70" s="67"/>
    </row>
    <row r="71" spans="2:2" ht="16.2">
      <c r="B71" s="67"/>
    </row>
    <row r="72" spans="2:2" ht="16.2">
      <c r="B72" s="67"/>
    </row>
    <row r="73" spans="2:2" ht="16.2">
      <c r="B73" s="67"/>
    </row>
  </sheetData>
  <mergeCells count="5">
    <mergeCell ref="L6:L7"/>
    <mergeCell ref="L36:L37"/>
    <mergeCell ref="C33:L33"/>
    <mergeCell ref="C34:H34"/>
    <mergeCell ref="C4:L4"/>
  </mergeCells>
  <printOptions horizontalCentered="1" verticalCentered="1"/>
  <pageMargins left="0" right="6.0049019607843139E-2" top="8.020833333333334E-2" bottom="0.59191176470588236" header="0.51181102362204722" footer="0.51181102362204722"/>
  <pageSetup paperSize="9" scale="60" firstPageNumber="2" orientation="portrait" useFirstPageNumber="1" r:id="rId1"/>
  <headerFooter alignWithMargins="0">
    <oddFooter>&amp;C&amp;14page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zoomScale="75" zoomScaleNormal="55" zoomScaleSheetLayoutView="75" workbookViewId="0">
      <selection activeCell="K9" sqref="K9"/>
    </sheetView>
  </sheetViews>
  <sheetFormatPr baseColWidth="10" defaultColWidth="11" defaultRowHeight="15.6"/>
  <cols>
    <col min="1" max="7" width="11" style="151"/>
    <col min="8" max="8" width="51.08984375" style="151" customWidth="1"/>
    <col min="9" max="16384" width="11" style="151"/>
  </cols>
  <sheetData>
    <row r="1" spans="1:8" ht="12.75" customHeight="1">
      <c r="A1" s="223"/>
      <c r="B1" s="223"/>
      <c r="C1" s="223"/>
      <c r="D1" s="223"/>
      <c r="E1" s="223"/>
      <c r="F1" s="223"/>
      <c r="G1" s="223"/>
      <c r="H1" s="223"/>
    </row>
    <row r="2" spans="1:8" ht="12.75" customHeight="1">
      <c r="A2" s="223"/>
      <c r="B2" s="223"/>
      <c r="C2" s="223"/>
      <c r="D2" s="223"/>
      <c r="E2" s="223"/>
      <c r="F2" s="223"/>
      <c r="G2" s="223"/>
      <c r="H2" s="223"/>
    </row>
    <row r="3" spans="1:8">
      <c r="A3" s="223"/>
      <c r="B3" s="223"/>
      <c r="C3" s="223"/>
      <c r="D3" s="223"/>
      <c r="E3" s="223"/>
      <c r="F3" s="223"/>
      <c r="G3" s="223"/>
      <c r="H3" s="223"/>
    </row>
    <row r="4" spans="1:8" ht="18">
      <c r="A4" s="950" t="s">
        <v>263</v>
      </c>
      <c r="B4" s="950"/>
      <c r="C4" s="950"/>
      <c r="D4" s="950"/>
      <c r="E4" s="950"/>
      <c r="F4" s="950"/>
      <c r="G4" s="950"/>
      <c r="H4" s="950"/>
    </row>
    <row r="5" spans="1:8">
      <c r="A5" s="223"/>
      <c r="B5" s="223"/>
      <c r="C5" s="223"/>
      <c r="D5" s="223"/>
      <c r="E5" s="223"/>
      <c r="F5" s="223"/>
      <c r="G5" s="223"/>
      <c r="H5" s="223"/>
    </row>
    <row r="6" spans="1:8">
      <c r="A6" s="152"/>
    </row>
    <row r="7" spans="1:8" ht="18">
      <c r="A7" s="207" t="s">
        <v>220</v>
      </c>
    </row>
    <row r="8" spans="1:8" ht="24.9" customHeight="1">
      <c r="A8" s="152"/>
    </row>
    <row r="9" spans="1:8" ht="61.5" customHeight="1">
      <c r="A9" s="948" t="s">
        <v>264</v>
      </c>
      <c r="B9" s="948"/>
      <c r="C9" s="948"/>
      <c r="D9" s="948"/>
      <c r="E9" s="948"/>
      <c r="F9" s="948"/>
      <c r="G9" s="948"/>
      <c r="H9" s="948"/>
    </row>
    <row r="10" spans="1:8" ht="20.100000000000001" customHeight="1">
      <c r="A10" s="222"/>
      <c r="B10" s="222"/>
      <c r="C10" s="222"/>
      <c r="D10" s="222"/>
      <c r="E10" s="222"/>
      <c r="F10" s="222"/>
      <c r="G10" s="222"/>
      <c r="H10" s="222"/>
    </row>
    <row r="11" spans="1:8" ht="93" customHeight="1">
      <c r="A11" s="948" t="s">
        <v>265</v>
      </c>
      <c r="B11" s="948"/>
      <c r="C11" s="948"/>
      <c r="D11" s="948"/>
      <c r="E11" s="948"/>
      <c r="F11" s="948"/>
      <c r="G11" s="948"/>
      <c r="H11" s="948"/>
    </row>
    <row r="12" spans="1:8" ht="30" customHeight="1">
      <c r="A12" s="155"/>
      <c r="B12" s="155"/>
      <c r="C12" s="155"/>
      <c r="D12" s="155"/>
      <c r="E12" s="155"/>
      <c r="F12" s="155"/>
      <c r="G12" s="155"/>
      <c r="H12" s="155"/>
    </row>
    <row r="13" spans="1:8" ht="27.75" customHeight="1">
      <c r="A13" s="207" t="s">
        <v>191</v>
      </c>
      <c r="B13" s="155"/>
      <c r="C13" s="155"/>
      <c r="D13" s="155"/>
      <c r="E13" s="155"/>
      <c r="F13" s="155"/>
      <c r="G13" s="155"/>
      <c r="H13" s="155"/>
    </row>
    <row r="14" spans="1:8" ht="24.9" customHeight="1">
      <c r="A14" s="152"/>
      <c r="B14" s="155"/>
      <c r="C14" s="155"/>
      <c r="D14" s="155"/>
      <c r="E14" s="155"/>
      <c r="F14" s="155"/>
      <c r="G14" s="155"/>
      <c r="H14" s="155"/>
    </row>
    <row r="15" spans="1:8" s="6" customFormat="1" ht="20.100000000000001" customHeight="1">
      <c r="A15" s="951" t="s">
        <v>228</v>
      </c>
      <c r="B15" s="951"/>
      <c r="C15" s="951"/>
      <c r="D15" s="951"/>
      <c r="E15" s="951"/>
      <c r="F15" s="951"/>
      <c r="G15" s="951"/>
      <c r="H15" s="951"/>
    </row>
    <row r="16" spans="1:8" ht="45" customHeight="1">
      <c r="A16" s="948" t="s">
        <v>289</v>
      </c>
      <c r="B16" s="948"/>
      <c r="C16" s="948"/>
      <c r="D16" s="948"/>
      <c r="E16" s="948"/>
      <c r="F16" s="948"/>
      <c r="G16" s="948"/>
      <c r="H16" s="948"/>
    </row>
    <row r="17" spans="1:8" ht="20.100000000000001" customHeight="1">
      <c r="A17" s="222"/>
      <c r="B17" s="222"/>
      <c r="C17" s="222"/>
      <c r="D17" s="222"/>
      <c r="E17" s="222"/>
      <c r="F17" s="222"/>
      <c r="G17" s="222"/>
      <c r="H17" s="222"/>
    </row>
    <row r="18" spans="1:8" ht="20.100000000000001" customHeight="1">
      <c r="A18" s="951" t="s">
        <v>229</v>
      </c>
      <c r="B18" s="951"/>
      <c r="C18" s="951"/>
      <c r="D18" s="951"/>
      <c r="E18" s="951"/>
      <c r="F18" s="951"/>
      <c r="G18" s="951"/>
      <c r="H18" s="951"/>
    </row>
    <row r="19" spans="1:8" ht="60.75" customHeight="1">
      <c r="A19" s="948" t="s">
        <v>230</v>
      </c>
      <c r="B19" s="948"/>
      <c r="C19" s="948"/>
      <c r="D19" s="948"/>
      <c r="E19" s="948"/>
      <c r="F19" s="948"/>
      <c r="G19" s="948"/>
      <c r="H19" s="948"/>
    </row>
    <row r="20" spans="1:8" ht="20.100000000000001" customHeight="1">
      <c r="A20" s="222"/>
      <c r="B20" s="222"/>
      <c r="C20" s="222"/>
      <c r="D20" s="222"/>
      <c r="E20" s="222"/>
      <c r="F20" s="222"/>
      <c r="G20" s="222"/>
      <c r="H20" s="222"/>
    </row>
    <row r="21" spans="1:8" ht="20.100000000000001" customHeight="1">
      <c r="A21" s="951" t="s">
        <v>231</v>
      </c>
      <c r="B21" s="951"/>
      <c r="C21" s="951"/>
      <c r="D21" s="951"/>
      <c r="E21" s="951"/>
      <c r="F21" s="951"/>
      <c r="G21" s="951"/>
      <c r="H21" s="951"/>
    </row>
    <row r="22" spans="1:8" ht="78" customHeight="1">
      <c r="A22" s="948" t="s">
        <v>234</v>
      </c>
      <c r="B22" s="948"/>
      <c r="C22" s="948"/>
      <c r="D22" s="948"/>
      <c r="E22" s="948"/>
      <c r="F22" s="948"/>
      <c r="G22" s="948"/>
      <c r="H22" s="948"/>
    </row>
    <row r="23" spans="1:8" ht="20.100000000000001" customHeight="1">
      <c r="A23" s="222"/>
      <c r="B23" s="222"/>
      <c r="C23" s="222"/>
      <c r="D23" s="222"/>
      <c r="E23" s="222"/>
      <c r="F23" s="222"/>
      <c r="G23" s="222"/>
      <c r="H23" s="222"/>
    </row>
    <row r="24" spans="1:8" ht="20.100000000000001" customHeight="1">
      <c r="A24" s="951" t="s">
        <v>232</v>
      </c>
      <c r="B24" s="951"/>
      <c r="C24" s="951"/>
      <c r="D24" s="951"/>
      <c r="E24" s="951"/>
      <c r="F24" s="951"/>
      <c r="G24" s="951"/>
      <c r="H24" s="951"/>
    </row>
    <row r="25" spans="1:8" ht="144" customHeight="1">
      <c r="A25" s="948" t="s">
        <v>316</v>
      </c>
      <c r="B25" s="948"/>
      <c r="C25" s="948"/>
      <c r="D25" s="948"/>
      <c r="E25" s="948"/>
      <c r="F25" s="948"/>
      <c r="G25" s="948"/>
      <c r="H25" s="948"/>
    </row>
    <row r="26" spans="1:8" ht="20.100000000000001" customHeight="1">
      <c r="A26" s="155"/>
      <c r="B26" s="155"/>
      <c r="C26" s="155"/>
      <c r="D26" s="155"/>
      <c r="E26" s="155"/>
      <c r="F26" s="155"/>
      <c r="G26" s="155"/>
      <c r="H26" s="155"/>
    </row>
    <row r="27" spans="1:8" ht="20.100000000000001" customHeight="1">
      <c r="A27" s="951" t="s">
        <v>233</v>
      </c>
      <c r="B27" s="951"/>
      <c r="C27" s="951"/>
      <c r="D27" s="951"/>
      <c r="E27" s="951"/>
      <c r="F27" s="951"/>
      <c r="G27" s="951"/>
      <c r="H27" s="951"/>
    </row>
    <row r="28" spans="1:8" s="224" customFormat="1" ht="24" customHeight="1">
      <c r="A28" s="949" t="s">
        <v>215</v>
      </c>
      <c r="B28" s="949"/>
      <c r="C28" s="949"/>
      <c r="D28" s="949"/>
      <c r="E28" s="949"/>
      <c r="F28" s="949"/>
      <c r="G28" s="949"/>
      <c r="H28" s="949"/>
    </row>
    <row r="30" spans="1:8">
      <c r="A30" s="942"/>
      <c r="B30" s="942"/>
      <c r="C30" s="942"/>
      <c r="D30" s="942"/>
      <c r="E30" s="942"/>
      <c r="F30" s="942"/>
      <c r="G30" s="942"/>
      <c r="H30" s="942"/>
    </row>
    <row r="31" spans="1:8">
      <c r="A31" s="952"/>
      <c r="B31" s="952"/>
      <c r="C31" s="952"/>
      <c r="D31" s="952"/>
      <c r="E31" s="952"/>
      <c r="F31" s="952"/>
      <c r="G31" s="952"/>
      <c r="H31" s="952"/>
    </row>
    <row r="32" spans="1:8" ht="20.100000000000001" customHeight="1"/>
    <row r="33" spans="1:8" ht="25.5" customHeight="1">
      <c r="A33" s="948" t="s">
        <v>266</v>
      </c>
      <c r="B33" s="948"/>
      <c r="C33" s="948"/>
      <c r="D33" s="948"/>
      <c r="E33" s="948"/>
      <c r="F33" s="948"/>
      <c r="G33" s="948"/>
      <c r="H33" s="948"/>
    </row>
    <row r="34" spans="1:8" ht="25.5" customHeight="1">
      <c r="A34" s="948"/>
      <c r="B34" s="948"/>
      <c r="C34" s="948"/>
      <c r="D34" s="948"/>
      <c r="E34" s="948"/>
      <c r="F34" s="948"/>
      <c r="G34" s="948"/>
      <c r="H34" s="948"/>
    </row>
    <row r="43" spans="1:8" ht="11.25" customHeight="1"/>
  </sheetData>
  <mergeCells count="16">
    <mergeCell ref="A33:H34"/>
    <mergeCell ref="A30:H30"/>
    <mergeCell ref="A31:H31"/>
    <mergeCell ref="A19:H19"/>
    <mergeCell ref="A25:H25"/>
    <mergeCell ref="A9:H9"/>
    <mergeCell ref="A11:H11"/>
    <mergeCell ref="A16:H16"/>
    <mergeCell ref="A28:H28"/>
    <mergeCell ref="A4:H4"/>
    <mergeCell ref="A15:H15"/>
    <mergeCell ref="A18:H18"/>
    <mergeCell ref="A22:H22"/>
    <mergeCell ref="A21:H21"/>
    <mergeCell ref="A24:H24"/>
    <mergeCell ref="A27:H27"/>
  </mergeCells>
  <printOptions horizontalCentered="1" verticalCentered="1"/>
  <pageMargins left="0" right="0" top="0" bottom="0" header="0" footer="0"/>
  <pageSetup paperSize="9" scale="67" firstPageNumber="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M67"/>
  <sheetViews>
    <sheetView view="pageBreakPreview" topLeftCell="A25" zoomScale="70" zoomScaleNormal="50" zoomScaleSheetLayoutView="70" zoomScalePageLayoutView="85" workbookViewId="0">
      <selection activeCell="Q8" sqref="Q8"/>
    </sheetView>
  </sheetViews>
  <sheetFormatPr baseColWidth="10" defaultColWidth="11" defaultRowHeight="15.6"/>
  <cols>
    <col min="1" max="1" width="11" style="89"/>
    <col min="2" max="2" width="14.90625" style="89" customWidth="1"/>
    <col min="3" max="3" width="10.453125" style="89" customWidth="1"/>
    <col min="4" max="4" width="10.90625" style="89" customWidth="1"/>
    <col min="5" max="5" width="10.26953125" style="89" customWidth="1"/>
    <col min="6" max="6" width="11.453125" style="89" customWidth="1"/>
    <col min="7" max="7" width="10.6328125" style="89" customWidth="1"/>
    <col min="8" max="8" width="10" style="89" customWidth="1"/>
    <col min="9" max="9" width="11.90625" style="89" customWidth="1"/>
    <col min="10" max="10" width="10.6328125" style="89" customWidth="1"/>
    <col min="11" max="11" width="12.453125" style="89" customWidth="1"/>
    <col min="12" max="12" width="9.453125" style="89" customWidth="1"/>
    <col min="13" max="13" width="11.7265625" style="89" customWidth="1"/>
    <col min="14" max="16384" width="11" style="89"/>
  </cols>
  <sheetData>
    <row r="3" spans="2:13">
      <c r="B3" s="108" t="s">
        <v>89</v>
      </c>
      <c r="C3" s="1035" t="s">
        <v>284</v>
      </c>
      <c r="D3" s="1035"/>
      <c r="E3" s="1035"/>
      <c r="F3" s="1035"/>
      <c r="G3" s="1035"/>
      <c r="H3" s="1035"/>
      <c r="I3" s="1035"/>
      <c r="J3" s="1035"/>
      <c r="K3" s="1035"/>
      <c r="L3" s="1035"/>
      <c r="M3" s="1035"/>
    </row>
    <row r="4" spans="2:13">
      <c r="C4" s="1035" t="s">
        <v>194</v>
      </c>
      <c r="D4" s="1035"/>
      <c r="E4" s="1035"/>
      <c r="F4" s="110"/>
      <c r="G4" s="110"/>
      <c r="H4" s="110"/>
    </row>
    <row r="5" spans="2:13" ht="16.2">
      <c r="C5" s="1036" t="s">
        <v>189</v>
      </c>
      <c r="D5" s="1036"/>
      <c r="E5" s="1036"/>
      <c r="F5" s="110"/>
      <c r="G5" s="110"/>
      <c r="H5" s="110"/>
    </row>
    <row r="6" spans="2:13" ht="93.75" customHeight="1">
      <c r="B6" s="772"/>
      <c r="C6" s="773" t="s">
        <v>195</v>
      </c>
      <c r="D6" s="773" t="s">
        <v>196</v>
      </c>
      <c r="E6" s="773" t="s">
        <v>239</v>
      </c>
      <c r="F6" s="773" t="s">
        <v>197</v>
      </c>
      <c r="G6" s="773" t="s">
        <v>198</v>
      </c>
      <c r="H6" s="773" t="s">
        <v>199</v>
      </c>
      <c r="I6" s="773" t="s">
        <v>200</v>
      </c>
      <c r="J6" s="773" t="s">
        <v>201</v>
      </c>
      <c r="K6" s="773" t="s">
        <v>242</v>
      </c>
      <c r="L6" s="773" t="s">
        <v>86</v>
      </c>
      <c r="M6" s="774" t="s">
        <v>25</v>
      </c>
    </row>
    <row r="7" spans="2:13" ht="18.75" customHeight="1">
      <c r="B7" s="119">
        <v>43101</v>
      </c>
      <c r="C7" s="91">
        <f>[2]Feuil25!B6</f>
        <v>4998</v>
      </c>
      <c r="D7" s="91">
        <f>[2]Feuil25!C6</f>
        <v>6079</v>
      </c>
      <c r="E7" s="91">
        <f>[2]Feuil25!D6</f>
        <v>8424</v>
      </c>
      <c r="F7" s="91">
        <f>[2]Feuil25!E6</f>
        <v>2709</v>
      </c>
      <c r="G7" s="91">
        <f>[2]Feuil25!F6</f>
        <v>13273</v>
      </c>
      <c r="H7" s="91">
        <f>[2]Feuil25!G6</f>
        <v>4736</v>
      </c>
      <c r="I7" s="91">
        <f>[2]Feuil25!H6</f>
        <v>11100</v>
      </c>
      <c r="J7" s="91">
        <f>[2]Feuil25!I6</f>
        <v>2892</v>
      </c>
      <c r="K7" s="91">
        <f>[2]Feuil25!J6</f>
        <v>4928</v>
      </c>
      <c r="L7" s="91">
        <f>[2]Feuil25!K6</f>
        <v>831</v>
      </c>
      <c r="M7" s="92">
        <f>SUM(C7:L7)</f>
        <v>59970</v>
      </c>
    </row>
    <row r="8" spans="2:13" ht="17.25" customHeight="1">
      <c r="B8" s="140" t="s">
        <v>0</v>
      </c>
      <c r="C8" s="94">
        <f t="shared" ref="C8:H10" si="0">C7/$M7</f>
        <v>8.3341670835417714E-2</v>
      </c>
      <c r="D8" s="94">
        <f t="shared" si="0"/>
        <v>0.10136735034183758</v>
      </c>
      <c r="E8" s="94">
        <f t="shared" si="0"/>
        <v>0.14047023511755877</v>
      </c>
      <c r="F8" s="94">
        <f t="shared" si="0"/>
        <v>4.517258629314657E-2</v>
      </c>
      <c r="G8" s="94">
        <f t="shared" si="0"/>
        <v>0.22132733033183258</v>
      </c>
      <c r="H8" s="94">
        <f t="shared" si="0"/>
        <v>7.8972819743204942E-2</v>
      </c>
      <c r="I8" s="94">
        <f>I7/$M7</f>
        <v>0.18509254627313657</v>
      </c>
      <c r="J8" s="94">
        <f>J7/$M7</f>
        <v>4.8224112056028015E-2</v>
      </c>
      <c r="K8" s="94">
        <f>K7/$M7</f>
        <v>8.2174420543605131E-2</v>
      </c>
      <c r="L8" s="94">
        <f>L7/$M7</f>
        <v>1.3856928464232116E-2</v>
      </c>
      <c r="M8" s="95">
        <f>M7/$M7</f>
        <v>1</v>
      </c>
    </row>
    <row r="9" spans="2:13">
      <c r="B9" s="90">
        <f>[3]tab_25!$A$2</f>
        <v>43009</v>
      </c>
      <c r="C9" s="91">
        <f>[3]tab_25!B2</f>
        <v>4912</v>
      </c>
      <c r="D9" s="91">
        <f>[3]tab_25!C2</f>
        <v>5958</v>
      </c>
      <c r="E9" s="91">
        <f>[3]tab_25!D2</f>
        <v>8288</v>
      </c>
      <c r="F9" s="91">
        <f>[3]tab_25!E2</f>
        <v>2694</v>
      </c>
      <c r="G9" s="91">
        <f>[3]tab_25!F2</f>
        <v>13292</v>
      </c>
      <c r="H9" s="91">
        <f>[3]tab_25!G2</f>
        <v>4794</v>
      </c>
      <c r="I9" s="91">
        <f>[3]tab_25!H2</f>
        <v>10929</v>
      </c>
      <c r="J9" s="91">
        <f>[3]tab_25!I2</f>
        <v>2824</v>
      </c>
      <c r="K9" s="91">
        <f>[3]tab_25!J2</f>
        <v>4695</v>
      </c>
      <c r="L9" s="91">
        <f>[3]tab_25!K2</f>
        <v>858</v>
      </c>
      <c r="M9" s="92">
        <f>SUM(C9:L9)</f>
        <v>59244</v>
      </c>
    </row>
    <row r="10" spans="2:13" ht="16.2">
      <c r="B10" s="93" t="s">
        <v>0</v>
      </c>
      <c r="C10" s="94">
        <f t="shared" si="0"/>
        <v>8.2911349672540685E-2</v>
      </c>
      <c r="D10" s="94">
        <f t="shared" si="0"/>
        <v>0.10056714604010533</v>
      </c>
      <c r="E10" s="94">
        <f t="shared" si="0"/>
        <v>0.13989602322598069</v>
      </c>
      <c r="F10" s="94">
        <f t="shared" si="0"/>
        <v>4.5472959287016404E-2</v>
      </c>
      <c r="G10" s="94">
        <f t="shared" si="0"/>
        <v>0.22436027277023834</v>
      </c>
      <c r="H10" s="94">
        <f t="shared" si="0"/>
        <v>8.0919586793599355E-2</v>
      </c>
      <c r="I10" s="94">
        <f>I9/$M9</f>
        <v>0.18447437715211668</v>
      </c>
      <c r="J10" s="94">
        <f>J9/$M9</f>
        <v>4.7667274323138206E-2</v>
      </c>
      <c r="K10" s="94">
        <f>K9/$M9</f>
        <v>7.9248531496860439E-2</v>
      </c>
      <c r="L10" s="94">
        <f>L9/$M9</f>
        <v>1.4482479238403888E-2</v>
      </c>
      <c r="M10" s="95">
        <f>M9/$M9</f>
        <v>1</v>
      </c>
    </row>
    <row r="11" spans="2:13">
      <c r="B11" s="96">
        <f>[3]tab_25!$A$3</f>
        <v>42917</v>
      </c>
      <c r="C11" s="97">
        <f>[3]tab_25!B3</f>
        <v>4948</v>
      </c>
      <c r="D11" s="97">
        <f>[3]tab_25!C3</f>
        <v>6143</v>
      </c>
      <c r="E11" s="97">
        <f>[3]tab_25!D3</f>
        <v>8542</v>
      </c>
      <c r="F11" s="97">
        <f>[3]tab_25!E3</f>
        <v>2762</v>
      </c>
      <c r="G11" s="97">
        <f>[3]tab_25!F3</f>
        <v>13831</v>
      </c>
      <c r="H11" s="97">
        <f>[3]tab_25!G3</f>
        <v>4998</v>
      </c>
      <c r="I11" s="97">
        <f>[3]tab_25!H3</f>
        <v>11291</v>
      </c>
      <c r="J11" s="97">
        <f>[3]tab_25!I3</f>
        <v>2919</v>
      </c>
      <c r="K11" s="97">
        <f>[3]tab_25!J3</f>
        <v>5048</v>
      </c>
      <c r="L11" s="97">
        <f>[3]tab_25!K3</f>
        <v>872</v>
      </c>
      <c r="M11" s="98">
        <f t="shared" ref="M11" si="1">SUM(C11:L11)</f>
        <v>61354</v>
      </c>
    </row>
    <row r="12" spans="2:13" ht="16.2">
      <c r="B12" s="99" t="s">
        <v>0</v>
      </c>
      <c r="C12" s="100">
        <f t="shared" ref="C12:I12" si="2">C11/$M11</f>
        <v>8.0646738598950357E-2</v>
      </c>
      <c r="D12" s="100">
        <f t="shared" si="2"/>
        <v>0.10012387130423445</v>
      </c>
      <c r="E12" s="100">
        <f t="shared" si="2"/>
        <v>0.1392248264171855</v>
      </c>
      <c r="F12" s="100">
        <f t="shared" si="2"/>
        <v>4.5017439775727745E-2</v>
      </c>
      <c r="G12" s="100">
        <f t="shared" si="2"/>
        <v>0.22542947485086548</v>
      </c>
      <c r="H12" s="100">
        <f t="shared" si="2"/>
        <v>8.1461681389966428E-2</v>
      </c>
      <c r="I12" s="100">
        <f t="shared" si="2"/>
        <v>0.18403038106724909</v>
      </c>
      <c r="J12" s="100"/>
      <c r="K12" s="100">
        <f>K11/$M11</f>
        <v>8.2276624180982499E-2</v>
      </c>
      <c r="L12" s="100">
        <f>L11/$M11</f>
        <v>1.4212602275320273E-2</v>
      </c>
      <c r="M12" s="101">
        <f>M11/$M11</f>
        <v>1</v>
      </c>
    </row>
    <row r="13" spans="2:13">
      <c r="B13" s="96">
        <f>[3]tab_25!$A$4</f>
        <v>42826</v>
      </c>
      <c r="C13" s="97">
        <f>[3]tab_25!B4</f>
        <v>4923</v>
      </c>
      <c r="D13" s="97">
        <f>[3]tab_25!C4</f>
        <v>6102</v>
      </c>
      <c r="E13" s="97">
        <f>[3]tab_25!D4</f>
        <v>8507</v>
      </c>
      <c r="F13" s="97">
        <f>[3]tab_25!E4</f>
        <v>2719</v>
      </c>
      <c r="G13" s="97">
        <f>[3]tab_25!F4</f>
        <v>13835</v>
      </c>
      <c r="H13" s="97">
        <f>[3]tab_25!G4</f>
        <v>4983</v>
      </c>
      <c r="I13" s="97">
        <f>[3]tab_25!H4</f>
        <v>11189</v>
      </c>
      <c r="J13" s="97">
        <f>[3]tab_25!I4</f>
        <v>2860</v>
      </c>
      <c r="K13" s="97">
        <f>[3]tab_25!J4</f>
        <v>5057</v>
      </c>
      <c r="L13" s="97">
        <f>[3]tab_25!K4</f>
        <v>905</v>
      </c>
      <c r="M13" s="98">
        <f t="shared" ref="M13" si="3">SUM(C13:L13)</f>
        <v>61080</v>
      </c>
    </row>
    <row r="14" spans="2:13" ht="16.2">
      <c r="B14" s="102" t="s">
        <v>0</v>
      </c>
      <c r="C14" s="103">
        <f t="shared" ref="C14:I14" si="4">C13/$M13</f>
        <v>8.0599214145383111E-2</v>
      </c>
      <c r="D14" s="103">
        <f t="shared" si="4"/>
        <v>9.9901768172888011E-2</v>
      </c>
      <c r="E14" s="103">
        <f t="shared" si="4"/>
        <v>0.13927635887360837</v>
      </c>
      <c r="F14" s="103">
        <f t="shared" si="4"/>
        <v>4.4515389652914211E-2</v>
      </c>
      <c r="G14" s="103">
        <f t="shared" si="4"/>
        <v>0.22650622134905044</v>
      </c>
      <c r="H14" s="103">
        <f t="shared" si="4"/>
        <v>8.1581532416502942E-2</v>
      </c>
      <c r="I14" s="103">
        <f t="shared" si="4"/>
        <v>0.18318598559266536</v>
      </c>
      <c r="J14" s="103"/>
      <c r="K14" s="103">
        <f>K13/$M13</f>
        <v>8.2793058284217416E-2</v>
      </c>
      <c r="L14" s="103">
        <f>L13/$M13</f>
        <v>1.4816633922724295E-2</v>
      </c>
      <c r="M14" s="104">
        <f>M13/$M13</f>
        <v>1</v>
      </c>
    </row>
    <row r="15" spans="2:13">
      <c r="B15" s="775">
        <f>[3]tab_25!$A$5</f>
        <v>42736</v>
      </c>
      <c r="C15" s="91">
        <f>[3]tab_25!B5</f>
        <v>4961</v>
      </c>
      <c r="D15" s="91">
        <f>[3]tab_25!C5</f>
        <v>6077</v>
      </c>
      <c r="E15" s="91">
        <f>[3]tab_25!D5</f>
        <v>8161</v>
      </c>
      <c r="F15" s="91">
        <f>[3]tab_25!E5</f>
        <v>2562</v>
      </c>
      <c r="G15" s="91">
        <f>[3]tab_25!F5</f>
        <v>13823</v>
      </c>
      <c r="H15" s="91">
        <f>[3]tab_25!G5</f>
        <v>4755</v>
      </c>
      <c r="I15" s="91">
        <f>[3]tab_25!H5</f>
        <v>10673</v>
      </c>
      <c r="J15" s="91">
        <f>[3]tab_25!I5</f>
        <v>2793</v>
      </c>
      <c r="K15" s="91">
        <f>[3]tab_25!J5</f>
        <v>4635</v>
      </c>
      <c r="L15" s="91">
        <f>[3]tab_25!K5</f>
        <v>858</v>
      </c>
      <c r="M15" s="92">
        <f t="shared" ref="M15" si="5">SUM(C15:L15)</f>
        <v>59298</v>
      </c>
    </row>
    <row r="16" spans="2:13" ht="16.2">
      <c r="B16" s="99" t="s">
        <v>0</v>
      </c>
      <c r="C16" s="100">
        <f t="shared" ref="C16:L16" si="6">C15/$M15</f>
        <v>8.3662180849269796E-2</v>
      </c>
      <c r="D16" s="100">
        <f t="shared" si="6"/>
        <v>0.10248237714594084</v>
      </c>
      <c r="E16" s="100">
        <f t="shared" si="6"/>
        <v>0.13762690141320111</v>
      </c>
      <c r="F16" s="100">
        <f t="shared" si="6"/>
        <v>4.3205504401497521E-2</v>
      </c>
      <c r="G16" s="100">
        <f t="shared" si="6"/>
        <v>0.23311072886100712</v>
      </c>
      <c r="H16" s="100">
        <f t="shared" si="6"/>
        <v>8.0188201962966707E-2</v>
      </c>
      <c r="I16" s="100">
        <f t="shared" si="6"/>
        <v>0.17998920705588722</v>
      </c>
      <c r="J16" s="100">
        <f t="shared" si="6"/>
        <v>4.7101082667206313E-2</v>
      </c>
      <c r="K16" s="100">
        <f t="shared" si="6"/>
        <v>7.8164524941819288E-2</v>
      </c>
      <c r="L16" s="100">
        <f t="shared" si="6"/>
        <v>1.4469290701204087E-2</v>
      </c>
      <c r="M16" s="101">
        <f>M15/$M15</f>
        <v>1</v>
      </c>
    </row>
    <row r="17" spans="2:13">
      <c r="B17" s="96">
        <f>[3]tab_25!$A$6</f>
        <v>42644</v>
      </c>
      <c r="C17" s="97">
        <f>[3]tab_25!B6</f>
        <v>4832</v>
      </c>
      <c r="D17" s="97">
        <f>[3]tab_25!C6</f>
        <v>5949</v>
      </c>
      <c r="E17" s="97">
        <f>[3]tab_25!D6</f>
        <v>8256</v>
      </c>
      <c r="F17" s="97">
        <f>[3]tab_25!E6</f>
        <v>2509</v>
      </c>
      <c r="G17" s="97">
        <f>[3]tab_25!F6</f>
        <v>13986</v>
      </c>
      <c r="H17" s="97">
        <f>[3]tab_25!G6</f>
        <v>4882</v>
      </c>
      <c r="I17" s="97">
        <f>[3]tab_25!H6</f>
        <v>10491</v>
      </c>
      <c r="J17" s="97">
        <f>[3]tab_25!I6</f>
        <v>2832</v>
      </c>
      <c r="K17" s="97">
        <f>[3]tab_25!J6</f>
        <v>4765</v>
      </c>
      <c r="L17" s="97">
        <f>[3]tab_25!K6</f>
        <v>865</v>
      </c>
      <c r="M17" s="98">
        <f t="shared" ref="M17" si="7">SUM(C17:L17)</f>
        <v>59367</v>
      </c>
    </row>
    <row r="18" spans="2:13" ht="16.2">
      <c r="B18" s="102" t="s">
        <v>0</v>
      </c>
      <c r="C18" s="103">
        <f t="shared" ref="C18:L18" si="8">C17/$M17</f>
        <v>8.1392019135209798E-2</v>
      </c>
      <c r="D18" s="103">
        <f t="shared" si="8"/>
        <v>0.10020718581029865</v>
      </c>
      <c r="E18" s="103">
        <f t="shared" si="8"/>
        <v>0.13906715852241144</v>
      </c>
      <c r="F18" s="103">
        <f t="shared" si="8"/>
        <v>4.2262536425960548E-2</v>
      </c>
      <c r="G18" s="103">
        <f t="shared" si="8"/>
        <v>0.23558542624690484</v>
      </c>
      <c r="H18" s="103">
        <f t="shared" si="8"/>
        <v>8.2234237876261218E-2</v>
      </c>
      <c r="I18" s="103">
        <f t="shared" si="8"/>
        <v>0.17671433624741018</v>
      </c>
      <c r="J18" s="103">
        <f t="shared" si="8"/>
        <v>4.7703269493152761E-2</v>
      </c>
      <c r="K18" s="103">
        <f t="shared" si="8"/>
        <v>8.0263446022200882E-2</v>
      </c>
      <c r="L18" s="103">
        <f t="shared" si="8"/>
        <v>1.4570384220189667E-2</v>
      </c>
      <c r="M18" s="104">
        <f>M17/$M17</f>
        <v>1</v>
      </c>
    </row>
    <row r="19" spans="2:13">
      <c r="B19" s="90">
        <f>[3]tab_25!$A$7</f>
        <v>42552</v>
      </c>
      <c r="C19" s="91">
        <f>[3]tab_25!B7</f>
        <v>4891</v>
      </c>
      <c r="D19" s="91">
        <f>[3]tab_25!C7</f>
        <v>6137</v>
      </c>
      <c r="E19" s="91">
        <f>[3]tab_25!D7</f>
        <v>8287</v>
      </c>
      <c r="F19" s="91">
        <f>[3]tab_25!E7</f>
        <v>2577</v>
      </c>
      <c r="G19" s="91">
        <f>[3]tab_25!F7</f>
        <v>14425</v>
      </c>
      <c r="H19" s="91">
        <f>[3]tab_25!G7</f>
        <v>5006</v>
      </c>
      <c r="I19" s="91">
        <f>[3]tab_25!H7</f>
        <v>10862</v>
      </c>
      <c r="J19" s="91">
        <f>[3]tab_25!I7</f>
        <v>2887</v>
      </c>
      <c r="K19" s="91">
        <f>[3]tab_25!J7</f>
        <v>4918</v>
      </c>
      <c r="L19" s="91">
        <f>[3]tab_25!K7</f>
        <v>880</v>
      </c>
      <c r="M19" s="92">
        <f t="shared" ref="M19" si="9">SUM(C19:L19)</f>
        <v>60870</v>
      </c>
    </row>
    <row r="20" spans="2:13" ht="16.2">
      <c r="B20" s="99" t="s">
        <v>0</v>
      </c>
      <c r="C20" s="100">
        <f t="shared" ref="C20:L20" si="10">C19/$M19</f>
        <v>8.0351568917364877E-2</v>
      </c>
      <c r="D20" s="100">
        <f t="shared" si="10"/>
        <v>0.10082142270412355</v>
      </c>
      <c r="E20" s="100">
        <f t="shared" si="10"/>
        <v>0.13614259898143585</v>
      </c>
      <c r="F20" s="100">
        <f t="shared" si="10"/>
        <v>4.2336126170527351E-2</v>
      </c>
      <c r="G20" s="100">
        <f t="shared" si="10"/>
        <v>0.23698045013964186</v>
      </c>
      <c r="H20" s="100">
        <f t="shared" si="10"/>
        <v>8.2240841136849027E-2</v>
      </c>
      <c r="I20" s="100">
        <f t="shared" si="10"/>
        <v>0.17844586824379827</v>
      </c>
      <c r="J20" s="100">
        <f t="shared" si="10"/>
        <v>4.7428946936093314E-2</v>
      </c>
      <c r="K20" s="100">
        <f t="shared" si="10"/>
        <v>8.0795137177591583E-2</v>
      </c>
      <c r="L20" s="100">
        <f t="shared" si="10"/>
        <v>1.4457039592574338E-2</v>
      </c>
      <c r="M20" s="101">
        <f>M19/$M19</f>
        <v>1</v>
      </c>
    </row>
    <row r="21" spans="2:13">
      <c r="B21" s="96">
        <f>[3]tab_25!$A$8</f>
        <v>42461</v>
      </c>
      <c r="C21" s="97">
        <f>[3]tab_25!B8</f>
        <v>4921</v>
      </c>
      <c r="D21" s="97">
        <f>[3]tab_25!C8</f>
        <v>6084</v>
      </c>
      <c r="E21" s="97">
        <f>[3]tab_25!D8</f>
        <v>8176</v>
      </c>
      <c r="F21" s="97">
        <f>[3]tab_25!E8</f>
        <v>2546</v>
      </c>
      <c r="G21" s="97">
        <f>[3]tab_25!F8</f>
        <v>14311</v>
      </c>
      <c r="H21" s="97">
        <f>[3]tab_25!G8</f>
        <v>4955</v>
      </c>
      <c r="I21" s="97">
        <f>[3]tab_25!H8</f>
        <v>10708</v>
      </c>
      <c r="J21" s="97">
        <f>[3]tab_25!I8</f>
        <v>2810</v>
      </c>
      <c r="K21" s="97">
        <f>[3]tab_25!J8</f>
        <v>4692</v>
      </c>
      <c r="L21" s="97">
        <f>[3]tab_25!K8</f>
        <v>913</v>
      </c>
      <c r="M21" s="98">
        <f t="shared" ref="M21" si="11">SUM(C21:L21)</f>
        <v>60116</v>
      </c>
    </row>
    <row r="22" spans="2:13" ht="16.2">
      <c r="B22" s="102" t="s">
        <v>0</v>
      </c>
      <c r="C22" s="103">
        <f t="shared" ref="C22:L22" si="12">C21/$M21</f>
        <v>8.185840707964602E-2</v>
      </c>
      <c r="D22" s="103">
        <f t="shared" si="12"/>
        <v>0.10120433827932664</v>
      </c>
      <c r="E22" s="103">
        <f t="shared" si="12"/>
        <v>0.136003726129483</v>
      </c>
      <c r="F22" s="103">
        <f t="shared" si="12"/>
        <v>4.2351453855878636E-2</v>
      </c>
      <c r="G22" s="103">
        <f t="shared" si="12"/>
        <v>0.23805642424645684</v>
      </c>
      <c r="H22" s="103">
        <f t="shared" si="12"/>
        <v>8.2423980304744154E-2</v>
      </c>
      <c r="I22" s="103">
        <f t="shared" si="12"/>
        <v>0.17812229689267417</v>
      </c>
      <c r="J22" s="103">
        <f t="shared" si="12"/>
        <v>4.6742963603699512E-2</v>
      </c>
      <c r="K22" s="103">
        <f t="shared" si="12"/>
        <v>7.8049105063543817E-2</v>
      </c>
      <c r="L22" s="103">
        <f t="shared" si="12"/>
        <v>1.5187304544547208E-2</v>
      </c>
      <c r="M22" s="104">
        <f>M21/$M21</f>
        <v>1</v>
      </c>
    </row>
    <row r="23" spans="2:13">
      <c r="B23" s="90">
        <f>[3]tab_25!$A$9</f>
        <v>42370</v>
      </c>
      <c r="C23" s="91">
        <f>[3]tab_25!B9</f>
        <v>4899</v>
      </c>
      <c r="D23" s="91">
        <f>[3]tab_25!C9</f>
        <v>6041</v>
      </c>
      <c r="E23" s="91">
        <f>[3]tab_25!D9</f>
        <v>7878</v>
      </c>
      <c r="F23" s="91">
        <f>[3]tab_25!E9</f>
        <v>2369</v>
      </c>
      <c r="G23" s="91">
        <f>[3]tab_25!F9</f>
        <v>14332</v>
      </c>
      <c r="H23" s="91">
        <f>[3]tab_25!G9</f>
        <v>4839</v>
      </c>
      <c r="I23" s="91">
        <f>[3]tab_25!H9</f>
        <v>10222</v>
      </c>
      <c r="J23" s="91">
        <f>[3]tab_25!I9</f>
        <v>2720</v>
      </c>
      <c r="K23" s="91">
        <f>[3]tab_25!J9</f>
        <v>4267</v>
      </c>
      <c r="L23" s="91">
        <f>[3]tab_25!K9</f>
        <v>876</v>
      </c>
      <c r="M23" s="92">
        <f t="shared" ref="M23" si="13">SUM(C23:L23)</f>
        <v>58443</v>
      </c>
    </row>
    <row r="24" spans="2:13" ht="16.2">
      <c r="B24" s="99" t="s">
        <v>0</v>
      </c>
      <c r="C24" s="100">
        <f t="shared" ref="C24:L24" si="14">C23/$M23</f>
        <v>8.3825265643447458E-2</v>
      </c>
      <c r="D24" s="100">
        <f t="shared" si="14"/>
        <v>0.10336567253563302</v>
      </c>
      <c r="E24" s="129">
        <f t="shared" si="14"/>
        <v>0.13479800831579489</v>
      </c>
      <c r="F24" s="129">
        <f t="shared" si="14"/>
        <v>4.053522235340417E-2</v>
      </c>
      <c r="G24" s="129">
        <f t="shared" si="14"/>
        <v>0.24523039542802388</v>
      </c>
      <c r="H24" s="129">
        <f t="shared" si="14"/>
        <v>8.2798624300600587E-2</v>
      </c>
      <c r="I24" s="129">
        <f t="shared" si="14"/>
        <v>0.17490546344301286</v>
      </c>
      <c r="J24" s="129">
        <f t="shared" si="14"/>
        <v>4.6541074209058397E-2</v>
      </c>
      <c r="K24" s="129">
        <f t="shared" si="14"/>
        <v>7.3011310165460364E-2</v>
      </c>
      <c r="L24" s="129">
        <f t="shared" si="14"/>
        <v>1.4988963605564396E-2</v>
      </c>
      <c r="M24" s="128">
        <f>M23/$M23</f>
        <v>1</v>
      </c>
    </row>
    <row r="25" spans="2:13" ht="16.2">
      <c r="B25" s="1037" t="s">
        <v>222</v>
      </c>
      <c r="C25" s="1037"/>
      <c r="D25" s="1037"/>
      <c r="E25" s="106"/>
      <c r="F25" s="106"/>
      <c r="G25" s="106"/>
      <c r="H25" s="106"/>
      <c r="I25" s="106"/>
      <c r="J25" s="106"/>
      <c r="K25" s="106"/>
      <c r="L25" s="106"/>
      <c r="M25" s="106"/>
    </row>
    <row r="26" spans="2:13" ht="16.2">
      <c r="B26" s="107"/>
      <c r="C26" s="106"/>
      <c r="D26" s="106"/>
      <c r="E26" s="106"/>
      <c r="F26" s="106"/>
      <c r="G26" s="106"/>
      <c r="H26" s="106"/>
      <c r="I26" s="106"/>
      <c r="J26" s="106"/>
      <c r="K26" s="106"/>
      <c r="L26" s="106"/>
      <c r="M26" s="106"/>
    </row>
    <row r="27" spans="2:13" ht="16.2">
      <c r="B27" s="37"/>
    </row>
    <row r="28" spans="2:13">
      <c r="B28" s="778" t="s">
        <v>94</v>
      </c>
      <c r="C28" s="1038" t="s">
        <v>285</v>
      </c>
      <c r="D28" s="1038"/>
      <c r="E28" s="1038"/>
      <c r="F28" s="1038"/>
      <c r="G28" s="1038"/>
      <c r="H28" s="1038"/>
      <c r="I28" s="1038"/>
      <c r="J28" s="1038"/>
      <c r="K28" s="1038"/>
      <c r="L28" s="1038"/>
    </row>
    <row r="29" spans="2:13">
      <c r="B29" s="109"/>
      <c r="C29" s="1038" t="s">
        <v>194</v>
      </c>
      <c r="D29" s="1038"/>
      <c r="E29" s="1038"/>
      <c r="F29" s="776"/>
      <c r="G29" s="776"/>
      <c r="H29" s="776"/>
      <c r="I29" s="777"/>
      <c r="J29" s="777"/>
      <c r="K29" s="777"/>
      <c r="L29" s="777"/>
    </row>
    <row r="30" spans="2:13" ht="16.2">
      <c r="C30" s="1034" t="s">
        <v>189</v>
      </c>
      <c r="D30" s="1034"/>
      <c r="E30" s="1034"/>
      <c r="F30" s="110"/>
      <c r="G30" s="110"/>
      <c r="H30" s="110"/>
    </row>
    <row r="31" spans="2:13" ht="93.75" customHeight="1">
      <c r="B31" s="851"/>
      <c r="C31" s="859" t="s">
        <v>195</v>
      </c>
      <c r="D31" s="864" t="s">
        <v>196</v>
      </c>
      <c r="E31" s="859" t="s">
        <v>239</v>
      </c>
      <c r="F31" s="864" t="s">
        <v>197</v>
      </c>
      <c r="G31" s="859" t="s">
        <v>198</v>
      </c>
      <c r="H31" s="869" t="s">
        <v>199</v>
      </c>
      <c r="I31" s="859" t="s">
        <v>200</v>
      </c>
      <c r="J31" s="859" t="s">
        <v>201</v>
      </c>
      <c r="K31" s="859" t="s">
        <v>242</v>
      </c>
      <c r="L31" s="877" t="s">
        <v>86</v>
      </c>
      <c r="M31" s="883" t="s">
        <v>25</v>
      </c>
    </row>
    <row r="32" spans="2:13" ht="16.5" customHeight="1">
      <c r="B32" s="379">
        <v>43101</v>
      </c>
      <c r="C32" s="860">
        <f>[2]Feuil26!B6</f>
        <v>4795</v>
      </c>
      <c r="D32" s="865">
        <f>[2]Feuil26!C6</f>
        <v>5458</v>
      </c>
      <c r="E32" s="860">
        <f>[2]Feuil26!D6</f>
        <v>6745</v>
      </c>
      <c r="F32" s="865">
        <f>[2]Feuil26!E6</f>
        <v>2005</v>
      </c>
      <c r="G32" s="860">
        <f>[2]Feuil26!F6</f>
        <v>11584</v>
      </c>
      <c r="H32" s="870">
        <f>[2]Feuil26!G6</f>
        <v>3735</v>
      </c>
      <c r="I32" s="860">
        <f>[2]Feuil26!H6</f>
        <v>8872</v>
      </c>
      <c r="J32" s="860">
        <f>[2]Feuil26!I6</f>
        <v>2286</v>
      </c>
      <c r="K32" s="860">
        <f>[2]Feuil26!J6</f>
        <v>3120</v>
      </c>
      <c r="L32" s="878">
        <f>[2]Feuil26!K6</f>
        <v>559</v>
      </c>
      <c r="M32" s="692">
        <f>SUM(C32:L32)</f>
        <v>49159</v>
      </c>
    </row>
    <row r="33" spans="2:13" ht="16.5" customHeight="1">
      <c r="B33" s="852" t="str">
        <f t="shared" ref="B33:B49" si="15">B8</f>
        <v>%</v>
      </c>
      <c r="C33" s="861">
        <f t="shared" ref="C33:L35" si="16">C32/$M32</f>
        <v>9.7540633454708189E-2</v>
      </c>
      <c r="D33" s="866">
        <f t="shared" si="16"/>
        <v>0.11102748225146972</v>
      </c>
      <c r="E33" s="861">
        <f t="shared" si="16"/>
        <v>0.13720783579812446</v>
      </c>
      <c r="F33" s="866">
        <f t="shared" si="16"/>
        <v>4.0786020871051078E-2</v>
      </c>
      <c r="G33" s="861">
        <f t="shared" si="16"/>
        <v>0.23564352407494049</v>
      </c>
      <c r="H33" s="871">
        <f t="shared" si="16"/>
        <v>7.5977949103928064E-2</v>
      </c>
      <c r="I33" s="861">
        <f t="shared" si="16"/>
        <v>0.18047559958502005</v>
      </c>
      <c r="J33" s="861">
        <f t="shared" si="16"/>
        <v>4.6502166439512604E-2</v>
      </c>
      <c r="K33" s="861">
        <f t="shared" si="16"/>
        <v>6.3467523749466015E-2</v>
      </c>
      <c r="L33" s="879">
        <f t="shared" si="16"/>
        <v>1.1371264671779329E-2</v>
      </c>
      <c r="M33" s="879">
        <f>M32/$M32</f>
        <v>1</v>
      </c>
    </row>
    <row r="34" spans="2:13">
      <c r="B34" s="379">
        <f t="shared" si="15"/>
        <v>43009</v>
      </c>
      <c r="C34" s="685">
        <f>[3]tab_26!B2</f>
        <v>4712</v>
      </c>
      <c r="D34" s="689">
        <f>[3]tab_26!C2</f>
        <v>5322</v>
      </c>
      <c r="E34" s="685">
        <f>[3]tab_26!D2</f>
        <v>6623</v>
      </c>
      <c r="F34" s="689">
        <f>[3]tab_26!E2</f>
        <v>2007</v>
      </c>
      <c r="G34" s="685">
        <f>[3]tab_26!F2</f>
        <v>11676</v>
      </c>
      <c r="H34" s="872">
        <f>[3]tab_26!G2</f>
        <v>3818</v>
      </c>
      <c r="I34" s="685">
        <f>[3]tab_26!H2</f>
        <v>8717</v>
      </c>
      <c r="J34" s="685">
        <f>[3]tab_26!I2</f>
        <v>2254</v>
      </c>
      <c r="K34" s="685">
        <f>[3]tab_26!J2</f>
        <v>2973</v>
      </c>
      <c r="L34" s="880">
        <f>[3]tab_26!K2</f>
        <v>583</v>
      </c>
      <c r="M34" s="692">
        <f>SUM(C34:L34)</f>
        <v>48685</v>
      </c>
    </row>
    <row r="35" spans="2:13" ht="16.2">
      <c r="B35" s="853" t="str">
        <f t="shared" si="15"/>
        <v>%</v>
      </c>
      <c r="C35" s="861">
        <f t="shared" si="16"/>
        <v>9.678545753312108E-2</v>
      </c>
      <c r="D35" s="866">
        <f t="shared" si="16"/>
        <v>0.10931498408133922</v>
      </c>
      <c r="E35" s="861">
        <f t="shared" si="16"/>
        <v>0.13603779398171922</v>
      </c>
      <c r="F35" s="866">
        <f t="shared" si="16"/>
        <v>4.1224196364383278E-2</v>
      </c>
      <c r="G35" s="861">
        <f t="shared" si="16"/>
        <v>0.23982746225736881</v>
      </c>
      <c r="H35" s="871">
        <f t="shared" si="16"/>
        <v>7.8422512067371886E-2</v>
      </c>
      <c r="I35" s="861">
        <f t="shared" si="16"/>
        <v>0.17904898839478278</v>
      </c>
      <c r="J35" s="861">
        <f t="shared" si="16"/>
        <v>4.6297627606038824E-2</v>
      </c>
      <c r="K35" s="861">
        <f t="shared" si="16"/>
        <v>6.1066036766971345E-2</v>
      </c>
      <c r="L35" s="879">
        <f t="shared" si="16"/>
        <v>1.1974940946903564E-2</v>
      </c>
      <c r="M35" s="879">
        <f>M34/$M34</f>
        <v>1</v>
      </c>
    </row>
    <row r="36" spans="2:13">
      <c r="B36" s="854">
        <f t="shared" si="15"/>
        <v>42917</v>
      </c>
      <c r="C36" s="862">
        <f>[3]tab_26!B3</f>
        <v>4759</v>
      </c>
      <c r="D36" s="867">
        <f>[3]tab_26!C3</f>
        <v>5489</v>
      </c>
      <c r="E36" s="862">
        <f>[3]tab_26!D3</f>
        <v>6665</v>
      </c>
      <c r="F36" s="867">
        <f>[3]tab_26!E3</f>
        <v>1994</v>
      </c>
      <c r="G36" s="862">
        <f>[3]tab_26!F3</f>
        <v>11968</v>
      </c>
      <c r="H36" s="873">
        <f>[3]tab_26!G3</f>
        <v>3926</v>
      </c>
      <c r="I36" s="862">
        <f>[3]tab_26!H3</f>
        <v>8878</v>
      </c>
      <c r="J36" s="862">
        <f>[3]tab_26!I3</f>
        <v>2216</v>
      </c>
      <c r="K36" s="862">
        <f>[3]tab_26!J3</f>
        <v>3106</v>
      </c>
      <c r="L36" s="881">
        <f>[3]tab_26!K3</f>
        <v>590</v>
      </c>
      <c r="M36" s="884">
        <f t="shared" ref="M36" si="17">SUM(C36:L36)</f>
        <v>49591</v>
      </c>
    </row>
    <row r="37" spans="2:13" ht="16.2">
      <c r="B37" s="855" t="str">
        <f t="shared" si="15"/>
        <v>%</v>
      </c>
      <c r="C37" s="686">
        <f t="shared" ref="C37:L37" si="18">C36/$M36</f>
        <v>9.596499364804098E-2</v>
      </c>
      <c r="D37" s="106">
        <f t="shared" si="18"/>
        <v>0.11068540662620234</v>
      </c>
      <c r="E37" s="686">
        <f t="shared" si="18"/>
        <v>0.13439938698554174</v>
      </c>
      <c r="F37" s="106">
        <f t="shared" si="18"/>
        <v>4.0208908874594183E-2</v>
      </c>
      <c r="G37" s="686">
        <f t="shared" si="18"/>
        <v>0.2413341130447057</v>
      </c>
      <c r="H37" s="874">
        <f t="shared" si="18"/>
        <v>7.9167590893508902E-2</v>
      </c>
      <c r="I37" s="686">
        <f t="shared" si="18"/>
        <v>0.17902441975358432</v>
      </c>
      <c r="J37" s="686">
        <f t="shared" si="18"/>
        <v>4.4685527615898044E-2</v>
      </c>
      <c r="K37" s="686">
        <f t="shared" si="18"/>
        <v>6.2632332479683819E-2</v>
      </c>
      <c r="L37" s="693">
        <f t="shared" si="18"/>
        <v>1.1897320078240002E-2</v>
      </c>
      <c r="M37" s="693">
        <f>M36/$M36</f>
        <v>1</v>
      </c>
    </row>
    <row r="38" spans="2:13">
      <c r="B38" s="854">
        <f t="shared" si="15"/>
        <v>42826</v>
      </c>
      <c r="C38" s="862">
        <f>[3]tab_26!B4</f>
        <v>4731</v>
      </c>
      <c r="D38" s="867">
        <f>[3]tab_26!C4</f>
        <v>5493</v>
      </c>
      <c r="E38" s="862">
        <f>[3]tab_26!D4</f>
        <v>6702</v>
      </c>
      <c r="F38" s="867">
        <f>[3]tab_26!E4</f>
        <v>1981</v>
      </c>
      <c r="G38" s="862">
        <f>[3]tab_26!F4</f>
        <v>12048</v>
      </c>
      <c r="H38" s="873">
        <f>[3]tab_26!G4</f>
        <v>3924</v>
      </c>
      <c r="I38" s="862">
        <f>[3]tab_26!H4</f>
        <v>8938</v>
      </c>
      <c r="J38" s="862">
        <f>[3]tab_26!I4</f>
        <v>2221</v>
      </c>
      <c r="K38" s="862">
        <f>[3]tab_26!J4</f>
        <v>3126</v>
      </c>
      <c r="L38" s="881">
        <f>[3]tab_26!K4</f>
        <v>616</v>
      </c>
      <c r="M38" s="884">
        <f t="shared" ref="M38" si="19">SUM(C38:L38)</f>
        <v>49780</v>
      </c>
    </row>
    <row r="39" spans="2:13" ht="16.2">
      <c r="B39" s="856" t="str">
        <f t="shared" si="15"/>
        <v>%</v>
      </c>
      <c r="C39" s="863">
        <f t="shared" ref="C39:L39" si="20">C38/$M38</f>
        <v>9.5038167938931301E-2</v>
      </c>
      <c r="D39" s="868">
        <f t="shared" si="20"/>
        <v>0.1103455202892728</v>
      </c>
      <c r="E39" s="863">
        <f t="shared" si="20"/>
        <v>0.13463238248292486</v>
      </c>
      <c r="F39" s="868">
        <f t="shared" si="20"/>
        <v>3.9795098433105663E-2</v>
      </c>
      <c r="G39" s="863">
        <f t="shared" si="20"/>
        <v>0.2420249096022499</v>
      </c>
      <c r="H39" s="875">
        <f t="shared" si="20"/>
        <v>7.882683808758538E-2</v>
      </c>
      <c r="I39" s="863">
        <f t="shared" si="20"/>
        <v>0.17955002008838891</v>
      </c>
      <c r="J39" s="863">
        <f t="shared" si="20"/>
        <v>4.4616311771795904E-2</v>
      </c>
      <c r="K39" s="863">
        <f t="shared" si="20"/>
        <v>6.2796303736440337E-2</v>
      </c>
      <c r="L39" s="882">
        <f t="shared" si="20"/>
        <v>1.2374447569304942E-2</v>
      </c>
      <c r="M39" s="882">
        <f>M38/$M38</f>
        <v>1</v>
      </c>
    </row>
    <row r="40" spans="2:13">
      <c r="B40" s="857">
        <f t="shared" si="15"/>
        <v>42736</v>
      </c>
      <c r="C40" s="685">
        <f>[3]tab_26!B5</f>
        <v>4764</v>
      </c>
      <c r="D40" s="689">
        <f>[3]tab_26!C5</f>
        <v>5533</v>
      </c>
      <c r="E40" s="685">
        <f>[3]tab_26!D5</f>
        <v>6507</v>
      </c>
      <c r="F40" s="689">
        <f>[3]tab_26!E5</f>
        <v>1856</v>
      </c>
      <c r="G40" s="685">
        <f>[3]tab_26!F5</f>
        <v>12119</v>
      </c>
      <c r="H40" s="872">
        <f>[3]tab_26!G5</f>
        <v>3806</v>
      </c>
      <c r="I40" s="685">
        <f>[3]tab_26!H5</f>
        <v>8704</v>
      </c>
      <c r="J40" s="685">
        <f>[3]tab_26!I5</f>
        <v>2202</v>
      </c>
      <c r="K40" s="685">
        <f>[3]tab_26!J5</f>
        <v>2852</v>
      </c>
      <c r="L40" s="880">
        <f>[3]tab_26!K5</f>
        <v>591</v>
      </c>
      <c r="M40" s="692">
        <f t="shared" ref="M40" si="21">SUM(C40:L40)</f>
        <v>48934</v>
      </c>
    </row>
    <row r="41" spans="2:13" ht="16.2">
      <c r="B41" s="855" t="str">
        <f t="shared" si="15"/>
        <v>%</v>
      </c>
      <c r="C41" s="686">
        <f t="shared" ref="C41:L41" si="22">C40/$M40</f>
        <v>9.7355621858012831E-2</v>
      </c>
      <c r="D41" s="106">
        <f t="shared" si="22"/>
        <v>0.11307066661217149</v>
      </c>
      <c r="E41" s="686">
        <f t="shared" si="22"/>
        <v>0.13297502758818</v>
      </c>
      <c r="F41" s="106">
        <f t="shared" si="22"/>
        <v>3.7928638574406343E-2</v>
      </c>
      <c r="G41" s="686">
        <f t="shared" si="22"/>
        <v>0.24766011362243021</v>
      </c>
      <c r="H41" s="874">
        <f t="shared" si="22"/>
        <v>7.7778231904197484E-2</v>
      </c>
      <c r="I41" s="686">
        <f t="shared" si="22"/>
        <v>0.17787223607307803</v>
      </c>
      <c r="J41" s="686">
        <f t="shared" si="22"/>
        <v>4.499938692933339E-2</v>
      </c>
      <c r="K41" s="686">
        <f t="shared" si="22"/>
        <v>5.8282584705930437E-2</v>
      </c>
      <c r="L41" s="693">
        <f t="shared" si="22"/>
        <v>1.2077492132259778E-2</v>
      </c>
      <c r="M41" s="693">
        <f>M40/$M40</f>
        <v>1</v>
      </c>
    </row>
    <row r="42" spans="2:13">
      <c r="B42" s="854">
        <f t="shared" si="15"/>
        <v>42644</v>
      </c>
      <c r="C42" s="862">
        <f>[3]tab_26!B6</f>
        <v>4637</v>
      </c>
      <c r="D42" s="867">
        <f>[3]tab_26!C6</f>
        <v>5341</v>
      </c>
      <c r="E42" s="862">
        <f>[3]tab_26!D6</f>
        <v>6529</v>
      </c>
      <c r="F42" s="867">
        <f>[3]tab_26!E6</f>
        <v>1866</v>
      </c>
      <c r="G42" s="862">
        <f>[3]tab_26!F6</f>
        <v>12165</v>
      </c>
      <c r="H42" s="873">
        <f>[3]tab_26!G6</f>
        <v>3911</v>
      </c>
      <c r="I42" s="862">
        <f>[3]tab_26!H6</f>
        <v>8527</v>
      </c>
      <c r="J42" s="862">
        <f>[3]tab_26!I6</f>
        <v>2238</v>
      </c>
      <c r="K42" s="862">
        <f>[3]tab_26!J6</f>
        <v>3056</v>
      </c>
      <c r="L42" s="881">
        <f>[3]tab_26!K6</f>
        <v>629</v>
      </c>
      <c r="M42" s="884">
        <f t="shared" ref="M42" si="23">SUM(C42:L42)</f>
        <v>48899</v>
      </c>
    </row>
    <row r="43" spans="2:13" ht="16.2">
      <c r="B43" s="856" t="str">
        <f t="shared" si="15"/>
        <v>%</v>
      </c>
      <c r="C43" s="863">
        <f t="shared" ref="C43:L43" si="24">C42/$M42</f>
        <v>9.4828115094378204E-2</v>
      </c>
      <c r="D43" s="868">
        <f t="shared" si="24"/>
        <v>0.10922513752837482</v>
      </c>
      <c r="E43" s="863">
        <f t="shared" si="24"/>
        <v>0.13352011288574409</v>
      </c>
      <c r="F43" s="868">
        <f t="shared" si="24"/>
        <v>3.8160289576473959E-2</v>
      </c>
      <c r="G43" s="863">
        <f t="shared" si="24"/>
        <v>0.24877809362154646</v>
      </c>
      <c r="H43" s="875">
        <f t="shared" si="24"/>
        <v>7.9981185709319211E-2</v>
      </c>
      <c r="I43" s="863">
        <f t="shared" si="24"/>
        <v>0.1743798441685924</v>
      </c>
      <c r="J43" s="863">
        <f t="shared" si="24"/>
        <v>4.5767807112619893E-2</v>
      </c>
      <c r="K43" s="863">
        <f t="shared" si="24"/>
        <v>6.2496165565757988E-2</v>
      </c>
      <c r="L43" s="882">
        <f t="shared" si="24"/>
        <v>1.286324873719299E-2</v>
      </c>
      <c r="M43" s="882">
        <f>M42/$M42</f>
        <v>1</v>
      </c>
    </row>
    <row r="44" spans="2:13">
      <c r="B44" s="379">
        <f t="shared" si="15"/>
        <v>42552</v>
      </c>
      <c r="C44" s="685">
        <f>[3]tab_26!B7</f>
        <v>4680</v>
      </c>
      <c r="D44" s="689">
        <f>[3]tab_26!C7</f>
        <v>5507</v>
      </c>
      <c r="E44" s="685">
        <f>[3]tab_26!D7</f>
        <v>6460</v>
      </c>
      <c r="F44" s="689">
        <f>[3]tab_26!E7</f>
        <v>1832</v>
      </c>
      <c r="G44" s="685">
        <f>[3]tab_26!F7</f>
        <v>12407</v>
      </c>
      <c r="H44" s="872">
        <f>[3]tab_26!G7</f>
        <v>3915</v>
      </c>
      <c r="I44" s="685">
        <f>[3]tab_26!H7</f>
        <v>8723</v>
      </c>
      <c r="J44" s="685">
        <f>[3]tab_26!I7</f>
        <v>2223</v>
      </c>
      <c r="K44" s="685">
        <f>[3]tab_26!J7</f>
        <v>3002</v>
      </c>
      <c r="L44" s="880">
        <f>[3]tab_26!K7</f>
        <v>591</v>
      </c>
      <c r="M44" s="692">
        <f t="shared" ref="M44" si="25">SUM(C44:L44)</f>
        <v>49340</v>
      </c>
    </row>
    <row r="45" spans="2:13" ht="16.2">
      <c r="B45" s="855" t="str">
        <f t="shared" si="15"/>
        <v>%</v>
      </c>
      <c r="C45" s="686">
        <f t="shared" ref="C45:L45" si="26">C44/$M44</f>
        <v>9.4852047020672889E-2</v>
      </c>
      <c r="D45" s="106">
        <f t="shared" si="26"/>
        <v>0.11161329550060803</v>
      </c>
      <c r="E45" s="686">
        <f t="shared" si="26"/>
        <v>0.13092825293879207</v>
      </c>
      <c r="F45" s="106">
        <f t="shared" si="26"/>
        <v>3.7130117551682204E-2</v>
      </c>
      <c r="G45" s="686">
        <f t="shared" si="26"/>
        <v>0.2514592622618565</v>
      </c>
      <c r="H45" s="874">
        <f t="shared" si="26"/>
        <v>7.9347385488447511E-2</v>
      </c>
      <c r="I45" s="686">
        <f t="shared" si="26"/>
        <v>0.17679367653019862</v>
      </c>
      <c r="J45" s="686">
        <f t="shared" si="26"/>
        <v>4.5054722334819622E-2</v>
      </c>
      <c r="K45" s="686">
        <f t="shared" si="26"/>
        <v>6.0843129306850423E-2</v>
      </c>
      <c r="L45" s="693">
        <f t="shared" si="26"/>
        <v>1.1978111066072153E-2</v>
      </c>
      <c r="M45" s="693">
        <f>M44/$M44</f>
        <v>1</v>
      </c>
    </row>
    <row r="46" spans="2:13">
      <c r="B46" s="854">
        <f t="shared" si="15"/>
        <v>42461</v>
      </c>
      <c r="C46" s="862">
        <f>[3]tab_26!B8</f>
        <v>4717</v>
      </c>
      <c r="D46" s="867">
        <f>[3]tab_26!C8</f>
        <v>5464</v>
      </c>
      <c r="E46" s="862">
        <f>[3]tab_26!D8</f>
        <v>6391</v>
      </c>
      <c r="F46" s="867">
        <f>[3]tab_26!E8</f>
        <v>1837</v>
      </c>
      <c r="G46" s="862">
        <f>[3]tab_26!F8</f>
        <v>12372</v>
      </c>
      <c r="H46" s="873">
        <f>[3]tab_26!G8</f>
        <v>3943</v>
      </c>
      <c r="I46" s="862">
        <f>[3]tab_26!H8</f>
        <v>8643</v>
      </c>
      <c r="J46" s="862">
        <f>[3]tab_26!I8</f>
        <v>2180</v>
      </c>
      <c r="K46" s="862">
        <f>[3]tab_26!J8</f>
        <v>2900</v>
      </c>
      <c r="L46" s="881">
        <f>[3]tab_26!K8</f>
        <v>608</v>
      </c>
      <c r="M46" s="884">
        <f t="shared" ref="M46" si="27">SUM(C46:L46)</f>
        <v>49055</v>
      </c>
    </row>
    <row r="47" spans="2:13" ht="16.2">
      <c r="B47" s="856" t="str">
        <f t="shared" si="15"/>
        <v>%</v>
      </c>
      <c r="C47" s="863">
        <f t="shared" ref="C47:L47" si="28">C46/$M46</f>
        <v>9.6157374375700738E-2</v>
      </c>
      <c r="D47" s="868">
        <f t="shared" si="28"/>
        <v>0.11138517990011212</v>
      </c>
      <c r="E47" s="863">
        <f t="shared" si="28"/>
        <v>0.13028233615329732</v>
      </c>
      <c r="F47" s="868">
        <f t="shared" si="28"/>
        <v>3.7447762715319542E-2</v>
      </c>
      <c r="G47" s="863">
        <f t="shared" si="28"/>
        <v>0.25220670675772094</v>
      </c>
      <c r="H47" s="875">
        <f t="shared" si="28"/>
        <v>8.0379166241973291E-2</v>
      </c>
      <c r="I47" s="863">
        <f t="shared" si="28"/>
        <v>0.17618999082662318</v>
      </c>
      <c r="J47" s="863">
        <f t="shared" si="28"/>
        <v>4.4439914381816326E-2</v>
      </c>
      <c r="K47" s="863">
        <f t="shared" si="28"/>
        <v>5.911731729691163E-2</v>
      </c>
      <c r="L47" s="882">
        <f t="shared" si="28"/>
        <v>1.2394251350524922E-2</v>
      </c>
      <c r="M47" s="882">
        <f>M46/$M46</f>
        <v>1</v>
      </c>
    </row>
    <row r="48" spans="2:13">
      <c r="B48" s="379">
        <f t="shared" si="15"/>
        <v>42370</v>
      </c>
      <c r="C48" s="685">
        <f>[3]tab_26!B9</f>
        <v>4712</v>
      </c>
      <c r="D48" s="689">
        <f>[3]tab_26!C9</f>
        <v>5463</v>
      </c>
      <c r="E48" s="685">
        <f>[3]tab_26!D9</f>
        <v>6310</v>
      </c>
      <c r="F48" s="689">
        <f>[3]tab_26!E9</f>
        <v>1784</v>
      </c>
      <c r="G48" s="685">
        <f>[3]tab_26!F9</f>
        <v>12542</v>
      </c>
      <c r="H48" s="872">
        <f>[3]tab_26!G9</f>
        <v>3922</v>
      </c>
      <c r="I48" s="685">
        <f>[3]tab_26!H9</f>
        <v>8287</v>
      </c>
      <c r="J48" s="685">
        <f>[3]tab_26!I9</f>
        <v>2158</v>
      </c>
      <c r="K48" s="685">
        <f>[3]tab_26!J9</f>
        <v>2719</v>
      </c>
      <c r="L48" s="880">
        <f>[3]tab_26!K9</f>
        <v>623</v>
      </c>
      <c r="M48" s="692">
        <f t="shared" ref="M48" si="29">SUM(C48:L48)</f>
        <v>48520</v>
      </c>
    </row>
    <row r="49" spans="2:13" ht="16.2">
      <c r="B49" s="858" t="str">
        <f t="shared" si="15"/>
        <v>%</v>
      </c>
      <c r="C49" s="684">
        <f t="shared" ref="C49:L49" si="30">C48/$M48</f>
        <v>9.7114591920857377E-2</v>
      </c>
      <c r="D49" s="688">
        <f t="shared" si="30"/>
        <v>0.11259274525968672</v>
      </c>
      <c r="E49" s="684">
        <f t="shared" si="30"/>
        <v>0.13004946413849958</v>
      </c>
      <c r="F49" s="688">
        <f t="shared" si="30"/>
        <v>3.6768342951360264E-2</v>
      </c>
      <c r="G49" s="684">
        <f t="shared" si="30"/>
        <v>0.25849134377576255</v>
      </c>
      <c r="H49" s="876">
        <f t="shared" si="30"/>
        <v>8.0832646331409727E-2</v>
      </c>
      <c r="I49" s="684">
        <f t="shared" si="30"/>
        <v>0.17079554822753504</v>
      </c>
      <c r="J49" s="684">
        <f t="shared" si="30"/>
        <v>4.4476504534212695E-2</v>
      </c>
      <c r="K49" s="684">
        <f t="shared" si="30"/>
        <v>5.6038746908491345E-2</v>
      </c>
      <c r="L49" s="694">
        <f t="shared" si="30"/>
        <v>1.2840065952184666E-2</v>
      </c>
      <c r="M49" s="694">
        <f>M48/$M48</f>
        <v>1</v>
      </c>
    </row>
    <row r="50" spans="2:13" ht="16.2">
      <c r="B50" s="111" t="s">
        <v>223</v>
      </c>
    </row>
    <row r="51" spans="2:13" ht="21" customHeight="1"/>
    <row r="60" spans="2:13" ht="16.2">
      <c r="B60" s="37"/>
    </row>
    <row r="61" spans="2:13" ht="16.2">
      <c r="B61" s="37"/>
    </row>
    <row r="62" spans="2:13" ht="16.2">
      <c r="B62" s="37"/>
    </row>
    <row r="63" spans="2:13" ht="16.2">
      <c r="B63" s="37"/>
    </row>
    <row r="64" spans="2:13" ht="16.2">
      <c r="B64" s="37"/>
    </row>
    <row r="65" spans="2:2" ht="16.2">
      <c r="B65" s="37"/>
    </row>
    <row r="66" spans="2:2" ht="16.2">
      <c r="B66" s="37"/>
    </row>
    <row r="67" spans="2:2" ht="16.2">
      <c r="B67" s="37"/>
    </row>
  </sheetData>
  <mergeCells count="7">
    <mergeCell ref="C30:E30"/>
    <mergeCell ref="C3:M3"/>
    <mergeCell ref="C4:E4"/>
    <mergeCell ref="C5:E5"/>
    <mergeCell ref="B25:D25"/>
    <mergeCell ref="C28:L28"/>
    <mergeCell ref="C29:E29"/>
  </mergeCells>
  <printOptions horizontalCentered="1" verticalCentered="1"/>
  <pageMargins left="0.78740157480314965" right="0.78740157480314965" top="0.98425196850393704" bottom="0.98425196850393704" header="0.51181102362204722" footer="0.51181102362204722"/>
  <pageSetup paperSize="9" scale="48" firstPageNumber="2" orientation="portrait" useFirstPageNumber="1" r:id="rId1"/>
  <headerFooter alignWithMargins="0">
    <oddFooter>&amp;C&amp;16page 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view="pageBreakPreview" zoomScale="70" zoomScaleNormal="75" zoomScaleSheetLayoutView="70" zoomScalePageLayoutView="55" workbookViewId="0">
      <selection activeCell="G19" sqref="G19"/>
    </sheetView>
  </sheetViews>
  <sheetFormatPr baseColWidth="10" defaultColWidth="11" defaultRowHeight="15.6"/>
  <cols>
    <col min="1" max="1" width="9" style="68" customWidth="1"/>
    <col min="2" max="2" width="5.08984375" style="68" customWidth="1"/>
    <col min="3" max="3" width="23.26953125" style="68" customWidth="1"/>
    <col min="4" max="7" width="11" style="68"/>
    <col min="8" max="8" width="8.90625" style="68" customWidth="1"/>
    <col min="9" max="9" width="36.36328125" style="68" customWidth="1"/>
    <col min="10" max="16384" width="11" style="68"/>
  </cols>
  <sheetData>
    <row r="1" spans="1:9" ht="18">
      <c r="A1" s="84"/>
      <c r="B1" s="84"/>
      <c r="C1" s="84"/>
      <c r="D1" s="84"/>
      <c r="E1" s="84"/>
      <c r="F1" s="84"/>
      <c r="G1" s="84"/>
      <c r="H1" s="84"/>
    </row>
    <row r="2" spans="1:9" ht="18">
      <c r="A2" s="84"/>
      <c r="B2" s="84"/>
      <c r="C2" s="84"/>
      <c r="D2" s="84"/>
      <c r="E2" s="84"/>
      <c r="F2" s="84"/>
      <c r="G2" s="84"/>
      <c r="H2" s="84"/>
    </row>
    <row r="3" spans="1:9" ht="18">
      <c r="A3" s="84"/>
      <c r="B3" s="84"/>
      <c r="C3" s="84"/>
      <c r="D3" s="84"/>
      <c r="E3" s="84"/>
      <c r="F3" s="84"/>
      <c r="G3" s="84"/>
      <c r="H3" s="84"/>
    </row>
    <row r="4" spans="1:9" s="84" customFormat="1" ht="18"/>
    <row r="5" spans="1:9" s="84" customFormat="1" ht="18"/>
    <row r="6" spans="1:9" s="84" customFormat="1" ht="18"/>
    <row r="7" spans="1:9" s="84" customFormat="1" ht="18"/>
    <row r="8" spans="1:9" s="84" customFormat="1" ht="18"/>
    <row r="9" spans="1:9" s="84" customFormat="1" ht="18"/>
    <row r="10" spans="1:9" s="84" customFormat="1" ht="18"/>
    <row r="11" spans="1:9" s="84" customFormat="1" ht="18">
      <c r="A11" s="88"/>
      <c r="B11" s="88"/>
      <c r="C11" s="88"/>
      <c r="D11" s="88"/>
      <c r="E11" s="88"/>
      <c r="F11" s="88"/>
      <c r="G11" s="88"/>
      <c r="H11" s="88"/>
      <c r="I11" s="88"/>
    </row>
    <row r="12" spans="1:9" s="84" customFormat="1" ht="18">
      <c r="A12" s="88"/>
      <c r="B12" s="88"/>
      <c r="C12" s="88"/>
      <c r="D12" s="88"/>
      <c r="E12" s="88"/>
      <c r="F12" s="88"/>
      <c r="G12" s="88"/>
      <c r="H12" s="88"/>
      <c r="I12" s="88"/>
    </row>
    <row r="13" spans="1:9" s="84" customFormat="1" ht="18">
      <c r="A13" s="1040" t="s">
        <v>46</v>
      </c>
      <c r="B13" s="1040"/>
      <c r="C13" s="1040"/>
      <c r="D13" s="1040"/>
      <c r="E13" s="1040"/>
      <c r="F13" s="1040"/>
      <c r="G13" s="1040"/>
      <c r="H13" s="1040"/>
      <c r="I13" s="1040"/>
    </row>
    <row r="14" spans="1:9" s="84" customFormat="1" ht="18">
      <c r="A14" s="88"/>
      <c r="B14" s="188"/>
      <c r="C14" s="188"/>
      <c r="D14" s="189"/>
      <c r="E14" s="188"/>
      <c r="F14" s="188"/>
      <c r="G14" s="188"/>
      <c r="H14" s="188"/>
      <c r="I14" s="188"/>
    </row>
    <row r="15" spans="1:9" ht="22.5" customHeight="1" thickBot="1">
      <c r="A15" s="958"/>
      <c r="B15" s="958"/>
      <c r="C15" s="958"/>
      <c r="D15" s="958"/>
      <c r="E15" s="958"/>
      <c r="F15" s="958"/>
      <c r="G15" s="958"/>
      <c r="H15" s="958"/>
      <c r="I15" s="958"/>
    </row>
    <row r="16" spans="1:9" ht="16.2" thickTop="1">
      <c r="A16" s="85"/>
      <c r="B16" s="86"/>
      <c r="C16" s="86"/>
      <c r="D16" s="87"/>
      <c r="E16" s="87"/>
      <c r="F16" s="87"/>
      <c r="G16" s="87"/>
      <c r="H16" s="87"/>
      <c r="I16" s="86"/>
    </row>
    <row r="17" spans="1:9">
      <c r="A17" s="85"/>
      <c r="B17" s="86"/>
      <c r="C17" s="86"/>
      <c r="D17" s="86"/>
      <c r="E17" s="86"/>
      <c r="F17" s="86"/>
      <c r="G17" s="86"/>
      <c r="H17" s="86"/>
      <c r="I17" s="86"/>
    </row>
    <row r="18" spans="1:9">
      <c r="A18" s="85"/>
      <c r="B18" s="85"/>
      <c r="C18" s="85"/>
      <c r="D18" s="85"/>
      <c r="E18" s="85"/>
      <c r="F18" s="85"/>
      <c r="G18" s="85"/>
      <c r="H18" s="85"/>
      <c r="I18" s="85"/>
    </row>
    <row r="19" spans="1:9">
      <c r="A19" s="85"/>
      <c r="B19" s="85"/>
      <c r="C19" s="85"/>
      <c r="D19" s="85"/>
      <c r="E19" s="85"/>
      <c r="F19" s="85"/>
      <c r="G19" s="85"/>
      <c r="H19" s="85"/>
      <c r="I19" s="85"/>
    </row>
    <row r="20" spans="1:9">
      <c r="A20" s="85"/>
      <c r="B20" s="85"/>
      <c r="C20" s="85"/>
      <c r="D20" s="85"/>
      <c r="E20" s="85"/>
      <c r="F20" s="85"/>
      <c r="G20" s="85"/>
      <c r="H20" s="85"/>
      <c r="I20" s="85"/>
    </row>
    <row r="21" spans="1:9" ht="31.2">
      <c r="A21" s="1041" t="s">
        <v>61</v>
      </c>
      <c r="B21" s="1042"/>
      <c r="C21" s="1042"/>
      <c r="D21" s="1042"/>
      <c r="E21" s="1042"/>
      <c r="F21" s="1042"/>
      <c r="G21" s="1042"/>
      <c r="H21" s="1042"/>
      <c r="I21" s="958"/>
    </row>
    <row r="22" spans="1:9" ht="31.2">
      <c r="A22" s="88"/>
      <c r="B22" s="218"/>
      <c r="C22" s="218"/>
      <c r="D22" s="218"/>
      <c r="E22" s="218"/>
      <c r="F22" s="218"/>
      <c r="G22" s="218"/>
      <c r="H22" s="218"/>
      <c r="I22" s="85"/>
    </row>
    <row r="23" spans="1:9" ht="31.2">
      <c r="A23" s="88"/>
      <c r="B23" s="218"/>
      <c r="C23" s="218"/>
      <c r="D23" s="218"/>
      <c r="E23" s="218"/>
      <c r="F23" s="218"/>
      <c r="G23" s="218"/>
      <c r="H23" s="218"/>
      <c r="I23" s="85"/>
    </row>
    <row r="24" spans="1:9">
      <c r="A24" s="85"/>
      <c r="B24" s="85"/>
      <c r="C24" s="85"/>
      <c r="D24" s="85"/>
      <c r="E24" s="85"/>
      <c r="F24" s="85"/>
      <c r="G24" s="85"/>
      <c r="H24" s="85"/>
      <c r="I24" s="85"/>
    </row>
    <row r="25" spans="1:9" ht="23.4">
      <c r="A25" s="85"/>
      <c r="B25" s="212"/>
      <c r="C25" s="212"/>
      <c r="D25" s="212"/>
      <c r="E25" s="212"/>
      <c r="F25" s="212"/>
      <c r="G25" s="212"/>
      <c r="H25" s="212"/>
      <c r="I25" s="85"/>
    </row>
    <row r="26" spans="1:9" ht="23.4">
      <c r="A26" s="85"/>
      <c r="B26" s="212"/>
      <c r="C26" s="212"/>
      <c r="D26" s="212"/>
      <c r="E26" s="212"/>
      <c r="F26" s="212"/>
      <c r="G26" s="212"/>
      <c r="H26" s="212"/>
      <c r="I26" s="85"/>
    </row>
    <row r="27" spans="1:9">
      <c r="A27" s="85"/>
      <c r="B27" s="85"/>
      <c r="C27" s="85"/>
      <c r="D27" s="85"/>
      <c r="E27" s="85"/>
      <c r="F27" s="85"/>
      <c r="G27" s="85"/>
      <c r="H27" s="85"/>
      <c r="I27" s="85"/>
    </row>
    <row r="28" spans="1:9">
      <c r="A28" s="85"/>
      <c r="B28" s="85"/>
      <c r="C28" s="85"/>
      <c r="D28" s="85"/>
      <c r="E28" s="85"/>
      <c r="F28" s="85"/>
      <c r="G28" s="85"/>
      <c r="H28" s="85"/>
      <c r="I28" s="85"/>
    </row>
    <row r="29" spans="1:9" ht="21">
      <c r="A29" s="1043" t="s">
        <v>237</v>
      </c>
      <c r="B29" s="1044"/>
      <c r="C29" s="1044"/>
      <c r="D29" s="1044"/>
      <c r="E29" s="1044"/>
      <c r="F29" s="1044"/>
      <c r="G29" s="1044"/>
      <c r="H29" s="1044"/>
      <c r="I29" s="1043"/>
    </row>
    <row r="30" spans="1:9">
      <c r="A30" s="5"/>
      <c r="B30" s="5"/>
      <c r="C30" s="85"/>
      <c r="D30" s="5"/>
      <c r="E30" s="5"/>
      <c r="F30" s="5"/>
      <c r="G30" s="5"/>
      <c r="H30" s="5"/>
      <c r="I30" s="5"/>
    </row>
    <row r="31" spans="1:9">
      <c r="A31" s="1039" t="s">
        <v>290</v>
      </c>
      <c r="B31" s="1039"/>
      <c r="C31" s="1039"/>
      <c r="D31" s="1039"/>
      <c r="E31" s="1039"/>
      <c r="F31" s="1039"/>
      <c r="G31" s="1039"/>
      <c r="H31" s="1039"/>
      <c r="I31" s="1039"/>
    </row>
    <row r="32" spans="1:9">
      <c r="A32" s="1039" t="str">
        <f>couverture!B26</f>
        <v>Situation au 1er janvier 2018</v>
      </c>
      <c r="B32" s="1039"/>
      <c r="C32" s="1039"/>
      <c r="D32" s="1039"/>
      <c r="E32" s="1039"/>
      <c r="F32" s="1039"/>
      <c r="G32" s="1039"/>
      <c r="H32" s="1039"/>
      <c r="I32" s="1039"/>
    </row>
    <row r="33" spans="1:9">
      <c r="A33" s="5"/>
      <c r="B33" s="5"/>
      <c r="C33" s="5"/>
      <c r="D33" s="5"/>
      <c r="E33" s="5"/>
      <c r="F33" s="5"/>
      <c r="G33" s="5"/>
      <c r="H33" s="5"/>
      <c r="I33" s="5"/>
    </row>
  </sheetData>
  <mergeCells count="6">
    <mergeCell ref="A32:I32"/>
    <mergeCell ref="A13:I13"/>
    <mergeCell ref="A15:I15"/>
    <mergeCell ref="A21:I21"/>
    <mergeCell ref="A29:I29"/>
    <mergeCell ref="A31:I31"/>
  </mergeCells>
  <printOptions horizontalCentered="1" verticalCentered="1"/>
  <pageMargins left="0" right="0" top="0" bottom="0" header="0" footer="0"/>
  <pageSetup paperSize="9" scale="68" firstPageNumber="2"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O31"/>
  <sheetViews>
    <sheetView view="pageBreakPreview" zoomScale="70" zoomScaleNormal="75" zoomScaleSheetLayoutView="70" zoomScalePageLayoutView="70" workbookViewId="0">
      <selection activeCell="N10" sqref="N10"/>
    </sheetView>
  </sheetViews>
  <sheetFormatPr baseColWidth="10" defaultColWidth="11" defaultRowHeight="15.6"/>
  <cols>
    <col min="1" max="1" width="11" style="5"/>
    <col min="2" max="2" width="24" style="5" customWidth="1"/>
    <col min="3" max="3" width="13.90625" style="5" customWidth="1"/>
    <col min="4" max="4" width="14.36328125" style="5" customWidth="1"/>
    <col min="5" max="5" width="12.90625" style="5" customWidth="1"/>
    <col min="6" max="6" width="1.36328125" style="5" customWidth="1"/>
    <col min="7" max="7" width="13.7265625" style="5" customWidth="1"/>
    <col min="8" max="8" width="14.26953125" style="5" customWidth="1"/>
    <col min="9" max="9" width="15" style="5" customWidth="1"/>
    <col min="10" max="16384" width="11" style="5"/>
  </cols>
  <sheetData>
    <row r="3" spans="1:9" ht="18">
      <c r="B3" s="543" t="s">
        <v>216</v>
      </c>
      <c r="C3" s="1008" t="s">
        <v>257</v>
      </c>
      <c r="D3" s="1008"/>
      <c r="E3" s="1008"/>
      <c r="F3" s="1008"/>
      <c r="G3" s="1008"/>
      <c r="H3" s="1008"/>
      <c r="I3" s="1008"/>
    </row>
    <row r="4" spans="1:9" ht="18">
      <c r="B4" s="4"/>
      <c r="C4" s="1008"/>
      <c r="D4" s="1008"/>
      <c r="E4" s="1008"/>
      <c r="F4" s="1008"/>
      <c r="G4" s="1008"/>
      <c r="H4" s="1008"/>
      <c r="I4" s="1008"/>
    </row>
    <row r="5" spans="1:9" ht="18">
      <c r="C5" s="76" t="s">
        <v>305</v>
      </c>
      <c r="D5" s="77"/>
      <c r="E5" s="77"/>
      <c r="F5" s="77"/>
      <c r="G5" s="77"/>
      <c r="H5" s="77"/>
      <c r="I5" s="77"/>
    </row>
    <row r="6" spans="1:9" s="4" customFormat="1" ht="18">
      <c r="B6" s="180"/>
      <c r="D6" s="77"/>
      <c r="E6" s="77"/>
      <c r="F6" s="77"/>
      <c r="G6" s="77"/>
      <c r="H6" s="77"/>
      <c r="I6" s="77"/>
    </row>
    <row r="7" spans="1:9" s="4" customFormat="1" ht="10.5" customHeight="1">
      <c r="C7" s="408"/>
      <c r="D7" s="408"/>
    </row>
    <row r="8" spans="1:9" s="4" customFormat="1" ht="33" customHeight="1">
      <c r="B8" s="70"/>
      <c r="C8" s="1048" t="s">
        <v>148</v>
      </c>
      <c r="D8" s="1046"/>
      <c r="E8" s="1049"/>
      <c r="F8" s="885"/>
      <c r="G8" s="1045" t="s">
        <v>149</v>
      </c>
      <c r="H8" s="1046"/>
      <c r="I8" s="1047"/>
    </row>
    <row r="9" spans="1:9" s="4" customFormat="1" ht="18">
      <c r="A9" s="205"/>
      <c r="B9" s="165"/>
      <c r="C9" s="886" t="s">
        <v>270</v>
      </c>
      <c r="D9" s="886" t="s">
        <v>271</v>
      </c>
      <c r="E9" s="887" t="s">
        <v>25</v>
      </c>
      <c r="F9" s="888"/>
      <c r="G9" s="886" t="s">
        <v>270</v>
      </c>
      <c r="H9" s="886" t="s">
        <v>271</v>
      </c>
      <c r="I9" s="887" t="s">
        <v>25</v>
      </c>
    </row>
    <row r="10" spans="1:9" s="4" customFormat="1" ht="40.5" customHeight="1">
      <c r="A10" s="205"/>
      <c r="B10" s="889" t="s">
        <v>291</v>
      </c>
      <c r="C10" s="182">
        <f>[2]Feuil27!C4</f>
        <v>19303</v>
      </c>
      <c r="D10" s="182">
        <f>[2]Feuil27!D4</f>
        <v>5204</v>
      </c>
      <c r="E10" s="890">
        <f>[2]Feuil27!E4</f>
        <v>24467</v>
      </c>
      <c r="F10" s="183"/>
      <c r="G10" s="182">
        <f>[2]Feuil27!F4</f>
        <v>17330</v>
      </c>
      <c r="H10" s="182">
        <f>[2]Feuil27!G4</f>
        <v>6272</v>
      </c>
      <c r="I10" s="890">
        <f>[2]Feuil27!H4</f>
        <v>23602</v>
      </c>
    </row>
    <row r="11" spans="1:9" s="4" customFormat="1" ht="33" customHeight="1">
      <c r="A11" s="205"/>
      <c r="B11" s="181" t="str">
        <f>MID([3]tab_27!B2,2,LEN([3]tab_27!B2)-1)&amp;" "&amp;[3]tab_27!A2</f>
        <v>3ème trimestre 2017</v>
      </c>
      <c r="C11" s="182">
        <f>[2]Feuil27!C5</f>
        <v>16803</v>
      </c>
      <c r="D11" s="183">
        <f>[2]Feuil27!D5</f>
        <v>4365</v>
      </c>
      <c r="E11" s="183">
        <f>[2]Feuil27!E5</f>
        <v>21168</v>
      </c>
      <c r="F11" s="183"/>
      <c r="G11" s="183">
        <f>[2]Feuil27!F5</f>
        <v>16699</v>
      </c>
      <c r="H11" s="183">
        <f>[2]Feuil27!G5</f>
        <v>6693</v>
      </c>
      <c r="I11" s="183">
        <f>[2]Feuil27!H5</f>
        <v>23392</v>
      </c>
    </row>
    <row r="12" spans="1:9" s="4" customFormat="1" ht="33" customHeight="1">
      <c r="A12" s="205"/>
      <c r="B12" s="184" t="str">
        <f>MID([3]tab_27!B3,2,LEN([3]tab_27!B3)-1)&amp;" "&amp;[3]tab_27!A3</f>
        <v>2nd trimestre 2017</v>
      </c>
      <c r="C12" s="185">
        <f>[2]Feuil27!C6</f>
        <v>18573</v>
      </c>
      <c r="D12" s="183">
        <f>[2]Feuil27!D6</f>
        <v>5816</v>
      </c>
      <c r="E12" s="183">
        <f>[2]Feuil27!E6</f>
        <v>24389</v>
      </c>
      <c r="F12" s="183"/>
      <c r="G12" s="183">
        <f>[2]Feuil27!F6</f>
        <v>17084</v>
      </c>
      <c r="H12" s="183">
        <f>[2]Feuil27!G6</f>
        <v>6777</v>
      </c>
      <c r="I12" s="183">
        <f>[2]Feuil27!H6</f>
        <v>23861</v>
      </c>
    </row>
    <row r="13" spans="1:9" s="4" customFormat="1" ht="33" customHeight="1">
      <c r="A13" s="205"/>
      <c r="B13" s="184" t="str">
        <f>MID([3]tab_27!B4,2,LEN([3]tab_27!B4)-1)&amp;" "&amp;[3]tab_27!A4</f>
        <v>1er trimestre 2017</v>
      </c>
      <c r="C13" s="183">
        <f>[2]Feuil27!C7</f>
        <v>20070</v>
      </c>
      <c r="D13" s="183">
        <f>[2]Feuil27!D7</f>
        <v>5865</v>
      </c>
      <c r="E13" s="183">
        <f>[2]Feuil27!E7</f>
        <v>25935</v>
      </c>
      <c r="F13" s="183"/>
      <c r="G13" s="183">
        <f>[2]Feuil27!F7</f>
        <v>16636</v>
      </c>
      <c r="H13" s="183">
        <f>[2]Feuil27!G7</f>
        <v>6150</v>
      </c>
      <c r="I13" s="183">
        <f>[2]Feuil27!H7</f>
        <v>22786</v>
      </c>
    </row>
    <row r="14" spans="1:9" s="4" customFormat="1" ht="33" customHeight="1">
      <c r="A14" s="205"/>
      <c r="B14" s="184" t="str">
        <f>MID([3]tab_27!B5,2,LEN([3]tab_27!B5)-1)&amp;" "&amp;[3]tab_27!A5</f>
        <v>4ème trimestre 2016</v>
      </c>
      <c r="C14" s="183">
        <f>[2]Feuil27!C8</f>
        <v>18571</v>
      </c>
      <c r="D14" s="183">
        <f>[2]Feuil27!D8</f>
        <v>5026</v>
      </c>
      <c r="E14" s="183">
        <f>[2]Feuil27!E8</f>
        <v>23597</v>
      </c>
      <c r="F14" s="183"/>
      <c r="G14" s="183">
        <f>[2]Feuil27!F8</f>
        <v>16997</v>
      </c>
      <c r="H14" s="183">
        <f>[2]Feuil27!G8</f>
        <v>6535</v>
      </c>
      <c r="I14" s="183">
        <f>[2]Feuil27!H8</f>
        <v>23532</v>
      </c>
    </row>
    <row r="15" spans="1:9" s="4" customFormat="1" ht="33" customHeight="1" thickBot="1">
      <c r="A15" s="205"/>
      <c r="B15" s="186" t="str">
        <f>MID([3]tab_27!B6,2,LEN([3]tab_27!B6)-1)&amp;" "&amp;[3]tab_27!A6</f>
        <v>3ème trimestre 2016</v>
      </c>
      <c r="C15" s="187">
        <f>[2]Feuil27!C9</f>
        <v>17342</v>
      </c>
      <c r="D15" s="187">
        <f>[2]Feuil27!D9</f>
        <v>4622</v>
      </c>
      <c r="E15" s="187">
        <f>[2]Feuil27!E9</f>
        <v>21964</v>
      </c>
      <c r="F15" s="187"/>
      <c r="G15" s="187">
        <f>[2]Feuil27!F9</f>
        <v>16582</v>
      </c>
      <c r="H15" s="187">
        <f>[2]Feuil27!G9</f>
        <v>6708</v>
      </c>
      <c r="I15" s="187">
        <f>[2]Feuil27!H9</f>
        <v>23290</v>
      </c>
    </row>
    <row r="16" spans="1:9" s="4" customFormat="1" ht="33" customHeight="1" thickTop="1">
      <c r="A16" s="205"/>
      <c r="B16" s="184" t="str">
        <f>MID([3]tab_27!B7,2,LEN([3]tab_27!B7)-1)&amp;" "&amp;[3]tab_27!A7</f>
        <v>2nd trimestre 2016</v>
      </c>
      <c r="C16" s="185">
        <f>[2]Feuil27!C10</f>
        <v>19370</v>
      </c>
      <c r="D16" s="185">
        <f>[2]Feuil27!D10</f>
        <v>5731</v>
      </c>
      <c r="E16" s="185">
        <f>[2]Feuil27!E10</f>
        <v>25101</v>
      </c>
      <c r="F16" s="185"/>
      <c r="G16" s="185">
        <f>[2]Feuil27!F10</f>
        <v>16836</v>
      </c>
      <c r="H16" s="185">
        <f>[2]Feuil27!G10</f>
        <v>6559</v>
      </c>
      <c r="I16" s="185">
        <f>[2]Feuil27!H10</f>
        <v>23395</v>
      </c>
    </row>
    <row r="17" spans="1:15" ht="33" customHeight="1">
      <c r="A17" s="940"/>
      <c r="B17" s="79" t="str">
        <f>MID([3]tab_27!B8,2,LEN([3]tab_27!B8)-1)&amp;" "&amp;[3]tab_27!A8</f>
        <v>1er trimestre 2016</v>
      </c>
      <c r="C17" s="78">
        <f>[2]Feuil27!C11</f>
        <v>19988</v>
      </c>
      <c r="D17" s="78">
        <f>[2]Feuil27!D11</f>
        <v>5769</v>
      </c>
      <c r="E17" s="78">
        <f>[2]Feuil27!E11</f>
        <v>25757</v>
      </c>
      <c r="F17" s="78"/>
      <c r="G17" s="78">
        <f>[2]Feuil27!F11</f>
        <v>16345</v>
      </c>
      <c r="H17" s="78">
        <f>[2]Feuil27!G11</f>
        <v>5923</v>
      </c>
      <c r="I17" s="78">
        <f>[2]Feuil27!H11</f>
        <v>22268</v>
      </c>
      <c r="J17" s="6"/>
    </row>
    <row r="18" spans="1:15" ht="33" customHeight="1" thickBot="1">
      <c r="B18" s="82" t="str">
        <f>MID([3]tab_27!B9,2,LEN([3]tab_27!B9)-1)&amp;" "&amp;[3]tab_27!A9</f>
        <v>4ème trimestre 2015</v>
      </c>
      <c r="C18" s="81">
        <f>[2]Feuil27!C12</f>
        <v>19287</v>
      </c>
      <c r="D18" s="81">
        <f>[2]Feuil27!D12</f>
        <v>4742</v>
      </c>
      <c r="E18" s="81">
        <f>[2]Feuil27!E12</f>
        <v>24029</v>
      </c>
      <c r="F18" s="81"/>
      <c r="G18" s="81">
        <f>[2]Feuil27!F12</f>
        <v>16646</v>
      </c>
      <c r="H18" s="81">
        <f>[2]Feuil27!G12</f>
        <v>6274</v>
      </c>
      <c r="I18" s="81">
        <f>[2]Feuil27!H12</f>
        <v>22920</v>
      </c>
      <c r="J18" s="891"/>
      <c r="K18" s="6"/>
      <c r="L18" s="6"/>
      <c r="M18" s="6"/>
      <c r="N18" s="6"/>
      <c r="O18" s="6"/>
    </row>
    <row r="19" spans="1:15" ht="33" customHeight="1" thickTop="1">
      <c r="B19" s="83" t="str">
        <f>MID([3]tab_27!B10,2,LEN([3]tab_27!B10)-1)&amp;" "&amp;[3]tab_27!A10</f>
        <v>3ème trimestre 2015</v>
      </c>
      <c r="C19" s="80">
        <f>[2]Feuil27!C13</f>
        <v>16722</v>
      </c>
      <c r="D19" s="80">
        <f>[2]Feuil27!D13</f>
        <v>4295</v>
      </c>
      <c r="E19" s="80">
        <f>[2]Feuil27!E13</f>
        <v>21017</v>
      </c>
      <c r="F19" s="80"/>
      <c r="G19" s="80">
        <f>[2]Feuil27!F13</f>
        <v>16007</v>
      </c>
      <c r="H19" s="80">
        <f>[2]Feuil27!G13</f>
        <v>6778</v>
      </c>
      <c r="I19" s="80">
        <f>[2]Feuil27!H13</f>
        <v>22785</v>
      </c>
    </row>
    <row r="20" spans="1:15" ht="33" customHeight="1">
      <c r="B20" s="79" t="str">
        <f>MID([3]tab_27!B11,2,LEN([3]tab_27!B11)-1)&amp;" "&amp;[3]tab_27!A11</f>
        <v>2nd trimestre 2015</v>
      </c>
      <c r="C20" s="78">
        <f>[2]Feuil27!C14</f>
        <v>18500</v>
      </c>
      <c r="D20" s="78">
        <f>[2]Feuil27!D14</f>
        <v>5252</v>
      </c>
      <c r="E20" s="78">
        <f>[2]Feuil27!E14</f>
        <v>23752</v>
      </c>
      <c r="F20" s="78"/>
      <c r="G20" s="78">
        <f>[2]Feuil27!F14</f>
        <v>16168</v>
      </c>
      <c r="H20" s="78">
        <f>[2]Feuil27!G14</f>
        <v>6910</v>
      </c>
      <c r="I20" s="78">
        <f>[2]Feuil27!H14</f>
        <v>23078</v>
      </c>
    </row>
    <row r="21" spans="1:15" ht="33" customHeight="1">
      <c r="B21" s="79" t="str">
        <f>MID([3]tab_27!B12,2,LEN([3]tab_27!B12)-1)&amp;" "&amp;[3]tab_27!A12</f>
        <v>1er trimestre 2015</v>
      </c>
      <c r="C21" s="892">
        <f>[2]Feuil27!C15</f>
        <v>18611</v>
      </c>
      <c r="D21" s="892">
        <f>[2]Feuil27!D15</f>
        <v>5762</v>
      </c>
      <c r="E21" s="892">
        <f>[2]Feuil27!E15</f>
        <v>24373</v>
      </c>
      <c r="F21" s="892"/>
      <c r="G21" s="892">
        <f>[2]Feuil27!F15</f>
        <v>15683</v>
      </c>
      <c r="H21" s="892">
        <f>[2]Feuil27!G15</f>
        <v>6744</v>
      </c>
      <c r="I21" s="892">
        <f>[2]Feuil27!H15</f>
        <v>22427</v>
      </c>
    </row>
    <row r="22" spans="1:15">
      <c r="F22" s="6"/>
      <c r="G22" s="6"/>
    </row>
    <row r="23" spans="1:15" ht="31.2">
      <c r="B23" s="4"/>
      <c r="C23" s="215"/>
      <c r="D23" s="215"/>
      <c r="E23" s="215"/>
      <c r="F23" s="215"/>
      <c r="G23" s="215"/>
      <c r="H23" s="215"/>
      <c r="I23" s="215"/>
    </row>
    <row r="24" spans="1:15" ht="31.2">
      <c r="B24" s="4"/>
      <c r="C24" s="215"/>
      <c r="D24" s="215"/>
      <c r="E24" s="215"/>
      <c r="F24" s="215"/>
      <c r="G24" s="215"/>
      <c r="H24" s="215"/>
      <c r="I24" s="215"/>
    </row>
    <row r="25" spans="1:15" ht="31.2">
      <c r="B25" s="4"/>
      <c r="C25" s="215"/>
      <c r="D25" s="215"/>
      <c r="E25" s="215"/>
      <c r="F25" s="215"/>
      <c r="G25" s="215"/>
      <c r="H25" s="215"/>
      <c r="I25" s="215"/>
    </row>
    <row r="27" spans="1:15" ht="23.4">
      <c r="C27" s="210"/>
      <c r="D27" s="210"/>
      <c r="E27" s="210"/>
      <c r="F27" s="210"/>
      <c r="G27" s="210"/>
      <c r="H27" s="210"/>
      <c r="I27" s="210"/>
    </row>
    <row r="28" spans="1:15" ht="23.4">
      <c r="C28" s="210"/>
      <c r="D28" s="210"/>
      <c r="E28" s="210"/>
      <c r="F28" s="210"/>
      <c r="G28" s="210"/>
      <c r="H28" s="210"/>
      <c r="I28" s="210"/>
    </row>
    <row r="31" spans="1:15" ht="21">
      <c r="C31" s="893"/>
      <c r="D31" s="893"/>
      <c r="E31" s="893"/>
      <c r="F31" s="893"/>
      <c r="G31" s="893"/>
      <c r="H31" s="893"/>
      <c r="I31" s="893"/>
    </row>
  </sheetData>
  <mergeCells count="3">
    <mergeCell ref="G8:I8"/>
    <mergeCell ref="C8:E8"/>
    <mergeCell ref="C3:I4"/>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56" firstPageNumber="2" orientation="portrait" useFirstPageNumber="1" r:id="rId1"/>
  <headerFooter alignWithMargins="0">
    <oddFooter>&amp;C&amp;16page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Q46"/>
  <sheetViews>
    <sheetView showWhiteSpace="0" view="pageBreakPreview" zoomScale="70" zoomScaleNormal="70" zoomScaleSheetLayoutView="70" zoomScalePageLayoutView="70" workbookViewId="0">
      <selection activeCell="P11" sqref="P11"/>
    </sheetView>
  </sheetViews>
  <sheetFormatPr baseColWidth="10" defaultColWidth="11" defaultRowHeight="15.6"/>
  <cols>
    <col min="1" max="1" width="11" style="5"/>
    <col min="2" max="2" width="21.36328125" style="5" customWidth="1"/>
    <col min="3" max="3" width="14" style="5" customWidth="1"/>
    <col min="4" max="4" width="15.36328125" style="5" customWidth="1"/>
    <col min="5" max="8" width="10.453125" style="5" customWidth="1"/>
    <col min="9" max="9" width="11" style="5" customWidth="1"/>
    <col min="10" max="10" width="14.6328125" style="5" customWidth="1"/>
    <col min="11" max="11" width="11.08984375" style="5" customWidth="1"/>
    <col min="12" max="12" width="13.453125" style="5" customWidth="1"/>
    <col min="13" max="13" width="10.453125" style="5" customWidth="1"/>
    <col min="14" max="16384" width="11" style="5"/>
  </cols>
  <sheetData>
    <row r="1" spans="2:17" ht="18">
      <c r="B1" s="543" t="s">
        <v>151</v>
      </c>
      <c r="C1" s="1050" t="s">
        <v>158</v>
      </c>
      <c r="D1" s="1050"/>
      <c r="E1" s="1050"/>
      <c r="F1" s="1050"/>
      <c r="G1" s="1050"/>
      <c r="H1" s="1050"/>
      <c r="I1" s="1050"/>
      <c r="J1" s="1051"/>
      <c r="K1" s="1051"/>
    </row>
    <row r="2" spans="2:17" ht="16.5" customHeight="1">
      <c r="B2" s="4"/>
      <c r="C2" s="1052" t="s">
        <v>305</v>
      </c>
      <c r="D2" s="1052"/>
      <c r="E2" s="1052"/>
      <c r="F2" s="1052"/>
      <c r="G2" s="1052"/>
      <c r="H2" s="1052"/>
      <c r="I2" s="1052"/>
      <c r="J2" s="1053"/>
      <c r="K2" s="1053"/>
    </row>
    <row r="3" spans="2:17" ht="15.75" customHeight="1">
      <c r="B3" s="4"/>
      <c r="C3" s="1054"/>
      <c r="D3" s="1054"/>
      <c r="E3" s="1054"/>
      <c r="F3" s="1054"/>
      <c r="G3" s="1054"/>
      <c r="H3" s="1054"/>
      <c r="I3" s="1054"/>
      <c r="J3" s="1055"/>
    </row>
    <row r="4" spans="2:17" s="4" customFormat="1" ht="23.1" customHeight="1">
      <c r="B4" s="70"/>
      <c r="C4" s="1058" t="s">
        <v>260</v>
      </c>
      <c r="D4" s="1058" t="s">
        <v>190</v>
      </c>
      <c r="E4" s="1045" t="s">
        <v>259</v>
      </c>
      <c r="F4" s="1059"/>
      <c r="G4" s="1059"/>
      <c r="H4" s="1059"/>
      <c r="I4" s="1049"/>
      <c r="J4" s="1058" t="s">
        <v>258</v>
      </c>
      <c r="K4" s="1058" t="s">
        <v>292</v>
      </c>
      <c r="L4" s="1058" t="s">
        <v>25</v>
      </c>
    </row>
    <row r="5" spans="2:17" s="4" customFormat="1" ht="82.5" customHeight="1">
      <c r="B5" s="173"/>
      <c r="C5" s="1058"/>
      <c r="D5" s="1058"/>
      <c r="E5" s="894" t="s">
        <v>136</v>
      </c>
      <c r="F5" s="895" t="s">
        <v>145</v>
      </c>
      <c r="G5" s="895" t="s">
        <v>146</v>
      </c>
      <c r="H5" s="895" t="s">
        <v>147</v>
      </c>
      <c r="I5" s="896" t="s">
        <v>137</v>
      </c>
      <c r="J5" s="1058"/>
      <c r="K5" s="1058"/>
      <c r="L5" s="1058"/>
      <c r="P5" s="204"/>
    </row>
    <row r="6" spans="2:17" s="4" customFormat="1" ht="20.25" customHeight="1">
      <c r="B6" s="165" t="s">
        <v>291</v>
      </c>
      <c r="C6" s="897">
        <f>[2]Feuil28!C5</f>
        <v>7234</v>
      </c>
      <c r="D6" s="175">
        <f>[2]Feuil28!D5</f>
        <v>7515</v>
      </c>
      <c r="E6" s="175">
        <f>[2]Feuil28!E5</f>
        <v>6857</v>
      </c>
      <c r="F6" s="175">
        <f>[2]Feuil28!F5</f>
        <v>1882</v>
      </c>
      <c r="G6" s="175">
        <f>[2]Feuil28!G5</f>
        <v>624</v>
      </c>
      <c r="H6" s="175">
        <f>[2]Feuil28!H5</f>
        <v>147</v>
      </c>
      <c r="I6" s="175">
        <f>[2]Feuil28!I5</f>
        <v>10</v>
      </c>
      <c r="J6" s="175">
        <f>[2]Feuil28!J5</f>
        <v>95</v>
      </c>
      <c r="K6" s="175">
        <f>[2]Feuil28!K5</f>
        <v>301</v>
      </c>
      <c r="L6" s="175">
        <f>[2]Feuil28!L5</f>
        <v>24467</v>
      </c>
      <c r="P6" s="204"/>
    </row>
    <row r="7" spans="2:17" s="4" customFormat="1" ht="20.25" customHeight="1">
      <c r="B7" s="176" t="s">
        <v>103</v>
      </c>
      <c r="C7" s="177">
        <f t="shared" ref="C7:L21" si="0">C6/$L6</f>
        <v>0.29566354681816326</v>
      </c>
      <c r="D7" s="177">
        <f t="shared" si="0"/>
        <v>0.30714840397269794</v>
      </c>
      <c r="E7" s="177">
        <f t="shared" si="0"/>
        <v>0.28025503739731067</v>
      </c>
      <c r="F7" s="177">
        <f t="shared" si="0"/>
        <v>7.6919932970940449E-2</v>
      </c>
      <c r="G7" s="177">
        <f t="shared" si="0"/>
        <v>2.5503739731066333E-2</v>
      </c>
      <c r="H7" s="177">
        <f t="shared" si="0"/>
        <v>6.0080925327992809E-3</v>
      </c>
      <c r="I7" s="177">
        <f t="shared" si="0"/>
        <v>4.0871377774144769E-4</v>
      </c>
      <c r="J7" s="177">
        <f t="shared" si="0"/>
        <v>3.8827808885437526E-3</v>
      </c>
      <c r="K7" s="177">
        <f t="shared" si="0"/>
        <v>1.2302284710017574E-2</v>
      </c>
      <c r="L7" s="177">
        <f t="shared" si="0"/>
        <v>1</v>
      </c>
    </row>
    <row r="8" spans="2:17" s="4" customFormat="1" ht="21" customHeight="1">
      <c r="B8" s="901" t="str">
        <f>'T26'!B11</f>
        <v>3ème trimestre 2017</v>
      </c>
      <c r="C8" s="897">
        <f>[2]Feuil28!C6</f>
        <v>5738</v>
      </c>
      <c r="D8" s="897">
        <f>[2]Feuil28!D6</f>
        <v>6627</v>
      </c>
      <c r="E8" s="897">
        <f>[2]Feuil28!E6</f>
        <v>6171</v>
      </c>
      <c r="F8" s="897">
        <f>[2]Feuil28!F6</f>
        <v>1641</v>
      </c>
      <c r="G8" s="897">
        <f>[2]Feuil28!G6</f>
        <v>474</v>
      </c>
      <c r="H8" s="897">
        <f>[2]Feuil28!H6</f>
        <v>150</v>
      </c>
      <c r="I8" s="897">
        <f>[2]Feuil28!I6</f>
        <v>11</v>
      </c>
      <c r="J8" s="897">
        <f>[2]Feuil28!J6</f>
        <v>64</v>
      </c>
      <c r="K8" s="897">
        <f>[2]Feuil28!K6</f>
        <v>292</v>
      </c>
      <c r="L8" s="897">
        <f>[2]Feuil28!L6</f>
        <v>21168</v>
      </c>
    </row>
    <row r="9" spans="2:17" s="4" customFormat="1" ht="21" customHeight="1">
      <c r="B9" s="176" t="s">
        <v>103</v>
      </c>
      <c r="C9" s="177">
        <f t="shared" si="0"/>
        <v>0.27106953892668179</v>
      </c>
      <c r="D9" s="177">
        <f t="shared" si="0"/>
        <v>0.31306689342403626</v>
      </c>
      <c r="E9" s="177">
        <f t="shared" si="0"/>
        <v>0.29152494331065759</v>
      </c>
      <c r="F9" s="177">
        <f t="shared" si="0"/>
        <v>7.7522675736961449E-2</v>
      </c>
      <c r="G9" s="177">
        <f t="shared" si="0"/>
        <v>2.2392290249433108E-2</v>
      </c>
      <c r="H9" s="177">
        <f t="shared" si="0"/>
        <v>7.0861678004535151E-3</v>
      </c>
      <c r="I9" s="177">
        <f t="shared" si="0"/>
        <v>5.1965230536659107E-4</v>
      </c>
      <c r="J9" s="177">
        <f t="shared" si="0"/>
        <v>3.0234315948601664E-3</v>
      </c>
      <c r="K9" s="177">
        <f t="shared" si="0"/>
        <v>1.3794406651549509E-2</v>
      </c>
      <c r="L9" s="177">
        <f t="shared" si="0"/>
        <v>1</v>
      </c>
    </row>
    <row r="10" spans="2:17" s="4" customFormat="1" ht="21" customHeight="1">
      <c r="B10" s="901" t="str">
        <f>'T26'!B12</f>
        <v>2nd trimestre 2017</v>
      </c>
      <c r="C10" s="897">
        <f>[2]Feuil28!C7</f>
        <v>7107</v>
      </c>
      <c r="D10" s="897">
        <f>[2]Feuil28!D7</f>
        <v>6589</v>
      </c>
      <c r="E10" s="897">
        <f>[2]Feuil28!E7</f>
        <v>7503</v>
      </c>
      <c r="F10" s="897">
        <f>[2]Feuil28!F7</f>
        <v>1972</v>
      </c>
      <c r="G10" s="897">
        <f>[2]Feuil28!G7</f>
        <v>662</v>
      </c>
      <c r="H10" s="897">
        <f>[2]Feuil28!H7</f>
        <v>173</v>
      </c>
      <c r="I10" s="897">
        <f>[2]Feuil28!I7</f>
        <v>9</v>
      </c>
      <c r="J10" s="897">
        <f>[2]Feuil28!J7</f>
        <v>93</v>
      </c>
      <c r="K10" s="897">
        <f>[2]Feuil28!K7</f>
        <v>281</v>
      </c>
      <c r="L10" s="897">
        <f>[2]Feuil28!L7</f>
        <v>24389</v>
      </c>
    </row>
    <row r="11" spans="2:17" s="4" customFormat="1" ht="21" customHeight="1">
      <c r="B11" s="169" t="s">
        <v>103</v>
      </c>
      <c r="C11" s="177">
        <f t="shared" si="0"/>
        <v>0.29140186149493624</v>
      </c>
      <c r="D11" s="177">
        <f t="shared" si="0"/>
        <v>0.27016277830169338</v>
      </c>
      <c r="E11" s="177">
        <f t="shared" si="0"/>
        <v>0.30763868957316826</v>
      </c>
      <c r="F11" s="177">
        <f t="shared" si="0"/>
        <v>8.0856123662306781E-2</v>
      </c>
      <c r="G11" s="177">
        <f t="shared" si="0"/>
        <v>2.7143384312599942E-2</v>
      </c>
      <c r="H11" s="177">
        <f t="shared" si="0"/>
        <v>7.093361761449834E-3</v>
      </c>
      <c r="I11" s="177">
        <f t="shared" si="0"/>
        <v>3.6901881995981796E-4</v>
      </c>
      <c r="J11" s="177">
        <f t="shared" si="0"/>
        <v>3.8131944729181189E-3</v>
      </c>
      <c r="K11" s="177">
        <f t="shared" si="0"/>
        <v>1.1521587600967649E-2</v>
      </c>
      <c r="L11" s="177">
        <f t="shared" si="0"/>
        <v>1</v>
      </c>
    </row>
    <row r="12" spans="2:17" s="4" customFormat="1" ht="21" customHeight="1">
      <c r="B12" s="901" t="str">
        <f>'T26'!B13</f>
        <v>1er trimestre 2017</v>
      </c>
      <c r="C12" s="897">
        <f>[2]Feuil28!C8</f>
        <v>7492</v>
      </c>
      <c r="D12" s="897">
        <f>[2]Feuil28!D8</f>
        <v>7018</v>
      </c>
      <c r="E12" s="897">
        <f>[2]Feuil28!E8</f>
        <v>8041</v>
      </c>
      <c r="F12" s="897">
        <f>[2]Feuil28!F8</f>
        <v>2042</v>
      </c>
      <c r="G12" s="897">
        <f>[2]Feuil28!G8</f>
        <v>693</v>
      </c>
      <c r="H12" s="897">
        <f>[2]Feuil28!H8</f>
        <v>206</v>
      </c>
      <c r="I12" s="897">
        <f>[2]Feuil28!I8</f>
        <v>22</v>
      </c>
      <c r="J12" s="897">
        <f>[2]Feuil28!J8</f>
        <v>94</v>
      </c>
      <c r="K12" s="897">
        <f>[2]Feuil28!K8</f>
        <v>327</v>
      </c>
      <c r="L12" s="897">
        <f>[2]Feuil28!L8</f>
        <v>25935</v>
      </c>
    </row>
    <row r="13" spans="2:17" s="4" customFormat="1" ht="21" customHeight="1">
      <c r="B13" s="178" t="s">
        <v>103</v>
      </c>
      <c r="C13" s="179">
        <f t="shared" si="0"/>
        <v>0.28887603624445729</v>
      </c>
      <c r="D13" s="177">
        <f t="shared" si="0"/>
        <v>0.27059957586273375</v>
      </c>
      <c r="E13" s="177">
        <f t="shared" si="0"/>
        <v>0.31004434162328898</v>
      </c>
      <c r="F13" s="177">
        <f t="shared" si="0"/>
        <v>7.8735299787931368E-2</v>
      </c>
      <c r="G13" s="177">
        <f t="shared" si="0"/>
        <v>2.6720647773279354E-2</v>
      </c>
      <c r="H13" s="177">
        <f t="shared" si="0"/>
        <v>7.9429342587237321E-3</v>
      </c>
      <c r="I13" s="177">
        <f t="shared" si="0"/>
        <v>8.4827453248505875E-4</v>
      </c>
      <c r="J13" s="177">
        <f t="shared" si="0"/>
        <v>3.6244457297088875E-3</v>
      </c>
      <c r="K13" s="177">
        <f t="shared" si="0"/>
        <v>1.2608444187391555E-2</v>
      </c>
      <c r="L13" s="177">
        <f t="shared" si="0"/>
        <v>1</v>
      </c>
      <c r="Q13" s="204"/>
    </row>
    <row r="14" spans="2:17" s="4" customFormat="1" ht="21" customHeight="1">
      <c r="B14" s="898" t="str">
        <f>'T26'!B14</f>
        <v>4ème trimestre 2016</v>
      </c>
      <c r="C14" s="897">
        <f>[2]Feuil28!C9</f>
        <v>7204</v>
      </c>
      <c r="D14" s="175">
        <f>[2]Feuil28!D9</f>
        <v>7536</v>
      </c>
      <c r="E14" s="175">
        <f>[2]Feuil28!E9</f>
        <v>6516</v>
      </c>
      <c r="F14" s="175">
        <f>[2]Feuil28!F9</f>
        <v>1597</v>
      </c>
      <c r="G14" s="175">
        <f>[2]Feuil28!G9</f>
        <v>551</v>
      </c>
      <c r="H14" s="175">
        <f>[2]Feuil28!H9</f>
        <v>117</v>
      </c>
      <c r="I14" s="175">
        <f>[2]Feuil28!I9</f>
        <v>12</v>
      </c>
      <c r="J14" s="175">
        <f>[2]Feuil28!J9</f>
        <v>19</v>
      </c>
      <c r="K14" s="175">
        <f>[2]Feuil28!K9</f>
        <v>45</v>
      </c>
      <c r="L14" s="175">
        <f>[2]Feuil28!L9</f>
        <v>23597</v>
      </c>
    </row>
    <row r="15" spans="2:17" ht="21" customHeight="1">
      <c r="B15" s="169" t="s">
        <v>103</v>
      </c>
      <c r="C15" s="177">
        <f t="shared" si="0"/>
        <v>0.30529304572615162</v>
      </c>
      <c r="D15" s="177">
        <f t="shared" si="0"/>
        <v>0.31936263084290378</v>
      </c>
      <c r="E15" s="177">
        <f t="shared" si="0"/>
        <v>0.2761367970504725</v>
      </c>
      <c r="F15" s="177">
        <f t="shared" si="0"/>
        <v>6.7678094673051664E-2</v>
      </c>
      <c r="G15" s="177">
        <f t="shared" si="0"/>
        <v>2.3350425901597662E-2</v>
      </c>
      <c r="H15" s="177">
        <f t="shared" si="0"/>
        <v>4.9582574056024073E-3</v>
      </c>
      <c r="I15" s="177">
        <f t="shared" si="0"/>
        <v>5.0853922108742638E-4</v>
      </c>
      <c r="J15" s="177">
        <f t="shared" si="0"/>
        <v>8.0518710005509178E-4</v>
      </c>
      <c r="K15" s="177">
        <f t="shared" si="0"/>
        <v>1.9070220790778488E-3</v>
      </c>
      <c r="L15" s="177">
        <f t="shared" si="0"/>
        <v>1</v>
      </c>
      <c r="M15" s="899"/>
    </row>
    <row r="16" spans="2:17" ht="21" customHeight="1">
      <c r="B16" s="901" t="str">
        <f>'T26'!B15</f>
        <v>3ème trimestre 2016</v>
      </c>
      <c r="C16" s="897">
        <f>[2]Feuil28!C10</f>
        <v>6036</v>
      </c>
      <c r="D16" s="897">
        <f>[2]Feuil28!D10</f>
        <v>7334</v>
      </c>
      <c r="E16" s="897">
        <f>[2]Feuil28!E10</f>
        <v>6471</v>
      </c>
      <c r="F16" s="897">
        <f>[2]Feuil28!F10</f>
        <v>1440</v>
      </c>
      <c r="G16" s="897">
        <f>[2]Feuil28!G10</f>
        <v>471</v>
      </c>
      <c r="H16" s="897">
        <f>[2]Feuil28!H10</f>
        <v>125</v>
      </c>
      <c r="I16" s="897">
        <f>[2]Feuil28!I10</f>
        <v>7</v>
      </c>
      <c r="J16" s="897">
        <f>[2]Feuil28!J10</f>
        <v>28</v>
      </c>
      <c r="K16" s="897">
        <f>[2]Feuil28!K10</f>
        <v>52</v>
      </c>
      <c r="L16" s="897">
        <f>[2]Feuil28!L10</f>
        <v>21964</v>
      </c>
    </row>
    <row r="17" spans="2:13" ht="21" customHeight="1">
      <c r="B17" s="169" t="s">
        <v>103</v>
      </c>
      <c r="C17" s="177">
        <f t="shared" si="0"/>
        <v>0.27481333090511745</v>
      </c>
      <c r="D17" s="177">
        <f t="shared" si="0"/>
        <v>0.33391003460207613</v>
      </c>
      <c r="E17" s="177">
        <f t="shared" si="0"/>
        <v>0.29461846658167912</v>
      </c>
      <c r="F17" s="177">
        <f t="shared" si="0"/>
        <v>6.5561828446548898E-2</v>
      </c>
      <c r="G17" s="177">
        <f t="shared" si="0"/>
        <v>2.1444181387725369E-2</v>
      </c>
      <c r="H17" s="177">
        <f t="shared" si="0"/>
        <v>5.691130941540703E-3</v>
      </c>
      <c r="I17" s="177">
        <f t="shared" si="0"/>
        <v>3.1870333272627935E-4</v>
      </c>
      <c r="J17" s="177">
        <f t="shared" si="0"/>
        <v>1.2748133309051174E-3</v>
      </c>
      <c r="K17" s="177">
        <f t="shared" si="0"/>
        <v>2.3675104716809323E-3</v>
      </c>
      <c r="L17" s="177">
        <f t="shared" si="0"/>
        <v>1</v>
      </c>
      <c r="M17" s="900"/>
    </row>
    <row r="18" spans="2:13" ht="21" customHeight="1">
      <c r="B18" s="901" t="str">
        <f>'T26'!B16</f>
        <v>2nd trimestre 2016</v>
      </c>
      <c r="C18" s="897">
        <f>[2]Feuil28!C11</f>
        <v>7024</v>
      </c>
      <c r="D18" s="897">
        <f>[2]Feuil28!D11</f>
        <v>6853</v>
      </c>
      <c r="E18" s="897">
        <f>[2]Feuil28!E11</f>
        <v>7948</v>
      </c>
      <c r="F18" s="897">
        <f>[2]Feuil28!F11</f>
        <v>1915</v>
      </c>
      <c r="G18" s="897">
        <f>[2]Feuil28!G11</f>
        <v>671</v>
      </c>
      <c r="H18" s="897">
        <f>[2]Feuil28!H11</f>
        <v>198</v>
      </c>
      <c r="I18" s="897">
        <f>[2]Feuil28!I11</f>
        <v>17</v>
      </c>
      <c r="J18" s="897">
        <f>[2]Feuil28!J11</f>
        <v>39</v>
      </c>
      <c r="K18" s="897">
        <f>[2]Feuil28!K11</f>
        <v>436</v>
      </c>
      <c r="L18" s="897">
        <f>[2]Feuil28!L11</f>
        <v>25101</v>
      </c>
      <c r="M18" s="900"/>
    </row>
    <row r="19" spans="2:13" ht="21" customHeight="1">
      <c r="B19" s="169" t="s">
        <v>103</v>
      </c>
      <c r="C19" s="177">
        <f t="shared" si="0"/>
        <v>0.27982948886498543</v>
      </c>
      <c r="D19" s="177">
        <f t="shared" si="0"/>
        <v>0.27301701127445122</v>
      </c>
      <c r="E19" s="177">
        <f t="shared" si="0"/>
        <v>0.31664077128401258</v>
      </c>
      <c r="F19" s="177">
        <f t="shared" si="0"/>
        <v>7.6291781203936093E-2</v>
      </c>
      <c r="G19" s="177">
        <f t="shared" si="0"/>
        <v>2.6732002709055416E-2</v>
      </c>
      <c r="H19" s="177">
        <f t="shared" si="0"/>
        <v>7.8881319469343847E-3</v>
      </c>
      <c r="I19" s="177">
        <f t="shared" si="0"/>
        <v>6.7726385402971988E-4</v>
      </c>
      <c r="J19" s="177">
        <f t="shared" si="0"/>
        <v>1.5537229592446516E-3</v>
      </c>
      <c r="K19" s="177">
        <f t="shared" si="0"/>
        <v>1.7369825903350466E-2</v>
      </c>
      <c r="L19" s="177">
        <f t="shared" si="0"/>
        <v>1</v>
      </c>
      <c r="M19" s="900">
        <v>6236</v>
      </c>
    </row>
    <row r="20" spans="2:13" ht="21" customHeight="1">
      <c r="B20" s="901" t="str">
        <f>'T26'!B17</f>
        <v>1er trimestre 2016</v>
      </c>
      <c r="C20" s="897">
        <f>[2]Feuil28!C12</f>
        <v>6962</v>
      </c>
      <c r="D20" s="897">
        <f>[2]Feuil28!D12</f>
        <v>6567</v>
      </c>
      <c r="E20" s="897">
        <f>[2]Feuil28!E12</f>
        <v>8193</v>
      </c>
      <c r="F20" s="897">
        <f>[2]Feuil28!F12</f>
        <v>2093</v>
      </c>
      <c r="G20" s="897">
        <f>[2]Feuil28!G12</f>
        <v>856</v>
      </c>
      <c r="H20" s="897">
        <f>[2]Feuil28!H12</f>
        <v>297</v>
      </c>
      <c r="I20" s="897">
        <f>[2]Feuil28!I12</f>
        <v>16</v>
      </c>
      <c r="J20" s="897">
        <f>[2]Feuil28!J12</f>
        <v>38</v>
      </c>
      <c r="K20" s="897">
        <f>[2]Feuil28!K12</f>
        <v>735</v>
      </c>
      <c r="L20" s="897">
        <f>[2]Feuil28!L12</f>
        <v>25757</v>
      </c>
      <c r="M20" s="900">
        <v>6370</v>
      </c>
    </row>
    <row r="21" spans="2:13" ht="17.25" customHeight="1">
      <c r="B21" s="178" t="s">
        <v>103</v>
      </c>
      <c r="C21" s="179">
        <f t="shared" si="0"/>
        <v>0.27029545366308189</v>
      </c>
      <c r="D21" s="179">
        <f t="shared" si="0"/>
        <v>0.25495981674884499</v>
      </c>
      <c r="E21" s="179">
        <f t="shared" si="0"/>
        <v>0.3180882866793493</v>
      </c>
      <c r="F21" s="179">
        <f t="shared" si="0"/>
        <v>8.1259463446829994E-2</v>
      </c>
      <c r="G21" s="179">
        <f t="shared" si="0"/>
        <v>3.3233684047055172E-2</v>
      </c>
      <c r="H21" s="179">
        <f t="shared" si="0"/>
        <v>1.1530845983616105E-2</v>
      </c>
      <c r="I21" s="179">
        <f t="shared" si="0"/>
        <v>6.211903560197228E-4</v>
      </c>
      <c r="J21" s="179">
        <f t="shared" si="0"/>
        <v>1.4753270955468417E-3</v>
      </c>
      <c r="K21" s="179">
        <f t="shared" si="0"/>
        <v>2.8535931979656017E-2</v>
      </c>
      <c r="L21" s="179">
        <f t="shared" si="0"/>
        <v>1</v>
      </c>
      <c r="M21" s="900">
        <f>M20+M19</f>
        <v>12606</v>
      </c>
    </row>
    <row r="22" spans="2:13" ht="31.2">
      <c r="B22" s="1056" t="s">
        <v>293</v>
      </c>
      <c r="C22" s="1057"/>
      <c r="D22" s="1057"/>
      <c r="E22" s="1057"/>
      <c r="F22" s="216"/>
      <c r="G22" s="216"/>
      <c r="H22" s="216"/>
      <c r="I22" s="216"/>
      <c r="J22" s="73"/>
      <c r="K22" s="74"/>
    </row>
    <row r="23" spans="2:13" ht="31.2">
      <c r="B23" s="4"/>
      <c r="C23" s="215"/>
      <c r="D23" s="215"/>
      <c r="E23" s="215"/>
      <c r="F23" s="215"/>
      <c r="G23" s="215"/>
      <c r="H23" s="215"/>
      <c r="I23" s="215"/>
    </row>
    <row r="25" spans="2:13" ht="23.4">
      <c r="C25" s="210"/>
      <c r="D25" s="210"/>
      <c r="E25" s="210"/>
      <c r="F25" s="210"/>
      <c r="G25" s="210"/>
      <c r="H25" s="210"/>
      <c r="I25" s="210"/>
    </row>
    <row r="26" spans="2:13" ht="23.4">
      <c r="C26" s="210"/>
      <c r="D26" s="210"/>
      <c r="E26" s="210"/>
      <c r="F26" s="210"/>
      <c r="G26" s="210"/>
      <c r="H26" s="210"/>
      <c r="I26" s="210"/>
    </row>
    <row r="29" spans="2:13" ht="21">
      <c r="C29" s="893"/>
      <c r="D29" s="893"/>
      <c r="E29" s="893"/>
      <c r="F29" s="893"/>
      <c r="G29" s="893"/>
      <c r="H29" s="893"/>
      <c r="I29" s="893"/>
    </row>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mergeCells count="10">
    <mergeCell ref="C1:K1"/>
    <mergeCell ref="C2:K2"/>
    <mergeCell ref="C3:J3"/>
    <mergeCell ref="B22:E22"/>
    <mergeCell ref="L4:L5"/>
    <mergeCell ref="C4:C5"/>
    <mergeCell ref="D4:D5"/>
    <mergeCell ref="E4:I4"/>
    <mergeCell ref="J4:J5"/>
    <mergeCell ref="K4:K5"/>
  </mergeCells>
  <phoneticPr fontId="0" type="noConversion"/>
  <printOptions horizontalCentered="1" verticalCentered="1"/>
  <pageMargins left="0.31339285714285714" right="0.26437500000000003" top="0.98425196850393704" bottom="0.98425196850393704" header="0.51181102362204722" footer="0.51181102362204722"/>
  <pageSetup paperSize="9" scale="52" firstPageNumber="2" orientation="portrait" useFirstPageNumber="1" r:id="rId1"/>
  <headerFooter alignWithMargins="0">
    <oddFooter>&amp;C&amp;16page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L45"/>
  <sheetViews>
    <sheetView view="pageBreakPreview" zoomScale="70" zoomScaleNormal="70" zoomScaleSheetLayoutView="70" zoomScalePageLayoutView="70" workbookViewId="0">
      <selection activeCell="T7" sqref="T7"/>
    </sheetView>
  </sheetViews>
  <sheetFormatPr baseColWidth="10" defaultColWidth="11" defaultRowHeight="15.6"/>
  <cols>
    <col min="1" max="1" width="11" style="5"/>
    <col min="2" max="2" width="22.26953125" style="5" customWidth="1"/>
    <col min="3" max="3" width="13.6328125" style="5" customWidth="1"/>
    <col min="4" max="4" width="16" style="5" customWidth="1"/>
    <col min="5" max="5" width="10.90625" style="5" customWidth="1"/>
    <col min="6" max="8" width="10.453125" style="5" customWidth="1"/>
    <col min="9" max="9" width="11.26953125" style="5" customWidth="1"/>
    <col min="10" max="10" width="15" style="5" customWidth="1"/>
    <col min="11" max="11" width="12.6328125" style="5" customWidth="1"/>
    <col min="12" max="12" width="14.36328125" style="5" customWidth="1"/>
    <col min="13" max="13" width="7.08984375" style="5" customWidth="1"/>
    <col min="14" max="14" width="11" style="5"/>
    <col min="15" max="15" width="11" style="5" customWidth="1"/>
    <col min="16" max="16384" width="11" style="5"/>
  </cols>
  <sheetData>
    <row r="2" spans="2:12" ht="21" customHeight="1">
      <c r="B2" s="543" t="s">
        <v>150</v>
      </c>
      <c r="C2" s="1050" t="s">
        <v>301</v>
      </c>
      <c r="D2" s="1050"/>
      <c r="E2" s="1050"/>
      <c r="F2" s="1050"/>
      <c r="G2" s="1050"/>
      <c r="H2" s="1050"/>
      <c r="I2" s="1050"/>
      <c r="J2" s="1051"/>
      <c r="K2" s="1051"/>
      <c r="L2" s="1051"/>
    </row>
    <row r="3" spans="2:12" ht="16.5" customHeight="1">
      <c r="B3" s="4"/>
      <c r="C3" s="1052" t="s">
        <v>305</v>
      </c>
      <c r="D3" s="1052"/>
      <c r="E3" s="1052"/>
      <c r="F3" s="1052"/>
      <c r="G3" s="1052"/>
      <c r="H3" s="1052"/>
      <c r="I3" s="1052"/>
      <c r="J3" s="1053"/>
      <c r="K3" s="1053"/>
    </row>
    <row r="4" spans="2:12" ht="23.1" customHeight="1">
      <c r="B4" s="70"/>
      <c r="C4" s="1058" t="s">
        <v>97</v>
      </c>
      <c r="D4" s="1058" t="s">
        <v>95</v>
      </c>
      <c r="E4" s="1045" t="s">
        <v>96</v>
      </c>
      <c r="F4" s="1059"/>
      <c r="G4" s="1059"/>
      <c r="H4" s="1059"/>
      <c r="I4" s="1049"/>
      <c r="J4" s="1058" t="s">
        <v>98</v>
      </c>
      <c r="K4" s="1058" t="s">
        <v>218</v>
      </c>
      <c r="L4" s="1058" t="s">
        <v>25</v>
      </c>
    </row>
    <row r="5" spans="2:12" s="4" customFormat="1" ht="82.5" customHeight="1">
      <c r="B5" s="165"/>
      <c r="C5" s="1058"/>
      <c r="D5" s="1058"/>
      <c r="E5" s="894" t="s">
        <v>136</v>
      </c>
      <c r="F5" s="895" t="s">
        <v>145</v>
      </c>
      <c r="G5" s="895" t="s">
        <v>146</v>
      </c>
      <c r="H5" s="895" t="s">
        <v>147</v>
      </c>
      <c r="I5" s="896" t="s">
        <v>137</v>
      </c>
      <c r="J5" s="1058"/>
      <c r="K5" s="1058"/>
      <c r="L5" s="1058"/>
    </row>
    <row r="6" spans="2:12" s="4" customFormat="1" ht="21" customHeight="1">
      <c r="B6" s="174" t="s">
        <v>291</v>
      </c>
      <c r="C6" s="903">
        <f>[2]Feuil29!C5</f>
        <v>7234</v>
      </c>
      <c r="D6" s="903">
        <f>[2]Feuil29!D5</f>
        <v>7515</v>
      </c>
      <c r="E6" s="903">
        <f>[2]Feuil29!E5</f>
        <v>3274</v>
      </c>
      <c r="F6" s="903">
        <f>[2]Feuil29!F5</f>
        <v>716</v>
      </c>
      <c r="G6" s="903">
        <f>[2]Feuil29!G5</f>
        <v>287</v>
      </c>
      <c r="H6" s="903">
        <f>[2]Feuil29!H5</f>
        <v>122</v>
      </c>
      <c r="I6" s="903">
        <f>[2]Feuil29!I5</f>
        <v>10</v>
      </c>
      <c r="J6" s="903">
        <f>[2]Feuil29!J5</f>
        <v>86</v>
      </c>
      <c r="K6" s="903">
        <f>[2]Feuil29!K5</f>
        <v>253</v>
      </c>
      <c r="L6" s="904">
        <f>[2]Feuil29!L5</f>
        <v>19303</v>
      </c>
    </row>
    <row r="7" spans="2:12" s="4" customFormat="1" ht="21" customHeight="1">
      <c r="B7" s="176" t="s">
        <v>103</v>
      </c>
      <c r="C7" s="905">
        <f t="shared" ref="C7:K7" si="0">C6/$L6</f>
        <v>0.3747603999378335</v>
      </c>
      <c r="D7" s="905">
        <f t="shared" si="0"/>
        <v>0.3893177226337875</v>
      </c>
      <c r="E7" s="905">
        <f t="shared" si="0"/>
        <v>0.16961094130446044</v>
      </c>
      <c r="F7" s="905">
        <f t="shared" si="0"/>
        <v>3.7092679894316943E-2</v>
      </c>
      <c r="G7" s="905">
        <f t="shared" si="0"/>
        <v>1.4868155209034865E-2</v>
      </c>
      <c r="H7" s="905">
        <f t="shared" si="0"/>
        <v>6.320261099310988E-3</v>
      </c>
      <c r="I7" s="905">
        <f t="shared" si="0"/>
        <v>5.1805418846811373E-4</v>
      </c>
      <c r="J7" s="905">
        <f t="shared" si="0"/>
        <v>4.455266020825778E-3</v>
      </c>
      <c r="K7" s="905">
        <f t="shared" si="0"/>
        <v>1.3106770968243277E-2</v>
      </c>
      <c r="L7" s="906">
        <f t="shared" ref="L7" si="1">L6/$L6</f>
        <v>1</v>
      </c>
    </row>
    <row r="8" spans="2:12" s="4" customFormat="1" ht="21" customHeight="1">
      <c r="B8" s="166" t="s">
        <v>300</v>
      </c>
      <c r="C8" s="167">
        <f>[3]tab_29!C3</f>
        <v>5738</v>
      </c>
      <c r="D8" s="167">
        <f>[3]tab_29!D3</f>
        <v>6627</v>
      </c>
      <c r="E8" s="167">
        <f>[3]tab_29!E3</f>
        <v>3094</v>
      </c>
      <c r="F8" s="167">
        <f>[3]tab_29!F3</f>
        <v>674</v>
      </c>
      <c r="G8" s="167">
        <f>[3]tab_29!G3</f>
        <v>219</v>
      </c>
      <c r="H8" s="167">
        <f>[3]tab_29!H3</f>
        <v>131</v>
      </c>
      <c r="I8" s="167">
        <f>[3]tab_29!I3</f>
        <v>10</v>
      </c>
      <c r="J8" s="167">
        <f>[3]tab_29!J3</f>
        <v>52</v>
      </c>
      <c r="K8" s="167">
        <f>[3]tab_29!K3</f>
        <v>258</v>
      </c>
      <c r="L8" s="168">
        <f>SUM(C8:K8)</f>
        <v>16803</v>
      </c>
    </row>
    <row r="9" spans="2:12" s="4" customFormat="1" ht="21" customHeight="1">
      <c r="B9" s="169" t="s">
        <v>103</v>
      </c>
      <c r="C9" s="170">
        <f>C8/$L8</f>
        <v>0.34148663929060286</v>
      </c>
      <c r="D9" s="170">
        <f t="shared" ref="D9:K9" si="2">D8/$L8</f>
        <v>0.39439385823960005</v>
      </c>
      <c r="E9" s="170">
        <f t="shared" si="2"/>
        <v>0.18413378563351782</v>
      </c>
      <c r="F9" s="170">
        <f t="shared" si="2"/>
        <v>4.0111884782479318E-2</v>
      </c>
      <c r="G9" s="170">
        <f t="shared" si="2"/>
        <v>1.3033386895197287E-2</v>
      </c>
      <c r="H9" s="170">
        <f t="shared" si="2"/>
        <v>7.7962268642504315E-3</v>
      </c>
      <c r="I9" s="170">
        <f t="shared" si="2"/>
        <v>5.9513182169850627E-4</v>
      </c>
      <c r="J9" s="170">
        <f t="shared" si="2"/>
        <v>3.0946854728322324E-3</v>
      </c>
      <c r="K9" s="170">
        <f t="shared" si="2"/>
        <v>1.5354400999821461E-2</v>
      </c>
      <c r="L9" s="171">
        <f t="shared" ref="L9" si="3">L8/$L8</f>
        <v>1</v>
      </c>
    </row>
    <row r="10" spans="2:12" s="4" customFormat="1" ht="21" customHeight="1">
      <c r="B10" s="166" t="s">
        <v>299</v>
      </c>
      <c r="C10" s="167">
        <f>[3]tab_29!C4</f>
        <v>7107</v>
      </c>
      <c r="D10" s="167">
        <f>[3]tab_29!D4</f>
        <v>6589</v>
      </c>
      <c r="E10" s="167">
        <f>[3]tab_29!E4</f>
        <v>3343</v>
      </c>
      <c r="F10" s="167">
        <f>[3]tab_29!F4</f>
        <v>783</v>
      </c>
      <c r="G10" s="167">
        <f>[3]tab_29!G4</f>
        <v>281</v>
      </c>
      <c r="H10" s="167">
        <f>[3]tab_29!H4</f>
        <v>132</v>
      </c>
      <c r="I10" s="167">
        <f>[3]tab_29!I4</f>
        <v>9</v>
      </c>
      <c r="J10" s="167">
        <f>[3]tab_29!J4</f>
        <v>83</v>
      </c>
      <c r="K10" s="167">
        <f>[3]tab_29!K4</f>
        <v>246</v>
      </c>
      <c r="L10" s="168">
        <f>SUM(C10:K10)</f>
        <v>18573</v>
      </c>
    </row>
    <row r="11" spans="2:12" s="4" customFormat="1" ht="21" customHeight="1">
      <c r="B11" s="169" t="s">
        <v>103</v>
      </c>
      <c r="C11" s="170">
        <f>C10/$L10</f>
        <v>0.38265223711839769</v>
      </c>
      <c r="D11" s="170">
        <f t="shared" ref="D11:K11" si="4">D10/$L10</f>
        <v>0.35476228934474774</v>
      </c>
      <c r="E11" s="170">
        <f t="shared" si="4"/>
        <v>0.1799924621762774</v>
      </c>
      <c r="F11" s="170">
        <f t="shared" si="4"/>
        <v>4.2157971248586661E-2</v>
      </c>
      <c r="G11" s="170">
        <f t="shared" si="4"/>
        <v>1.5129489043234804E-2</v>
      </c>
      <c r="H11" s="170">
        <f t="shared" si="4"/>
        <v>7.1070909384590535E-3</v>
      </c>
      <c r="I11" s="170">
        <f t="shared" si="4"/>
        <v>4.8457438216766274E-4</v>
      </c>
      <c r="J11" s="170">
        <f t="shared" si="4"/>
        <v>4.468852635546223E-3</v>
      </c>
      <c r="K11" s="170">
        <f t="shared" si="4"/>
        <v>1.3245033112582781E-2</v>
      </c>
      <c r="L11" s="171">
        <f t="shared" ref="L11" si="5">L10/$L10</f>
        <v>1</v>
      </c>
    </row>
    <row r="12" spans="2:12" s="4" customFormat="1" ht="21" customHeight="1">
      <c r="B12" s="172" t="s">
        <v>298</v>
      </c>
      <c r="C12" s="167">
        <f>[3]tab_29!C5</f>
        <v>7492</v>
      </c>
      <c r="D12" s="167">
        <f>[3]tab_29!D5</f>
        <v>7018</v>
      </c>
      <c r="E12" s="167">
        <f>[3]tab_29!E5</f>
        <v>3830</v>
      </c>
      <c r="F12" s="167">
        <f>[3]tab_29!F5</f>
        <v>839</v>
      </c>
      <c r="G12" s="167">
        <f>[3]tab_29!G5</f>
        <v>326</v>
      </c>
      <c r="H12" s="167">
        <f>[3]tab_29!H5</f>
        <v>172</v>
      </c>
      <c r="I12" s="167">
        <f>[3]tab_29!I5</f>
        <v>21</v>
      </c>
      <c r="J12" s="167">
        <f>[3]tab_29!J5</f>
        <v>89</v>
      </c>
      <c r="K12" s="167">
        <f>[3]tab_29!K5</f>
        <v>283</v>
      </c>
      <c r="L12" s="168">
        <f>SUM(C12:K12)</f>
        <v>20070</v>
      </c>
    </row>
    <row r="13" spans="2:12" s="4" customFormat="1" ht="21" customHeight="1">
      <c r="B13" s="169" t="s">
        <v>103</v>
      </c>
      <c r="C13" s="170">
        <f>C12/$L12</f>
        <v>0.37329347284504233</v>
      </c>
      <c r="D13" s="170">
        <f t="shared" ref="D13:K13" si="6">D12/$L12</f>
        <v>0.34967613353263577</v>
      </c>
      <c r="E13" s="170">
        <f t="shared" si="6"/>
        <v>0.19083208769307425</v>
      </c>
      <c r="F13" s="170">
        <f t="shared" si="6"/>
        <v>4.1803687095166915E-2</v>
      </c>
      <c r="G13" s="170">
        <f t="shared" si="6"/>
        <v>1.6243148978574987E-2</v>
      </c>
      <c r="H13" s="170">
        <f t="shared" si="6"/>
        <v>8.5700049825610369E-3</v>
      </c>
      <c r="I13" s="170">
        <f t="shared" si="6"/>
        <v>1.0463378176382662E-3</v>
      </c>
      <c r="J13" s="170">
        <f t="shared" si="6"/>
        <v>4.4344793223716986E-3</v>
      </c>
      <c r="K13" s="170">
        <f t="shared" si="6"/>
        <v>1.4100647732934728E-2</v>
      </c>
      <c r="L13" s="171">
        <f t="shared" ref="L13" si="7">L12/$L12</f>
        <v>1</v>
      </c>
    </row>
    <row r="14" spans="2:12" s="4" customFormat="1" ht="21" customHeight="1">
      <c r="B14" s="166" t="s">
        <v>297</v>
      </c>
      <c r="C14" s="167">
        <f>[3]tab_29!C6</f>
        <v>7204</v>
      </c>
      <c r="D14" s="167">
        <f>[3]tab_29!D6</f>
        <v>7536</v>
      </c>
      <c r="E14" s="167">
        <f>[3]tab_29!E6</f>
        <v>2889</v>
      </c>
      <c r="F14" s="167">
        <f>[3]tab_29!F6</f>
        <v>570</v>
      </c>
      <c r="G14" s="167">
        <f>[3]tab_29!G6</f>
        <v>215</v>
      </c>
      <c r="H14" s="167">
        <f>[3]tab_29!H6</f>
        <v>92</v>
      </c>
      <c r="I14" s="167">
        <f>[3]tab_29!I6</f>
        <v>12</v>
      </c>
      <c r="J14" s="167">
        <f>[3]tab_29!J6</f>
        <v>14</v>
      </c>
      <c r="K14" s="167">
        <f>[3]tab_29!K6</f>
        <v>39</v>
      </c>
      <c r="L14" s="168">
        <f>SUM(C14:K14)</f>
        <v>18571</v>
      </c>
    </row>
    <row r="15" spans="2:12" s="4" customFormat="1" ht="21" customHeight="1">
      <c r="B15" s="169" t="s">
        <v>103</v>
      </c>
      <c r="C15" s="170">
        <f>C14/$L14</f>
        <v>0.38791664423025146</v>
      </c>
      <c r="D15" s="170">
        <f t="shared" ref="D15:K15" si="8">D14/$L14</f>
        <v>0.40579397986107374</v>
      </c>
      <c r="E15" s="170">
        <f t="shared" si="8"/>
        <v>0.15556512842604059</v>
      </c>
      <c r="F15" s="170">
        <f t="shared" si="8"/>
        <v>3.0693015992676754E-2</v>
      </c>
      <c r="G15" s="170">
        <f t="shared" si="8"/>
        <v>1.1577190242851759E-2</v>
      </c>
      <c r="H15" s="170">
        <f t="shared" si="8"/>
        <v>4.9539604760109853E-3</v>
      </c>
      <c r="I15" s="170">
        <f t="shared" si="8"/>
        <v>6.4616875774056325E-4</v>
      </c>
      <c r="J15" s="170">
        <f t="shared" si="8"/>
        <v>7.538635506973238E-4</v>
      </c>
      <c r="K15" s="170">
        <f t="shared" si="8"/>
        <v>2.1000484626568306E-3</v>
      </c>
      <c r="L15" s="171">
        <f t="shared" ref="L15" si="9">L14/$L14</f>
        <v>1</v>
      </c>
    </row>
    <row r="16" spans="2:12" ht="21" customHeight="1">
      <c r="B16" s="166" t="s">
        <v>296</v>
      </c>
      <c r="C16" s="167">
        <f>[3]tab_29!C7</f>
        <v>6036</v>
      </c>
      <c r="D16" s="167">
        <f>[3]tab_29!D7</f>
        <v>7334</v>
      </c>
      <c r="E16" s="167">
        <f>[3]tab_29!E7</f>
        <v>3079</v>
      </c>
      <c r="F16" s="167">
        <f>[3]tab_29!F7</f>
        <v>535</v>
      </c>
      <c r="G16" s="167">
        <f>[3]tab_29!G7</f>
        <v>208</v>
      </c>
      <c r="H16" s="167">
        <f>[3]tab_29!H7</f>
        <v>91</v>
      </c>
      <c r="I16" s="167">
        <f>[3]tab_29!I7</f>
        <v>6</v>
      </c>
      <c r="J16" s="167">
        <f>[3]tab_29!J7</f>
        <v>18</v>
      </c>
      <c r="K16" s="167">
        <f>[3]tab_29!K7</f>
        <v>35</v>
      </c>
      <c r="L16" s="168">
        <f>SUM(C16:K16)</f>
        <v>17342</v>
      </c>
    </row>
    <row r="17" spans="2:12" ht="21" customHeight="1">
      <c r="B17" s="169" t="s">
        <v>103</v>
      </c>
      <c r="C17" s="170">
        <f>C16/$L16</f>
        <v>0.34805674086033905</v>
      </c>
      <c r="D17" s="170">
        <f t="shared" ref="D17:K17" si="10">D16/$L16</f>
        <v>0.42290393264906007</v>
      </c>
      <c r="E17" s="170">
        <f t="shared" si="10"/>
        <v>0.1775458424633837</v>
      </c>
      <c r="F17" s="170">
        <f t="shared" si="10"/>
        <v>3.0849959635566832E-2</v>
      </c>
      <c r="G17" s="170">
        <f t="shared" si="10"/>
        <v>1.1994002998500749E-2</v>
      </c>
      <c r="H17" s="170">
        <f t="shared" si="10"/>
        <v>5.2473763118440781E-3</v>
      </c>
      <c r="I17" s="170">
        <f t="shared" si="10"/>
        <v>3.4598085572598315E-4</v>
      </c>
      <c r="J17" s="170">
        <f t="shared" si="10"/>
        <v>1.0379425671779494E-3</v>
      </c>
      <c r="K17" s="170">
        <f t="shared" si="10"/>
        <v>2.0182216584015682E-3</v>
      </c>
      <c r="L17" s="171">
        <f t="shared" ref="L17" si="11">L16/$L16</f>
        <v>1</v>
      </c>
    </row>
    <row r="18" spans="2:12" ht="21" customHeight="1">
      <c r="B18" s="166" t="s">
        <v>295</v>
      </c>
      <c r="C18" s="167">
        <f>[2]Feuil29!C11</f>
        <v>7024</v>
      </c>
      <c r="D18" s="167">
        <f>[2]Feuil29!D11</f>
        <v>6853</v>
      </c>
      <c r="E18" s="167">
        <f>[2]Feuil29!E11</f>
        <v>3794</v>
      </c>
      <c r="F18" s="167">
        <f>[2]Feuil29!F11</f>
        <v>780</v>
      </c>
      <c r="G18" s="167">
        <f>[2]Feuil29!G11</f>
        <v>314</v>
      </c>
      <c r="H18" s="167">
        <f>[2]Feuil29!H11</f>
        <v>140</v>
      </c>
      <c r="I18" s="167">
        <f>[2]Feuil29!I11</f>
        <v>16</v>
      </c>
      <c r="J18" s="167">
        <f>[2]Feuil29!J11</f>
        <v>30</v>
      </c>
      <c r="K18" s="167">
        <f>[2]Feuil29!K11</f>
        <v>419</v>
      </c>
      <c r="L18" s="168">
        <f>[2]Feuil29!L11</f>
        <v>19370</v>
      </c>
    </row>
    <row r="19" spans="2:12" ht="21" customHeight="1">
      <c r="B19" s="169" t="s">
        <v>103</v>
      </c>
      <c r="C19" s="170">
        <f>C18/$L18</f>
        <v>0.36262261228704179</v>
      </c>
      <c r="D19" s="170">
        <f t="shared" ref="D19:K19" si="12">D18/$L18</f>
        <v>0.353794527620031</v>
      </c>
      <c r="E19" s="170">
        <f t="shared" si="12"/>
        <v>0.19586990191017037</v>
      </c>
      <c r="F19" s="170">
        <f t="shared" si="12"/>
        <v>4.0268456375838924E-2</v>
      </c>
      <c r="G19" s="170">
        <f t="shared" si="12"/>
        <v>1.6210635002581311E-2</v>
      </c>
      <c r="H19" s="170">
        <f t="shared" si="12"/>
        <v>7.2276716572018587E-3</v>
      </c>
      <c r="I19" s="170">
        <f t="shared" si="12"/>
        <v>8.2601961796592669E-4</v>
      </c>
      <c r="J19" s="170">
        <f t="shared" si="12"/>
        <v>1.5487867836861124E-3</v>
      </c>
      <c r="K19" s="170">
        <f t="shared" si="12"/>
        <v>2.1631388745482705E-2</v>
      </c>
      <c r="L19" s="171">
        <f t="shared" ref="L19" si="13">L18/$L18</f>
        <v>1</v>
      </c>
    </row>
    <row r="20" spans="2:12" ht="21" customHeight="1">
      <c r="B20" s="166" t="s">
        <v>294</v>
      </c>
      <c r="C20" s="167">
        <f>[2]Feuil29!C12</f>
        <v>6962</v>
      </c>
      <c r="D20" s="167">
        <f>[2]Feuil29!D12</f>
        <v>6567</v>
      </c>
      <c r="E20" s="167">
        <f>[2]Feuil29!E12</f>
        <v>4195</v>
      </c>
      <c r="F20" s="167">
        <f>[2]Feuil29!F12</f>
        <v>901</v>
      </c>
      <c r="G20" s="167">
        <f>[2]Feuil29!G12</f>
        <v>395</v>
      </c>
      <c r="H20" s="167">
        <f>[2]Feuil29!H12</f>
        <v>213</v>
      </c>
      <c r="I20" s="167">
        <f>[2]Feuil29!I12</f>
        <v>16</v>
      </c>
      <c r="J20" s="167">
        <f>[2]Feuil29!J12</f>
        <v>31</v>
      </c>
      <c r="K20" s="167">
        <f>[2]Feuil29!K12</f>
        <v>708</v>
      </c>
      <c r="L20" s="168">
        <f>[2]Feuil29!L12</f>
        <v>19988</v>
      </c>
    </row>
    <row r="21" spans="2:12" ht="21" customHeight="1">
      <c r="B21" s="178" t="s">
        <v>103</v>
      </c>
      <c r="C21" s="907">
        <f>C20/$L20</f>
        <v>0.34830898539123473</v>
      </c>
      <c r="D21" s="907">
        <f t="shared" ref="D21:K21" si="14">D20/$L20</f>
        <v>0.32854712827696619</v>
      </c>
      <c r="E21" s="907">
        <f t="shared" si="14"/>
        <v>0.20987592555533319</v>
      </c>
      <c r="F21" s="907">
        <f t="shared" si="14"/>
        <v>4.5077046227736645E-2</v>
      </c>
      <c r="G21" s="907">
        <f t="shared" si="14"/>
        <v>1.9761857114268561E-2</v>
      </c>
      <c r="H21" s="907">
        <f t="shared" si="14"/>
        <v>1.0656393836301781E-2</v>
      </c>
      <c r="I21" s="907">
        <f t="shared" si="14"/>
        <v>8.0048028817290373E-4</v>
      </c>
      <c r="J21" s="907">
        <f t="shared" si="14"/>
        <v>1.5509305583350009E-3</v>
      </c>
      <c r="K21" s="907">
        <f t="shared" si="14"/>
        <v>3.5421252751650992E-2</v>
      </c>
      <c r="L21" s="908">
        <f t="shared" ref="L21" si="15">L20/$L20</f>
        <v>1</v>
      </c>
    </row>
    <row r="22" spans="2:12" ht="31.2">
      <c r="B22" s="4"/>
      <c r="C22" s="215"/>
      <c r="D22" s="215"/>
      <c r="E22" s="215"/>
      <c r="F22" s="215"/>
      <c r="G22" s="215"/>
      <c r="H22" s="215"/>
      <c r="I22" s="215"/>
    </row>
    <row r="23" spans="2:12" ht="31.2">
      <c r="B23" s="4"/>
      <c r="C23" s="215"/>
      <c r="D23" s="215"/>
      <c r="E23" s="215"/>
      <c r="F23" s="215"/>
      <c r="G23" s="215"/>
      <c r="H23" s="215"/>
      <c r="I23" s="215"/>
    </row>
    <row r="24" spans="2:12" ht="31.2">
      <c r="B24" s="4"/>
      <c r="C24" s="215"/>
      <c r="D24" s="215"/>
      <c r="E24" s="215"/>
      <c r="F24" s="215"/>
      <c r="G24" s="215"/>
      <c r="H24" s="215"/>
      <c r="I24" s="215"/>
    </row>
    <row r="26" spans="2:12" ht="23.4">
      <c r="C26" s="210"/>
      <c r="D26" s="210"/>
      <c r="E26" s="210"/>
      <c r="F26" s="210"/>
      <c r="G26" s="210"/>
      <c r="H26" s="210"/>
      <c r="I26" s="210"/>
    </row>
    <row r="27" spans="2:12" ht="23.4">
      <c r="C27" s="210"/>
      <c r="D27" s="210"/>
      <c r="E27" s="210"/>
      <c r="F27" s="210"/>
      <c r="G27" s="210"/>
      <c r="H27" s="210"/>
      <c r="I27" s="210"/>
    </row>
    <row r="30" spans="2:12" ht="21">
      <c r="C30" s="893"/>
      <c r="D30" s="893"/>
      <c r="E30" s="893"/>
      <c r="F30" s="893"/>
      <c r="G30" s="893"/>
      <c r="H30" s="893"/>
      <c r="I30" s="893"/>
    </row>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mergeCells count="8">
    <mergeCell ref="C2:L2"/>
    <mergeCell ref="C3:K3"/>
    <mergeCell ref="L4:L5"/>
    <mergeCell ref="C4:C5"/>
    <mergeCell ref="D4:D5"/>
    <mergeCell ref="E4:I4"/>
    <mergeCell ref="J4:J5"/>
    <mergeCell ref="K4:K5"/>
  </mergeCells>
  <phoneticPr fontId="0" type="noConversion"/>
  <printOptions horizontalCentered="1" verticalCentered="1"/>
  <pageMargins left="0.26026785714285716" right="0.22083333333333333" top="0.98425196850393704" bottom="0.98425196850393704" header="0.51181102362204722" footer="0.51181102362204722"/>
  <pageSetup paperSize="9" scale="49" firstPageNumber="2" orientation="portrait" useFirstPageNumber="1" r:id="rId1"/>
  <headerFooter alignWithMargins="0">
    <oddFooter>&amp;C&amp;16page 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56"/>
  <sheetViews>
    <sheetView view="pageLayout" zoomScale="70" zoomScaleNormal="85" zoomScaleSheetLayoutView="100" zoomScalePageLayoutView="70" workbookViewId="0">
      <selection activeCell="Q14" sqref="Q14"/>
    </sheetView>
  </sheetViews>
  <sheetFormatPr baseColWidth="10" defaultColWidth="9.7265625" defaultRowHeight="15.6"/>
  <cols>
    <col min="1" max="1" width="23.08984375" style="48" customWidth="1"/>
    <col min="2" max="2" width="6.26953125" style="48" customWidth="1"/>
    <col min="3" max="4" width="6.7265625" style="48" customWidth="1"/>
    <col min="5" max="5" width="7.90625" style="48" customWidth="1"/>
    <col min="6" max="6" width="7" style="48" customWidth="1"/>
    <col min="7" max="7" width="7.36328125" style="48" customWidth="1"/>
    <col min="8" max="8" width="7.453125" style="48" customWidth="1"/>
    <col min="9" max="10" width="6.26953125" style="48" customWidth="1"/>
    <col min="11" max="11" width="8.26953125" style="48" customWidth="1"/>
    <col min="12" max="21" width="6.36328125" style="48" customWidth="1"/>
    <col min="22" max="22" width="11" style="48" customWidth="1"/>
    <col min="23" max="28" width="11" style="47" customWidth="1"/>
    <col min="29" max="16384" width="9.7265625" style="48"/>
  </cols>
  <sheetData>
    <row r="1" spans="1:28" ht="18">
      <c r="A1" s="42"/>
      <c r="B1" s="43"/>
      <c r="C1" s="69"/>
      <c r="D1" s="44"/>
      <c r="E1" s="44"/>
      <c r="F1" s="44"/>
      <c r="G1" s="44"/>
      <c r="H1" s="44"/>
      <c r="I1" s="44"/>
      <c r="J1" s="44"/>
      <c r="K1" s="44"/>
      <c r="L1" s="45"/>
      <c r="M1" s="45"/>
      <c r="N1" s="45"/>
      <c r="O1" s="45"/>
      <c r="P1" s="45"/>
      <c r="Q1" s="45"/>
      <c r="R1" s="45"/>
      <c r="S1" s="45"/>
      <c r="T1" s="45"/>
      <c r="U1" s="45"/>
      <c r="V1" s="46"/>
    </row>
    <row r="2" spans="1:28" ht="18">
      <c r="A2" s="909" t="s">
        <v>153</v>
      </c>
      <c r="B2" s="49"/>
      <c r="C2" s="44"/>
      <c r="D2" s="44"/>
      <c r="E2" s="50"/>
      <c r="F2" s="44"/>
      <c r="G2" s="44"/>
      <c r="H2" s="44"/>
      <c r="I2" s="44"/>
      <c r="J2" s="44"/>
      <c r="K2" s="44"/>
      <c r="L2" s="46"/>
      <c r="M2" s="46"/>
      <c r="N2" s="46"/>
      <c r="O2" s="46"/>
      <c r="P2" s="46"/>
      <c r="Q2" s="46"/>
      <c r="R2" s="46"/>
      <c r="S2" s="46"/>
      <c r="T2" s="46"/>
      <c r="U2" s="46"/>
      <c r="V2" s="46"/>
    </row>
    <row r="3" spans="1:28" ht="18">
      <c r="A3" s="51" t="str">
        <f>couverture!B26</f>
        <v>Situation au 1er janvier 2018</v>
      </c>
      <c r="B3" s="44"/>
      <c r="C3" s="44"/>
      <c r="D3" s="44"/>
      <c r="E3" s="44"/>
      <c r="F3" s="44"/>
      <c r="G3" s="44"/>
      <c r="H3" s="44"/>
      <c r="I3" s="44"/>
      <c r="J3" s="44"/>
      <c r="K3" s="44"/>
      <c r="L3" s="46"/>
      <c r="M3" s="46"/>
      <c r="N3" s="46"/>
      <c r="O3" s="46"/>
      <c r="P3" s="46"/>
      <c r="Q3" s="46"/>
      <c r="R3" s="46"/>
      <c r="S3" s="46"/>
      <c r="T3" s="46"/>
      <c r="U3" s="46"/>
      <c r="V3" s="46"/>
    </row>
    <row r="4" spans="1:28" s="50" customFormat="1" ht="18">
      <c r="A4" s="51"/>
      <c r="B4" s="44"/>
      <c r="C4" s="44"/>
      <c r="D4" s="44"/>
      <c r="E4" s="44"/>
      <c r="F4" s="44"/>
      <c r="G4" s="44"/>
      <c r="H4" s="44"/>
      <c r="I4" s="44"/>
      <c r="J4" s="44"/>
      <c r="K4" s="44"/>
      <c r="L4" s="164"/>
      <c r="M4" s="164"/>
      <c r="N4" s="164"/>
      <c r="O4" s="164"/>
      <c r="P4" s="164"/>
      <c r="Q4" s="164"/>
      <c r="R4" s="164"/>
      <c r="S4" s="164"/>
      <c r="T4" s="164"/>
      <c r="U4" s="164"/>
      <c r="V4" s="164"/>
      <c r="W4" s="51"/>
      <c r="X4" s="51"/>
      <c r="Y4" s="51"/>
      <c r="Z4" s="51"/>
      <c r="AA4" s="51"/>
      <c r="AB4" s="51"/>
    </row>
    <row r="5" spans="1:28" s="50" customFormat="1" ht="46.8">
      <c r="A5" s="910" t="s">
        <v>63</v>
      </c>
      <c r="B5" s="911" t="s">
        <v>64</v>
      </c>
      <c r="C5" s="912" t="s">
        <v>65</v>
      </c>
      <c r="D5" s="912" t="s">
        <v>66</v>
      </c>
      <c r="E5" s="912" t="s">
        <v>67</v>
      </c>
      <c r="F5" s="912" t="s">
        <v>68</v>
      </c>
      <c r="G5" s="912" t="s">
        <v>69</v>
      </c>
      <c r="H5" s="912" t="s">
        <v>70</v>
      </c>
      <c r="I5" s="912" t="s">
        <v>71</v>
      </c>
      <c r="J5" s="911" t="s">
        <v>154</v>
      </c>
      <c r="K5" s="912" t="s">
        <v>73</v>
      </c>
      <c r="L5" s="164"/>
      <c r="M5" s="164"/>
      <c r="N5" s="164"/>
      <c r="O5" s="164"/>
      <c r="P5" s="164"/>
      <c r="Q5" s="164"/>
      <c r="R5" s="164"/>
      <c r="S5" s="164"/>
      <c r="T5" s="164"/>
      <c r="U5" s="164"/>
      <c r="V5" s="164"/>
      <c r="W5" s="51"/>
      <c r="X5" s="51"/>
      <c r="Y5" s="51"/>
      <c r="Z5" s="51"/>
      <c r="AA5" s="51"/>
      <c r="AB5" s="51"/>
    </row>
    <row r="6" spans="1:28" s="50" customFormat="1" ht="18">
      <c r="A6" s="913" t="s">
        <v>166</v>
      </c>
      <c r="B6" s="913"/>
      <c r="C6" s="913"/>
      <c r="D6" s="913"/>
      <c r="E6" s="913"/>
      <c r="F6" s="913"/>
      <c r="G6" s="913"/>
      <c r="H6" s="913"/>
      <c r="I6" s="913"/>
      <c r="J6" s="913"/>
      <c r="K6" s="913"/>
      <c r="L6" s="164"/>
      <c r="M6" s="164"/>
      <c r="N6" s="164"/>
      <c r="O6" s="164"/>
      <c r="P6" s="164"/>
      <c r="Q6" s="164"/>
      <c r="R6" s="164"/>
      <c r="S6" s="164"/>
      <c r="T6" s="164"/>
      <c r="U6" s="164"/>
      <c r="V6" s="164"/>
      <c r="W6" s="51"/>
      <c r="X6" s="51"/>
      <c r="Y6" s="51"/>
      <c r="Z6" s="51"/>
      <c r="AA6" s="51"/>
      <c r="AB6" s="51"/>
    </row>
    <row r="7" spans="1:28" s="50" customFormat="1" ht="18">
      <c r="A7" s="52" t="s">
        <v>41</v>
      </c>
      <c r="B7" s="53">
        <f>[2]Feuil30!B4</f>
        <v>2</v>
      </c>
      <c r="C7" s="53">
        <f>[2]Feuil30!C4</f>
        <v>7</v>
      </c>
      <c r="D7" s="53">
        <f>[2]Feuil30!D4</f>
        <v>250</v>
      </c>
      <c r="E7" s="53">
        <f>[2]Feuil30!E4</f>
        <v>413</v>
      </c>
      <c r="F7" s="53">
        <f>[2]Feuil30!F4</f>
        <v>416</v>
      </c>
      <c r="G7" s="53">
        <f>[2]Feuil30!G4</f>
        <v>568</v>
      </c>
      <c r="H7" s="53">
        <f>[2]Feuil30!H4</f>
        <v>253</v>
      </c>
      <c r="I7" s="53">
        <f>[2]Feuil30!I4</f>
        <v>94</v>
      </c>
      <c r="J7" s="53">
        <f>[2]Feuil30!J4</f>
        <v>19</v>
      </c>
      <c r="K7" s="53">
        <f t="shared" ref="K7:K8" si="0">SUM(B7:J7)</f>
        <v>2022</v>
      </c>
      <c r="L7" s="164"/>
      <c r="M7" s="164"/>
      <c r="N7" s="164"/>
      <c r="O7" s="164"/>
      <c r="P7" s="164"/>
      <c r="Q7" s="164"/>
      <c r="R7" s="164"/>
      <c r="S7" s="164"/>
      <c r="T7" s="164"/>
      <c r="U7" s="164"/>
      <c r="V7" s="164"/>
      <c r="W7" s="51"/>
      <c r="X7" s="51"/>
      <c r="Y7" s="51"/>
      <c r="Z7" s="51"/>
      <c r="AA7" s="51"/>
      <c r="AB7" s="51"/>
    </row>
    <row r="8" spans="1:28" s="50" customFormat="1" ht="18">
      <c r="A8" s="52" t="s">
        <v>193</v>
      </c>
      <c r="B8" s="53">
        <f>[2]Feuil30!B5</f>
        <v>69</v>
      </c>
      <c r="C8" s="53">
        <f>[2]Feuil30!C5</f>
        <v>508</v>
      </c>
      <c r="D8" s="53">
        <f>[2]Feuil30!D5</f>
        <v>1374</v>
      </c>
      <c r="E8" s="53">
        <f>[2]Feuil30!E5</f>
        <v>2258</v>
      </c>
      <c r="F8" s="53">
        <f>[2]Feuil30!F5</f>
        <v>2750</v>
      </c>
      <c r="G8" s="53">
        <f>[2]Feuil30!G5</f>
        <v>4291</v>
      </c>
      <c r="H8" s="53">
        <f>[2]Feuil30!H5</f>
        <v>2396</v>
      </c>
      <c r="I8" s="53">
        <f>[2]Feuil30!I5</f>
        <v>1166</v>
      </c>
      <c r="J8" s="53">
        <f>[2]Feuil30!J5</f>
        <v>576</v>
      </c>
      <c r="K8" s="54">
        <f t="shared" si="0"/>
        <v>15388</v>
      </c>
      <c r="L8" s="164"/>
      <c r="M8" s="164"/>
      <c r="N8" s="164"/>
      <c r="O8" s="164"/>
      <c r="P8" s="164"/>
      <c r="Q8" s="164"/>
      <c r="R8" s="164"/>
      <c r="S8" s="164"/>
      <c r="T8" s="164"/>
      <c r="U8" s="164"/>
      <c r="V8" s="164"/>
      <c r="W8" s="51"/>
      <c r="X8" s="51"/>
      <c r="Y8" s="51"/>
      <c r="Z8" s="51"/>
      <c r="AA8" s="51"/>
      <c r="AB8" s="51"/>
    </row>
    <row r="9" spans="1:28" s="50" customFormat="1" ht="18">
      <c r="A9" s="52" t="s">
        <v>74</v>
      </c>
      <c r="B9" s="53">
        <f>[2]Feuil30!B6</f>
        <v>1</v>
      </c>
      <c r="C9" s="53">
        <f>[2]Feuil30!C6</f>
        <v>12</v>
      </c>
      <c r="D9" s="53">
        <f>[2]Feuil30!D6</f>
        <v>46</v>
      </c>
      <c r="E9" s="53">
        <f>[2]Feuil30!E6</f>
        <v>145</v>
      </c>
      <c r="F9" s="53">
        <f>[2]Feuil30!F6</f>
        <v>210</v>
      </c>
      <c r="G9" s="53">
        <f>[2]Feuil30!G6</f>
        <v>387</v>
      </c>
      <c r="H9" s="53">
        <f>[2]Feuil30!H6</f>
        <v>195</v>
      </c>
      <c r="I9" s="53">
        <f>[2]Feuil30!I6</f>
        <v>96</v>
      </c>
      <c r="J9" s="53">
        <f>[2]Feuil30!J6</f>
        <v>38</v>
      </c>
      <c r="K9" s="914">
        <f>SUM(B9:J9)</f>
        <v>1130</v>
      </c>
      <c r="L9" s="164"/>
      <c r="M9" s="164"/>
      <c r="N9" s="164"/>
      <c r="O9" s="164"/>
      <c r="P9" s="164"/>
      <c r="Q9" s="164"/>
      <c r="R9" s="164"/>
      <c r="S9" s="164"/>
      <c r="T9" s="164"/>
      <c r="U9" s="164"/>
      <c r="V9" s="164"/>
      <c r="W9" s="51"/>
      <c r="X9" s="51"/>
      <c r="Y9" s="51"/>
      <c r="Z9" s="51"/>
      <c r="AA9" s="51"/>
      <c r="AB9" s="51"/>
    </row>
    <row r="10" spans="1:28" s="50" customFormat="1" ht="18">
      <c r="A10" s="52" t="s">
        <v>192</v>
      </c>
      <c r="B10" s="53">
        <f>[2]Feuil30!B7</f>
        <v>0</v>
      </c>
      <c r="C10" s="53">
        <f>[2]Feuil30!C7</f>
        <v>2</v>
      </c>
      <c r="D10" s="53">
        <f>[2]Feuil30!D7</f>
        <v>147</v>
      </c>
      <c r="E10" s="53">
        <f>[2]Feuil30!E7</f>
        <v>253</v>
      </c>
      <c r="F10" s="53">
        <f>[2]Feuil30!F7</f>
        <v>265</v>
      </c>
      <c r="G10" s="53">
        <f>[2]Feuil30!G7</f>
        <v>373</v>
      </c>
      <c r="H10" s="53">
        <f>[2]Feuil30!H7</f>
        <v>165</v>
      </c>
      <c r="I10" s="53">
        <f>[2]Feuil30!I7</f>
        <v>58</v>
      </c>
      <c r="J10" s="53">
        <f>[2]Feuil30!J7</f>
        <v>12</v>
      </c>
      <c r="K10" s="914">
        <f>SUM(B10:J10)</f>
        <v>1275</v>
      </c>
      <c r="L10" s="164"/>
      <c r="M10" s="164"/>
      <c r="N10" s="164"/>
      <c r="O10" s="164"/>
      <c r="P10" s="164"/>
      <c r="Q10" s="164"/>
      <c r="R10" s="164"/>
      <c r="S10" s="164"/>
      <c r="T10" s="164"/>
      <c r="U10" s="164"/>
      <c r="V10" s="164"/>
      <c r="W10" s="51"/>
      <c r="X10" s="51"/>
      <c r="Y10" s="51"/>
      <c r="Z10" s="51"/>
      <c r="AA10" s="51"/>
      <c r="AB10" s="51"/>
    </row>
    <row r="11" spans="1:28" s="50" customFormat="1" ht="18">
      <c r="A11" s="55" t="s">
        <v>75</v>
      </c>
      <c r="B11" s="915">
        <f>SUM(B7:B10)</f>
        <v>72</v>
      </c>
      <c r="C11" s="915">
        <f>SUM(C7:C10)</f>
        <v>529</v>
      </c>
      <c r="D11" s="915">
        <f>SUM(D7:D10)</f>
        <v>1817</v>
      </c>
      <c r="E11" s="915">
        <f t="shared" ref="E11:J11" si="1">SUM(E7:E10)</f>
        <v>3069</v>
      </c>
      <c r="F11" s="915">
        <f t="shared" si="1"/>
        <v>3641</v>
      </c>
      <c r="G11" s="915">
        <f t="shared" si="1"/>
        <v>5619</v>
      </c>
      <c r="H11" s="915">
        <f t="shared" si="1"/>
        <v>3009</v>
      </c>
      <c r="I11" s="915">
        <f t="shared" si="1"/>
        <v>1414</v>
      </c>
      <c r="J11" s="915">
        <f t="shared" si="1"/>
        <v>645</v>
      </c>
      <c r="K11" s="915">
        <f>SUM(B11:J11)</f>
        <v>19815</v>
      </c>
      <c r="L11" s="164"/>
      <c r="M11" s="164"/>
      <c r="N11" s="164"/>
      <c r="O11" s="164"/>
      <c r="P11" s="164"/>
      <c r="Q11" s="164"/>
      <c r="R11" s="164"/>
      <c r="S11" s="164"/>
      <c r="T11" s="164"/>
      <c r="U11" s="164"/>
      <c r="V11" s="164"/>
      <c r="W11" s="51"/>
      <c r="X11" s="51"/>
      <c r="Y11" s="51"/>
      <c r="Z11" s="51"/>
      <c r="AA11" s="51"/>
      <c r="AB11" s="51"/>
    </row>
    <row r="12" spans="1:28" s="50" customFormat="1" ht="18">
      <c r="A12" s="916"/>
      <c r="B12" s="917"/>
      <c r="C12" s="917"/>
      <c r="D12" s="917"/>
      <c r="E12" s="917"/>
      <c r="F12" s="917"/>
      <c r="G12" s="917"/>
      <c r="H12" s="917"/>
      <c r="I12" s="917"/>
      <c r="J12" s="917"/>
      <c r="K12" s="917"/>
      <c r="L12" s="164"/>
      <c r="M12" s="164"/>
      <c r="N12" s="164"/>
      <c r="O12" s="164"/>
      <c r="P12" s="164"/>
      <c r="Q12" s="164"/>
      <c r="R12" s="164"/>
      <c r="S12" s="164"/>
      <c r="T12" s="164"/>
      <c r="U12" s="164"/>
      <c r="V12" s="164"/>
      <c r="W12" s="51"/>
      <c r="X12" s="51"/>
      <c r="Y12" s="51"/>
      <c r="Z12" s="51"/>
      <c r="AA12" s="51"/>
      <c r="AB12" s="51"/>
    </row>
    <row r="13" spans="1:28" s="50" customFormat="1" ht="18">
      <c r="A13" s="56" t="s">
        <v>167</v>
      </c>
      <c r="B13" s="918"/>
      <c r="C13" s="918"/>
      <c r="D13" s="918"/>
      <c r="E13" s="918"/>
      <c r="F13" s="918"/>
      <c r="G13" s="918"/>
      <c r="H13" s="918"/>
      <c r="I13" s="918"/>
      <c r="J13" s="918"/>
      <c r="K13" s="918"/>
      <c r="L13" s="164"/>
      <c r="M13" s="164"/>
      <c r="N13" s="164"/>
      <c r="O13" s="164"/>
      <c r="P13" s="164"/>
      <c r="Q13" s="164"/>
      <c r="R13" s="164"/>
      <c r="S13" s="164"/>
      <c r="T13" s="164"/>
      <c r="U13" s="164"/>
      <c r="V13" s="164"/>
      <c r="W13" s="51"/>
      <c r="X13" s="51"/>
      <c r="Y13" s="51"/>
      <c r="Z13" s="51"/>
      <c r="AA13" s="51"/>
      <c r="AB13" s="51"/>
    </row>
    <row r="14" spans="1:28" s="50" customFormat="1" ht="18">
      <c r="A14" s="56"/>
      <c r="B14" s="57"/>
      <c r="C14" s="57"/>
      <c r="D14" s="57"/>
      <c r="E14" s="57"/>
      <c r="F14" s="57"/>
      <c r="G14" s="57"/>
      <c r="H14" s="57"/>
      <c r="I14" s="57"/>
      <c r="J14" s="57"/>
      <c r="K14" s="57"/>
      <c r="L14" s="164"/>
      <c r="M14" s="164"/>
      <c r="N14" s="164"/>
      <c r="O14" s="164"/>
      <c r="P14" s="164"/>
      <c r="Q14" s="164"/>
      <c r="R14" s="164"/>
      <c r="S14" s="164"/>
      <c r="T14" s="164"/>
      <c r="U14" s="164"/>
      <c r="V14" s="164"/>
      <c r="W14" s="51"/>
      <c r="X14" s="51"/>
      <c r="Y14" s="51"/>
      <c r="Z14" s="51"/>
      <c r="AA14" s="51"/>
      <c r="AB14" s="51"/>
    </row>
    <row r="15" spans="1:28">
      <c r="A15" s="56" t="s">
        <v>76</v>
      </c>
      <c r="B15" s="57"/>
      <c r="C15" s="57"/>
      <c r="D15" s="57"/>
      <c r="E15" s="57"/>
      <c r="F15" s="57"/>
      <c r="G15" s="57"/>
      <c r="H15" s="57"/>
      <c r="I15" s="57"/>
      <c r="J15" s="57"/>
      <c r="K15" s="57"/>
      <c r="L15" s="46"/>
      <c r="M15" s="46"/>
      <c r="N15" s="46"/>
      <c r="O15" s="46"/>
      <c r="P15" s="46"/>
      <c r="Q15" s="46"/>
      <c r="R15" s="46"/>
      <c r="S15" s="46"/>
      <c r="T15" s="46"/>
      <c r="U15" s="46"/>
      <c r="V15" s="46"/>
    </row>
    <row r="16" spans="1:28">
      <c r="A16" s="52" t="s">
        <v>136</v>
      </c>
      <c r="B16" s="53">
        <f>[2]Feuil30!B8</f>
        <v>14</v>
      </c>
      <c r="C16" s="53">
        <f>[2]Feuil30!C8</f>
        <v>103</v>
      </c>
      <c r="D16" s="53">
        <f>[2]Feuil30!D8</f>
        <v>1282</v>
      </c>
      <c r="E16" s="53">
        <f>[2]Feuil30!E8</f>
        <v>3092</v>
      </c>
      <c r="F16" s="53">
        <f>[2]Feuil30!F8</f>
        <v>3192</v>
      </c>
      <c r="G16" s="53">
        <f>[2]Feuil30!G8</f>
        <v>4322</v>
      </c>
      <c r="H16" s="53">
        <f>[2]Feuil30!H8</f>
        <v>2172</v>
      </c>
      <c r="I16" s="53">
        <f>[2]Feuil30!I8</f>
        <v>856</v>
      </c>
      <c r="J16" s="53">
        <f>[2]Feuil30!J8</f>
        <v>226</v>
      </c>
      <c r="K16" s="53">
        <f t="shared" ref="K16:K22" si="2">SUM(B16:J16)</f>
        <v>15259</v>
      </c>
      <c r="L16" s="46"/>
      <c r="M16" s="46"/>
      <c r="N16" s="46"/>
      <c r="O16" s="46"/>
      <c r="P16" s="46"/>
      <c r="Q16" s="46"/>
      <c r="R16" s="46"/>
      <c r="S16" s="46"/>
      <c r="T16" s="46"/>
      <c r="U16" s="46"/>
      <c r="V16" s="46"/>
    </row>
    <row r="17" spans="1:22">
      <c r="A17" s="52" t="s">
        <v>145</v>
      </c>
      <c r="B17" s="53">
        <f>[2]Feuil30!B9</f>
        <v>2</v>
      </c>
      <c r="C17" s="53">
        <f>[2]Feuil30!C9</f>
        <v>39</v>
      </c>
      <c r="D17" s="53">
        <f>[2]Feuil30!D9</f>
        <v>1029</v>
      </c>
      <c r="E17" s="53">
        <f>[2]Feuil30!E9</f>
        <v>2292</v>
      </c>
      <c r="F17" s="53">
        <f>[2]Feuil30!F9</f>
        <v>2592</v>
      </c>
      <c r="G17" s="53">
        <f>[2]Feuil30!G9</f>
        <v>3640</v>
      </c>
      <c r="H17" s="53">
        <f>[2]Feuil30!H9</f>
        <v>1681</v>
      </c>
      <c r="I17" s="53">
        <f>[2]Feuil30!I9</f>
        <v>685</v>
      </c>
      <c r="J17" s="53">
        <f>[2]Feuil30!J9</f>
        <v>197</v>
      </c>
      <c r="K17" s="54">
        <f t="shared" si="2"/>
        <v>12157</v>
      </c>
      <c r="L17" s="46"/>
      <c r="M17" s="46"/>
      <c r="N17" s="46"/>
      <c r="O17" s="46"/>
      <c r="P17" s="46"/>
      <c r="Q17" s="46"/>
      <c r="R17" s="46"/>
      <c r="S17" s="46"/>
      <c r="T17" s="46"/>
      <c r="U17" s="46"/>
      <c r="V17" s="46"/>
    </row>
    <row r="18" spans="1:22">
      <c r="A18" s="52" t="s">
        <v>146</v>
      </c>
      <c r="B18" s="53">
        <f>[2]Feuil30!B10</f>
        <v>0</v>
      </c>
      <c r="C18" s="53">
        <f>[2]Feuil30!C10</f>
        <v>8</v>
      </c>
      <c r="D18" s="53">
        <f>[2]Feuil30!D10</f>
        <v>704</v>
      </c>
      <c r="E18" s="53">
        <f>[2]Feuil30!E10</f>
        <v>1746</v>
      </c>
      <c r="F18" s="53">
        <f>[2]Feuil30!F10</f>
        <v>2023</v>
      </c>
      <c r="G18" s="53">
        <f>[2]Feuil30!G10</f>
        <v>2819</v>
      </c>
      <c r="H18" s="53">
        <f>[2]Feuil30!H10</f>
        <v>1336</v>
      </c>
      <c r="I18" s="53">
        <f>[2]Feuil30!I10</f>
        <v>543</v>
      </c>
      <c r="J18" s="53">
        <f>[2]Feuil30!J10</f>
        <v>240</v>
      </c>
      <c r="K18" s="54">
        <f t="shared" si="2"/>
        <v>9419</v>
      </c>
      <c r="L18" s="46"/>
      <c r="M18" s="46"/>
      <c r="N18" s="46"/>
      <c r="O18" s="46"/>
      <c r="P18" s="46"/>
      <c r="Q18" s="46"/>
      <c r="R18" s="46"/>
      <c r="S18" s="46"/>
      <c r="T18" s="46"/>
      <c r="U18" s="46"/>
      <c r="V18" s="46"/>
    </row>
    <row r="19" spans="1:22">
      <c r="A19" s="52" t="s">
        <v>147</v>
      </c>
      <c r="B19" s="53">
        <f>[2]Feuil30!B11</f>
        <v>1</v>
      </c>
      <c r="C19" s="53">
        <f>[2]Feuil30!C11</f>
        <v>12</v>
      </c>
      <c r="D19" s="53">
        <f>[2]Feuil30!D11</f>
        <v>343</v>
      </c>
      <c r="E19" s="53">
        <f>[2]Feuil30!E11</f>
        <v>1625</v>
      </c>
      <c r="F19" s="53">
        <f>[2]Feuil30!F11</f>
        <v>2351</v>
      </c>
      <c r="G19" s="53">
        <f>[2]Feuil30!G11</f>
        <v>3348</v>
      </c>
      <c r="H19" s="53">
        <f>[2]Feuil30!H11</f>
        <v>1638</v>
      </c>
      <c r="I19" s="53">
        <f>[2]Feuil30!I11</f>
        <v>831</v>
      </c>
      <c r="J19" s="53">
        <f>[2]Feuil30!J11</f>
        <v>425</v>
      </c>
      <c r="K19" s="54">
        <f t="shared" si="2"/>
        <v>10574</v>
      </c>
      <c r="L19" s="46"/>
      <c r="M19" s="46"/>
      <c r="N19" s="46"/>
      <c r="O19" s="46"/>
      <c r="P19" s="46"/>
      <c r="Q19" s="46"/>
      <c r="R19" s="46"/>
      <c r="S19" s="46"/>
      <c r="T19" s="46"/>
      <c r="U19" s="46"/>
      <c r="V19" s="46"/>
    </row>
    <row r="20" spans="1:22">
      <c r="A20" s="52" t="s">
        <v>172</v>
      </c>
      <c r="B20" s="53">
        <f>[2]Feuil30!B12</f>
        <v>0</v>
      </c>
      <c r="C20" s="53">
        <f>[2]Feuil30!C12</f>
        <v>2</v>
      </c>
      <c r="D20" s="53">
        <f>[2]Feuil30!D12</f>
        <v>48</v>
      </c>
      <c r="E20" s="53">
        <f>[2]Feuil30!E12</f>
        <v>302</v>
      </c>
      <c r="F20" s="53">
        <f>[2]Feuil30!F12</f>
        <v>486</v>
      </c>
      <c r="G20" s="53">
        <f>[2]Feuil30!G12</f>
        <v>794</v>
      </c>
      <c r="H20" s="53">
        <f>[2]Feuil30!H12</f>
        <v>388</v>
      </c>
      <c r="I20" s="53">
        <f>[2]Feuil30!I12</f>
        <v>213</v>
      </c>
      <c r="J20" s="53">
        <f>[2]Feuil30!J12</f>
        <v>126</v>
      </c>
      <c r="K20" s="54">
        <f t="shared" si="2"/>
        <v>2359</v>
      </c>
      <c r="L20" s="46"/>
      <c r="M20" s="46"/>
      <c r="N20" s="46"/>
      <c r="O20" s="46"/>
      <c r="P20" s="46"/>
      <c r="Q20" s="46"/>
      <c r="R20" s="46"/>
      <c r="S20" s="46"/>
      <c r="T20" s="46"/>
      <c r="U20" s="46"/>
      <c r="V20" s="46"/>
    </row>
    <row r="21" spans="1:22">
      <c r="A21" s="52" t="s">
        <v>173</v>
      </c>
      <c r="B21" s="53">
        <f>[2]Feuil30!B13</f>
        <v>0</v>
      </c>
      <c r="C21" s="53">
        <f>[2]Feuil30!C13</f>
        <v>1</v>
      </c>
      <c r="D21" s="53">
        <f>[2]Feuil30!D13</f>
        <v>20</v>
      </c>
      <c r="E21" s="53">
        <f>[2]Feuil30!E13</f>
        <v>173</v>
      </c>
      <c r="F21" s="53">
        <f>[2]Feuil30!F13</f>
        <v>399</v>
      </c>
      <c r="G21" s="53">
        <f>[2]Feuil30!G13</f>
        <v>611</v>
      </c>
      <c r="H21" s="53">
        <f>[2]Feuil30!H13</f>
        <v>366</v>
      </c>
      <c r="I21" s="53">
        <f>[2]Feuil30!I13</f>
        <v>229</v>
      </c>
      <c r="J21" s="53">
        <f>[2]Feuil30!J13</f>
        <v>136</v>
      </c>
      <c r="K21" s="54">
        <f t="shared" ref="K21" si="3">SUM(B21:J21)</f>
        <v>1935</v>
      </c>
      <c r="L21" s="46"/>
      <c r="M21" s="46"/>
      <c r="N21" s="46"/>
      <c r="O21" s="46"/>
      <c r="P21" s="46"/>
      <c r="Q21" s="46"/>
      <c r="R21" s="46"/>
      <c r="S21" s="46"/>
      <c r="T21" s="46"/>
      <c r="U21" s="46"/>
      <c r="V21" s="46"/>
    </row>
    <row r="22" spans="1:22">
      <c r="A22" s="52" t="s">
        <v>174</v>
      </c>
      <c r="B22" s="53">
        <f>[2]Feuil30!B14</f>
        <v>0</v>
      </c>
      <c r="C22" s="53">
        <f>[2]Feuil30!C14</f>
        <v>0</v>
      </c>
      <c r="D22" s="53">
        <f>[2]Feuil30!D14</f>
        <v>1</v>
      </c>
      <c r="E22" s="53">
        <f>[2]Feuil30!E14</f>
        <v>24</v>
      </c>
      <c r="F22" s="53">
        <f>[2]Feuil30!F14</f>
        <v>60</v>
      </c>
      <c r="G22" s="53">
        <f>[2]Feuil30!G14</f>
        <v>143</v>
      </c>
      <c r="H22" s="53">
        <f>[2]Feuil30!H14</f>
        <v>88</v>
      </c>
      <c r="I22" s="53">
        <f>[2]Feuil30!I14</f>
        <v>68</v>
      </c>
      <c r="J22" s="53">
        <f>[2]Feuil30!J14</f>
        <v>40</v>
      </c>
      <c r="K22" s="54">
        <f t="shared" si="2"/>
        <v>424</v>
      </c>
      <c r="L22" s="46"/>
      <c r="M22" s="46"/>
      <c r="N22" s="46"/>
      <c r="O22" s="46"/>
      <c r="P22" s="46"/>
      <c r="Q22" s="46"/>
      <c r="R22" s="46"/>
      <c r="S22" s="46"/>
      <c r="T22" s="46"/>
      <c r="U22" s="46"/>
      <c r="V22" s="46"/>
    </row>
    <row r="23" spans="1:22">
      <c r="A23" s="55" t="s">
        <v>77</v>
      </c>
      <c r="B23" s="58">
        <f>SUM(B16:B22)</f>
        <v>17</v>
      </c>
      <c r="C23" s="58">
        <f t="shared" ref="C23:J23" si="4">SUM(C16:C22)</f>
        <v>165</v>
      </c>
      <c r="D23" s="58">
        <f t="shared" si="4"/>
        <v>3427</v>
      </c>
      <c r="E23" s="58">
        <f t="shared" si="4"/>
        <v>9254</v>
      </c>
      <c r="F23" s="58">
        <f t="shared" si="4"/>
        <v>11103</v>
      </c>
      <c r="G23" s="58">
        <f t="shared" si="4"/>
        <v>15677</v>
      </c>
      <c r="H23" s="58">
        <f>SUM(H16:H22)</f>
        <v>7669</v>
      </c>
      <c r="I23" s="58">
        <f t="shared" si="4"/>
        <v>3425</v>
      </c>
      <c r="J23" s="58">
        <f t="shared" si="4"/>
        <v>1390</v>
      </c>
      <c r="K23" s="58">
        <f>SUM(B23:J23)</f>
        <v>52127</v>
      </c>
      <c r="L23" s="46"/>
      <c r="M23" s="46"/>
      <c r="N23" s="46"/>
      <c r="O23" s="46"/>
      <c r="P23" s="46"/>
      <c r="Q23" s="46"/>
      <c r="R23" s="46"/>
      <c r="S23" s="46"/>
      <c r="T23" s="46"/>
      <c r="U23" s="46"/>
      <c r="V23" s="46"/>
    </row>
    <row r="24" spans="1:22">
      <c r="A24" s="56"/>
      <c r="B24" s="59"/>
      <c r="C24" s="59"/>
      <c r="D24" s="59"/>
      <c r="E24" s="59"/>
      <c r="F24" s="59"/>
      <c r="G24" s="59"/>
      <c r="H24" s="59"/>
      <c r="I24" s="59"/>
      <c r="J24" s="59"/>
      <c r="K24" s="59"/>
      <c r="L24" s="46"/>
      <c r="M24" s="46"/>
      <c r="N24" s="46"/>
      <c r="O24" s="46"/>
      <c r="P24" s="46"/>
      <c r="Q24" s="46"/>
      <c r="R24" s="46"/>
      <c r="S24" s="46"/>
      <c r="T24" s="46"/>
      <c r="U24" s="46"/>
      <c r="V24" s="46"/>
    </row>
    <row r="25" spans="1:22">
      <c r="A25" s="56" t="s">
        <v>78</v>
      </c>
      <c r="B25" s="57"/>
      <c r="C25" s="57"/>
      <c r="D25" s="57"/>
      <c r="E25" s="57"/>
      <c r="F25" s="57"/>
      <c r="G25" s="57"/>
      <c r="H25" s="57"/>
      <c r="I25" s="57"/>
      <c r="J25" s="57"/>
      <c r="K25" s="57"/>
      <c r="L25" s="46"/>
      <c r="M25" s="46"/>
      <c r="N25" s="46"/>
      <c r="O25" s="46"/>
      <c r="P25" s="46"/>
      <c r="Q25" s="46"/>
      <c r="R25" s="46"/>
      <c r="S25" s="46"/>
      <c r="T25" s="46"/>
      <c r="U25" s="46"/>
      <c r="V25" s="46"/>
    </row>
    <row r="26" spans="1:22">
      <c r="A26" s="56" t="s">
        <v>79</v>
      </c>
      <c r="B26" s="57"/>
      <c r="C26" s="57"/>
      <c r="D26" s="57"/>
      <c r="E26" s="57"/>
      <c r="F26" s="57"/>
      <c r="G26" s="57"/>
      <c r="H26" s="57"/>
      <c r="I26" s="57"/>
      <c r="J26" s="57"/>
      <c r="K26" s="57"/>
      <c r="L26" s="46"/>
      <c r="M26" s="46"/>
      <c r="N26" s="46"/>
      <c r="O26" s="46"/>
      <c r="P26" s="46"/>
      <c r="Q26" s="46"/>
      <c r="R26" s="46"/>
      <c r="S26" s="46"/>
      <c r="T26" s="46"/>
      <c r="U26" s="46"/>
      <c r="V26" s="46"/>
    </row>
    <row r="27" spans="1:22">
      <c r="A27" s="52" t="s">
        <v>139</v>
      </c>
      <c r="B27" s="53">
        <f>[2]Feuil30!B15</f>
        <v>0</v>
      </c>
      <c r="C27" s="53">
        <f>[2]Feuil30!C15</f>
        <v>0</v>
      </c>
      <c r="D27" s="53">
        <f>[2]Feuil30!D15</f>
        <v>4</v>
      </c>
      <c r="E27" s="53">
        <f>[2]Feuil30!E15</f>
        <v>105</v>
      </c>
      <c r="F27" s="53">
        <f>[2]Feuil30!F15</f>
        <v>219</v>
      </c>
      <c r="G27" s="53">
        <f>[2]Feuil30!G15</f>
        <v>316</v>
      </c>
      <c r="H27" s="53">
        <f>[2]Feuil30!H15</f>
        <v>251</v>
      </c>
      <c r="I27" s="53">
        <f>[2]Feuil30!I15</f>
        <v>155</v>
      </c>
      <c r="J27" s="53">
        <f>[2]Feuil30!J15</f>
        <v>99</v>
      </c>
      <c r="K27" s="53">
        <f t="shared" ref="K27:K30" si="5">SUM(B27:J27)</f>
        <v>1149</v>
      </c>
      <c r="L27" s="46"/>
      <c r="M27" s="46"/>
      <c r="N27" s="46"/>
      <c r="O27" s="46"/>
      <c r="P27" s="46"/>
      <c r="Q27" s="46"/>
      <c r="R27" s="46"/>
      <c r="S27" s="46"/>
      <c r="T27" s="46"/>
      <c r="U27" s="46"/>
      <c r="V27" s="46"/>
    </row>
    <row r="28" spans="1:22">
      <c r="A28" s="52" t="s">
        <v>140</v>
      </c>
      <c r="B28" s="53">
        <f>[2]Feuil30!B16</f>
        <v>0</v>
      </c>
      <c r="C28" s="53">
        <f>[2]Feuil30!C16</f>
        <v>0</v>
      </c>
      <c r="D28" s="53">
        <f>[2]Feuil30!D16</f>
        <v>12</v>
      </c>
      <c r="E28" s="53">
        <f>[2]Feuil30!E16</f>
        <v>166</v>
      </c>
      <c r="F28" s="53">
        <f>[2]Feuil30!F16</f>
        <v>589</v>
      </c>
      <c r="G28" s="53">
        <f>[2]Feuil30!G16</f>
        <v>1425</v>
      </c>
      <c r="H28" s="53">
        <f>[2]Feuil30!H16</f>
        <v>1340</v>
      </c>
      <c r="I28" s="53">
        <f>[2]Feuil30!I16</f>
        <v>1002</v>
      </c>
      <c r="J28" s="53">
        <f>[2]Feuil30!J16</f>
        <v>631</v>
      </c>
      <c r="K28" s="54">
        <f t="shared" si="5"/>
        <v>5165</v>
      </c>
      <c r="L28" s="46"/>
      <c r="M28" s="46"/>
      <c r="N28" s="46"/>
      <c r="O28" s="46"/>
      <c r="P28" s="46"/>
      <c r="Q28" s="46"/>
      <c r="R28" s="46"/>
      <c r="S28" s="46"/>
      <c r="T28" s="46"/>
      <c r="U28" s="46"/>
      <c r="V28" s="46"/>
    </row>
    <row r="29" spans="1:22">
      <c r="A29" s="52" t="s">
        <v>141</v>
      </c>
      <c r="B29" s="53">
        <f>[2]Feuil30!B17</f>
        <v>0</v>
      </c>
      <c r="C29" s="53">
        <f>[2]Feuil30!C17</f>
        <v>0</v>
      </c>
      <c r="D29" s="53">
        <f>[2]Feuil30!D17</f>
        <v>2</v>
      </c>
      <c r="E29" s="53">
        <f>[2]Feuil30!E17</f>
        <v>5</v>
      </c>
      <c r="F29" s="53">
        <f>[2]Feuil30!F17</f>
        <v>51</v>
      </c>
      <c r="G29" s="53">
        <f>[2]Feuil30!G17</f>
        <v>254</v>
      </c>
      <c r="H29" s="53">
        <f>[2]Feuil30!H17</f>
        <v>356</v>
      </c>
      <c r="I29" s="53">
        <f>[2]Feuil30!I17</f>
        <v>245</v>
      </c>
      <c r="J29" s="53">
        <f>[2]Feuil30!J17</f>
        <v>127</v>
      </c>
      <c r="K29" s="54">
        <f t="shared" si="5"/>
        <v>1040</v>
      </c>
      <c r="L29" s="46"/>
      <c r="M29" s="46"/>
      <c r="N29" s="46"/>
      <c r="O29" s="46"/>
      <c r="P29" s="46"/>
      <c r="Q29" s="46"/>
      <c r="R29" s="46"/>
      <c r="S29" s="46"/>
      <c r="T29" s="46"/>
      <c r="U29" s="46"/>
      <c r="V29" s="46"/>
    </row>
    <row r="30" spans="1:22">
      <c r="A30" s="52" t="s">
        <v>80</v>
      </c>
      <c r="B30" s="53">
        <f>[2]Feuil30!B18</f>
        <v>0</v>
      </c>
      <c r="C30" s="53">
        <f>[2]Feuil30!C18</f>
        <v>0</v>
      </c>
      <c r="D30" s="53">
        <f>[2]Feuil30!D18</f>
        <v>0</v>
      </c>
      <c r="E30" s="53">
        <f>[2]Feuil30!E18</f>
        <v>3</v>
      </c>
      <c r="F30" s="53">
        <f>[2]Feuil30!F18</f>
        <v>10</v>
      </c>
      <c r="G30" s="53">
        <f>[2]Feuil30!G18</f>
        <v>52</v>
      </c>
      <c r="H30" s="53">
        <f>[2]Feuil30!H18</f>
        <v>101</v>
      </c>
      <c r="I30" s="53">
        <f>[2]Feuil30!I18</f>
        <v>172</v>
      </c>
      <c r="J30" s="53">
        <f>[2]Feuil30!J18</f>
        <v>151</v>
      </c>
      <c r="K30" s="54">
        <f t="shared" si="5"/>
        <v>489</v>
      </c>
      <c r="L30" s="46"/>
      <c r="M30" s="46"/>
      <c r="N30" s="46"/>
      <c r="O30" s="46"/>
      <c r="P30" s="46"/>
      <c r="Q30" s="46"/>
      <c r="R30" s="46"/>
      <c r="S30" s="46"/>
      <c r="T30" s="46"/>
      <c r="U30" s="46"/>
      <c r="V30" s="46"/>
    </row>
    <row r="31" spans="1:22">
      <c r="A31" s="55" t="s">
        <v>81</v>
      </c>
      <c r="B31" s="58">
        <f>SUM(B27:B30)</f>
        <v>0</v>
      </c>
      <c r="C31" s="58">
        <f t="shared" ref="C31:J31" si="6">SUM(C27:C30)</f>
        <v>0</v>
      </c>
      <c r="D31" s="58">
        <f t="shared" si="6"/>
        <v>18</v>
      </c>
      <c r="E31" s="58">
        <f t="shared" si="6"/>
        <v>279</v>
      </c>
      <c r="F31" s="58">
        <f t="shared" si="6"/>
        <v>869</v>
      </c>
      <c r="G31" s="58">
        <f t="shared" si="6"/>
        <v>2047</v>
      </c>
      <c r="H31" s="58">
        <f t="shared" si="6"/>
        <v>2048</v>
      </c>
      <c r="I31" s="58">
        <f t="shared" si="6"/>
        <v>1574</v>
      </c>
      <c r="J31" s="58">
        <f t="shared" si="6"/>
        <v>1008</v>
      </c>
      <c r="K31" s="58">
        <f>SUM(B31:J31)</f>
        <v>7843</v>
      </c>
      <c r="L31" s="46"/>
      <c r="M31" s="46"/>
      <c r="N31" s="46"/>
      <c r="O31" s="46"/>
      <c r="P31" s="46"/>
      <c r="Q31" s="46"/>
      <c r="R31" s="46"/>
      <c r="S31" s="46"/>
      <c r="T31" s="46"/>
      <c r="U31" s="46"/>
      <c r="V31" s="46"/>
    </row>
    <row r="32" spans="1:22">
      <c r="A32" s="60"/>
      <c r="B32" s="61"/>
      <c r="C32" s="61"/>
      <c r="D32" s="61"/>
      <c r="E32" s="61"/>
      <c r="F32" s="61"/>
      <c r="G32" s="61"/>
      <c r="H32" s="61"/>
      <c r="I32" s="61"/>
      <c r="J32" s="61"/>
      <c r="K32" s="61"/>
      <c r="L32" s="62"/>
      <c r="M32" s="46"/>
      <c r="N32" s="46"/>
      <c r="O32" s="46"/>
      <c r="P32" s="46"/>
      <c r="Q32" s="46"/>
      <c r="R32" s="46"/>
      <c r="S32" s="46"/>
      <c r="T32" s="46"/>
      <c r="U32" s="46"/>
      <c r="V32" s="46"/>
    </row>
    <row r="33" spans="1:22">
      <c r="A33" s="63" t="s">
        <v>82</v>
      </c>
      <c r="B33" s="64">
        <f>B23+B31</f>
        <v>17</v>
      </c>
      <c r="C33" s="64">
        <f t="shared" ref="C33:J33" si="7">C23+C31</f>
        <v>165</v>
      </c>
      <c r="D33" s="64">
        <f t="shared" si="7"/>
        <v>3445</v>
      </c>
      <c r="E33" s="64">
        <f t="shared" si="7"/>
        <v>9533</v>
      </c>
      <c r="F33" s="64">
        <f t="shared" si="7"/>
        <v>11972</v>
      </c>
      <c r="G33" s="64">
        <f t="shared" si="7"/>
        <v>17724</v>
      </c>
      <c r="H33" s="64">
        <f t="shared" si="7"/>
        <v>9717</v>
      </c>
      <c r="I33" s="64">
        <f t="shared" si="7"/>
        <v>4999</v>
      </c>
      <c r="J33" s="64">
        <f t="shared" si="7"/>
        <v>2398</v>
      </c>
      <c r="K33" s="64">
        <f>K23+K31</f>
        <v>59970</v>
      </c>
      <c r="L33" s="62"/>
      <c r="M33" s="46"/>
      <c r="N33" s="46"/>
      <c r="O33" s="46"/>
      <c r="P33" s="46"/>
      <c r="Q33" s="46"/>
      <c r="R33" s="46"/>
      <c r="S33" s="46"/>
      <c r="T33" s="46"/>
      <c r="U33" s="46"/>
      <c r="V33" s="46"/>
    </row>
    <row r="34" spans="1:22">
      <c r="A34" s="65" t="s">
        <v>83</v>
      </c>
      <c r="B34" s="64">
        <f t="shared" ref="B34:K34" si="8">B11+B33</f>
        <v>89</v>
      </c>
      <c r="C34" s="64">
        <f t="shared" si="8"/>
        <v>694</v>
      </c>
      <c r="D34" s="64">
        <f t="shared" si="8"/>
        <v>5262</v>
      </c>
      <c r="E34" s="64">
        <f t="shared" si="8"/>
        <v>12602</v>
      </c>
      <c r="F34" s="64">
        <f t="shared" si="8"/>
        <v>15613</v>
      </c>
      <c r="G34" s="64">
        <f t="shared" si="8"/>
        <v>23343</v>
      </c>
      <c r="H34" s="64">
        <f t="shared" si="8"/>
        <v>12726</v>
      </c>
      <c r="I34" s="64">
        <f t="shared" si="8"/>
        <v>6413</v>
      </c>
      <c r="J34" s="64">
        <f t="shared" si="8"/>
        <v>3043</v>
      </c>
      <c r="K34" s="64">
        <f t="shared" si="8"/>
        <v>79785</v>
      </c>
      <c r="L34" s="62"/>
      <c r="M34" s="46"/>
      <c r="N34" s="46"/>
      <c r="O34" s="46"/>
      <c r="P34" s="46"/>
      <c r="Q34" s="46"/>
      <c r="R34" s="46"/>
      <c r="S34" s="46"/>
      <c r="T34" s="46"/>
      <c r="U34" s="46"/>
      <c r="V34" s="46"/>
    </row>
    <row r="35" spans="1:22" ht="18">
      <c r="A35" s="551"/>
      <c r="B35" s="43"/>
      <c r="C35" s="43"/>
      <c r="D35" s="43"/>
      <c r="E35" s="43"/>
      <c r="F35" s="43"/>
      <c r="G35" s="43"/>
      <c r="H35" s="43"/>
      <c r="I35" s="43"/>
      <c r="J35" s="43"/>
      <c r="K35" s="43"/>
      <c r="L35" s="62"/>
      <c r="M35" s="46"/>
      <c r="N35" s="46"/>
      <c r="O35" s="46"/>
      <c r="P35" s="46"/>
      <c r="Q35" s="46"/>
      <c r="R35" s="46"/>
      <c r="S35" s="46"/>
      <c r="T35" s="46"/>
      <c r="U35" s="46"/>
      <c r="V35" s="46"/>
    </row>
    <row r="36" spans="1:22" ht="18">
      <c r="A36" s="542"/>
      <c r="B36" s="43"/>
      <c r="C36" s="43"/>
      <c r="D36" s="43"/>
      <c r="E36" s="43"/>
      <c r="F36" s="43"/>
      <c r="G36" s="43"/>
      <c r="H36" s="43"/>
      <c r="I36" s="43"/>
      <c r="J36" s="43"/>
      <c r="K36" s="43"/>
      <c r="L36" s="62"/>
      <c r="M36" s="46"/>
      <c r="N36" s="46"/>
      <c r="O36" s="46"/>
      <c r="P36" s="46"/>
      <c r="Q36" s="46"/>
      <c r="R36" s="46"/>
      <c r="S36" s="46"/>
      <c r="T36" s="46"/>
      <c r="U36" s="46"/>
      <c r="V36" s="46"/>
    </row>
    <row r="37" spans="1:22">
      <c r="A37" s="62"/>
      <c r="B37" s="62"/>
      <c r="C37" s="62"/>
      <c r="D37" s="62"/>
      <c r="E37" s="62"/>
      <c r="F37" s="62"/>
      <c r="G37" s="62"/>
      <c r="H37" s="62"/>
      <c r="I37" s="62"/>
      <c r="J37" s="62"/>
      <c r="K37" s="62"/>
      <c r="L37" s="62"/>
      <c r="M37" s="46"/>
      <c r="N37" s="46"/>
      <c r="O37" s="46"/>
      <c r="P37" s="46"/>
      <c r="Q37" s="46"/>
      <c r="R37" s="46"/>
      <c r="S37" s="46"/>
      <c r="T37" s="46"/>
      <c r="U37" s="46"/>
      <c r="V37" s="46"/>
    </row>
    <row r="38" spans="1:22">
      <c r="A38" s="68"/>
      <c r="B38" s="68"/>
      <c r="C38" s="68"/>
      <c r="D38" s="68"/>
      <c r="E38" s="68"/>
      <c r="F38" s="68"/>
      <c r="G38" s="68"/>
      <c r="H38" s="68"/>
      <c r="I38" s="68"/>
      <c r="J38" s="68"/>
      <c r="K38" s="68"/>
      <c r="L38" s="68"/>
    </row>
    <row r="39" spans="1:22">
      <c r="A39" s="68"/>
      <c r="B39" s="68"/>
      <c r="C39" s="68"/>
      <c r="D39" s="68"/>
      <c r="E39" s="68"/>
      <c r="F39" s="68"/>
      <c r="G39" s="68"/>
      <c r="H39" s="68"/>
      <c r="I39" s="68"/>
      <c r="J39" s="68"/>
      <c r="K39" s="68"/>
      <c r="L39" s="68"/>
    </row>
    <row r="40" spans="1:22">
      <c r="A40" s="68"/>
      <c r="B40" s="68"/>
      <c r="C40" s="68"/>
      <c r="D40" s="68"/>
      <c r="E40" s="68"/>
      <c r="F40" s="68"/>
      <c r="G40" s="68"/>
      <c r="H40" s="68"/>
      <c r="I40" s="68"/>
      <c r="J40" s="68"/>
      <c r="K40" s="68"/>
      <c r="L40" s="68"/>
    </row>
    <row r="41" spans="1:22">
      <c r="A41" s="68"/>
      <c r="B41" s="68"/>
      <c r="C41" s="68"/>
      <c r="D41" s="68"/>
      <c r="E41" s="68"/>
      <c r="F41" s="68"/>
      <c r="G41" s="68"/>
      <c r="H41" s="68"/>
      <c r="I41" s="68"/>
      <c r="J41" s="68"/>
      <c r="K41" s="68"/>
      <c r="L41" s="68"/>
    </row>
    <row r="42" spans="1:22">
      <c r="A42" s="68"/>
      <c r="B42" s="68"/>
      <c r="C42" s="68"/>
      <c r="D42" s="68"/>
      <c r="E42" s="68"/>
      <c r="F42" s="68"/>
      <c r="G42" s="68"/>
      <c r="H42" s="68"/>
      <c r="I42" s="68"/>
      <c r="J42" s="68"/>
      <c r="K42" s="68"/>
      <c r="L42" s="68"/>
    </row>
    <row r="43" spans="1:22">
      <c r="A43" s="68"/>
      <c r="B43" s="68"/>
      <c r="C43" s="68"/>
      <c r="D43" s="68"/>
      <c r="E43" s="68"/>
      <c r="F43" s="68"/>
      <c r="G43" s="68"/>
      <c r="H43" s="68"/>
      <c r="I43" s="68"/>
      <c r="J43" s="68"/>
      <c r="K43" s="68"/>
      <c r="L43" s="68"/>
    </row>
    <row r="44" spans="1:22">
      <c r="A44" s="68"/>
      <c r="B44" s="68"/>
      <c r="C44" s="68"/>
      <c r="D44" s="68"/>
      <c r="E44" s="68"/>
      <c r="F44" s="68"/>
      <c r="G44" s="68"/>
      <c r="H44" s="68"/>
      <c r="I44" s="68"/>
      <c r="J44" s="68"/>
      <c r="K44" s="68"/>
      <c r="L44" s="68"/>
    </row>
    <row r="45" spans="1:22">
      <c r="A45" s="68"/>
      <c r="B45" s="68"/>
      <c r="C45" s="68"/>
      <c r="D45" s="68"/>
      <c r="E45" s="68"/>
      <c r="F45" s="68"/>
      <c r="G45" s="68"/>
      <c r="H45" s="68"/>
      <c r="I45" s="68"/>
      <c r="J45" s="68"/>
      <c r="K45" s="68"/>
      <c r="L45" s="68"/>
    </row>
    <row r="46" spans="1:22">
      <c r="A46" s="68"/>
      <c r="B46" s="68"/>
      <c r="C46" s="68"/>
      <c r="D46" s="68"/>
      <c r="E46" s="68"/>
      <c r="F46" s="68"/>
      <c r="G46" s="68"/>
      <c r="H46" s="68"/>
      <c r="I46" s="68"/>
      <c r="J46" s="68"/>
      <c r="K46" s="68"/>
      <c r="L46" s="68"/>
    </row>
    <row r="47" spans="1:22">
      <c r="A47" s="68"/>
      <c r="B47" s="68"/>
      <c r="C47" s="68"/>
      <c r="D47" s="68"/>
      <c r="E47" s="68"/>
      <c r="F47" s="68"/>
      <c r="G47" s="68"/>
      <c r="H47" s="68"/>
      <c r="I47" s="68"/>
      <c r="J47" s="68"/>
      <c r="K47" s="68"/>
      <c r="L47" s="68"/>
    </row>
    <row r="48" spans="1:22">
      <c r="A48" s="68"/>
      <c r="B48" s="68"/>
      <c r="C48" s="68"/>
      <c r="D48" s="68"/>
      <c r="E48" s="68"/>
      <c r="F48" s="68"/>
      <c r="G48" s="68"/>
      <c r="H48" s="68"/>
      <c r="I48" s="68"/>
      <c r="J48" s="68"/>
      <c r="K48" s="68"/>
      <c r="L48" s="68"/>
    </row>
    <row r="49" spans="1:12">
      <c r="A49" s="68"/>
      <c r="B49" s="68"/>
      <c r="C49" s="68"/>
      <c r="D49" s="68"/>
      <c r="E49" s="68"/>
      <c r="F49" s="68"/>
      <c r="G49" s="68"/>
      <c r="H49" s="68"/>
      <c r="I49" s="68"/>
      <c r="J49" s="68"/>
      <c r="K49" s="68"/>
      <c r="L49" s="68"/>
    </row>
    <row r="50" spans="1:12">
      <c r="A50" s="68"/>
      <c r="B50" s="68"/>
      <c r="C50" s="68"/>
      <c r="D50" s="68"/>
      <c r="E50" s="68"/>
      <c r="F50" s="68"/>
      <c r="G50" s="68"/>
      <c r="H50" s="68"/>
      <c r="I50" s="68"/>
      <c r="J50" s="68"/>
      <c r="K50" s="68"/>
      <c r="L50" s="68"/>
    </row>
    <row r="51" spans="1:12">
      <c r="A51" s="68"/>
      <c r="B51" s="68"/>
      <c r="C51" s="68"/>
      <c r="D51" s="68"/>
      <c r="E51" s="68"/>
      <c r="F51" s="68"/>
      <c r="G51" s="68"/>
      <c r="H51" s="68"/>
      <c r="I51" s="68"/>
      <c r="J51" s="68"/>
      <c r="K51" s="68"/>
      <c r="L51" s="68"/>
    </row>
    <row r="52" spans="1:12">
      <c r="A52" s="68"/>
      <c r="B52" s="68"/>
      <c r="C52" s="68"/>
      <c r="D52" s="68"/>
      <c r="E52" s="68"/>
      <c r="F52" s="68"/>
      <c r="G52" s="68"/>
      <c r="H52" s="68"/>
      <c r="I52" s="68"/>
      <c r="J52" s="68"/>
      <c r="K52" s="68"/>
      <c r="L52" s="68"/>
    </row>
    <row r="53" spans="1:12">
      <c r="A53" s="68"/>
      <c r="B53" s="68"/>
      <c r="C53" s="68"/>
      <c r="D53" s="68"/>
      <c r="E53" s="68"/>
      <c r="F53" s="68"/>
      <c r="G53" s="68"/>
      <c r="H53" s="68"/>
      <c r="I53" s="68"/>
      <c r="J53" s="68"/>
      <c r="K53" s="68"/>
      <c r="L53" s="68"/>
    </row>
    <row r="54" spans="1:12">
      <c r="A54" s="68"/>
      <c r="B54" s="68"/>
      <c r="C54" s="68"/>
      <c r="D54" s="68"/>
      <c r="E54" s="68"/>
      <c r="F54" s="68"/>
      <c r="G54" s="68"/>
      <c r="H54" s="68"/>
      <c r="I54" s="68"/>
      <c r="J54" s="68"/>
      <c r="K54" s="68"/>
      <c r="L54" s="68"/>
    </row>
    <row r="55" spans="1:12">
      <c r="A55" s="68"/>
      <c r="B55" s="68"/>
      <c r="C55" s="68"/>
      <c r="D55" s="68"/>
      <c r="E55" s="68"/>
      <c r="F55" s="68"/>
      <c r="G55" s="68"/>
      <c r="H55" s="68"/>
      <c r="I55" s="68"/>
      <c r="J55" s="68"/>
      <c r="K55" s="68"/>
      <c r="L55" s="68"/>
    </row>
    <row r="56" spans="1:12">
      <c r="A56" s="68"/>
      <c r="B56" s="68"/>
      <c r="C56" s="68"/>
      <c r="D56" s="68"/>
      <c r="E56" s="68"/>
      <c r="F56" s="68"/>
      <c r="G56" s="68"/>
      <c r="H56" s="68"/>
      <c r="I56" s="68"/>
      <c r="J56" s="68"/>
      <c r="K56" s="68"/>
      <c r="L56" s="68"/>
    </row>
  </sheetData>
  <sheetProtection selectLockedCells="1" selectUnlockedCells="1"/>
  <phoneticPr fontId="0" type="noConversion"/>
  <printOptions horizontalCentered="1" verticalCentered="1"/>
  <pageMargins left="0.31874999999999998" right="0.38437500000000002" top="0.98425196850393704" bottom="0.98425196850393704" header="0.51181102362204722" footer="0.51181102362204722"/>
  <pageSetup paperSize="9" scale="90" firstPageNumber="2" orientation="portrait" useFirstPageNumber="1" r:id="rId1"/>
  <headerFooter alignWithMargins="0">
    <oddHeader>&amp;C&amp;"Verdana,Gras"&amp;20&amp;K002060Annexe 1
Récapitulatifs France entière</oddHeader>
    <oddFooter>&amp;C&amp;14page 25</oddFooter>
  </headerFooter>
  <pictur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57"/>
  <sheetViews>
    <sheetView view="pageLayout" zoomScale="70" zoomScaleNormal="85" zoomScaleSheetLayoutView="100" zoomScalePageLayoutView="70" workbookViewId="0">
      <selection activeCell="N11" sqref="N11"/>
    </sheetView>
  </sheetViews>
  <sheetFormatPr baseColWidth="10" defaultColWidth="11" defaultRowHeight="15.6"/>
  <cols>
    <col min="1" max="1" width="24.08984375" style="48" customWidth="1"/>
    <col min="2" max="3" width="5.453125" style="48" customWidth="1"/>
    <col min="4" max="4" width="6" style="48" customWidth="1"/>
    <col min="5" max="5" width="7.26953125" style="48" customWidth="1"/>
    <col min="6" max="6" width="7.08984375" style="48" customWidth="1"/>
    <col min="7" max="7" width="7.26953125" style="48" customWidth="1"/>
    <col min="8" max="8" width="6.90625" style="48" customWidth="1"/>
    <col min="9" max="10" width="6" style="48" customWidth="1"/>
    <col min="11" max="11" width="8.26953125" style="48" customWidth="1"/>
    <col min="12" max="21" width="6.36328125" style="48" customWidth="1"/>
    <col min="22" max="22" width="11" style="48" customWidth="1"/>
    <col min="23" max="28" width="11" style="47" customWidth="1"/>
    <col min="29" max="16384" width="11" style="48"/>
  </cols>
  <sheetData>
    <row r="1" spans="1:28" ht="18">
      <c r="A1" s="42"/>
      <c r="B1" s="43"/>
      <c r="C1" s="44"/>
      <c r="D1" s="44"/>
      <c r="E1" s="44"/>
      <c r="F1" s="44"/>
      <c r="G1" s="44"/>
      <c r="H1" s="44"/>
      <c r="I1" s="45"/>
      <c r="J1" s="45"/>
      <c r="K1" s="45"/>
      <c r="L1" s="45"/>
      <c r="M1" s="45"/>
      <c r="N1" s="45"/>
      <c r="O1" s="45"/>
      <c r="P1" s="45"/>
      <c r="Q1" s="45"/>
      <c r="R1" s="45"/>
      <c r="S1" s="45"/>
      <c r="T1" s="45"/>
      <c r="U1" s="45"/>
      <c r="V1" s="46"/>
    </row>
    <row r="2" spans="1:28" ht="18">
      <c r="A2" s="909" t="s">
        <v>286</v>
      </c>
      <c r="B2" s="49"/>
      <c r="C2" s="44"/>
      <c r="D2" s="44"/>
      <c r="E2" s="50"/>
      <c r="F2" s="44"/>
      <c r="G2" s="44"/>
      <c r="H2" s="44"/>
      <c r="I2" s="45"/>
      <c r="J2" s="45"/>
      <c r="K2" s="45"/>
      <c r="L2" s="46"/>
      <c r="M2" s="46"/>
      <c r="N2" s="46"/>
      <c r="O2" s="46"/>
      <c r="P2" s="46"/>
      <c r="Q2" s="46"/>
      <c r="R2" s="46"/>
      <c r="S2" s="46"/>
      <c r="T2" s="46"/>
      <c r="U2" s="46"/>
      <c r="V2" s="46"/>
    </row>
    <row r="3" spans="1:28" ht="18">
      <c r="A3" s="51" t="str">
        <f>couverture!B26</f>
        <v>Situation au 1er janvier 2018</v>
      </c>
      <c r="B3" s="44"/>
      <c r="C3" s="44"/>
      <c r="D3" s="44"/>
      <c r="E3" s="44"/>
      <c r="F3" s="44"/>
      <c r="G3" s="44"/>
      <c r="H3" s="44"/>
      <c r="I3" s="45"/>
      <c r="J3" s="45"/>
      <c r="K3" s="45"/>
      <c r="L3" s="46"/>
      <c r="M3" s="46"/>
      <c r="N3" s="46"/>
      <c r="O3" s="46"/>
      <c r="P3" s="46"/>
      <c r="Q3" s="46"/>
      <c r="R3" s="46"/>
      <c r="S3" s="46"/>
      <c r="T3" s="46"/>
      <c r="U3" s="46"/>
      <c r="V3" s="46"/>
    </row>
    <row r="4" spans="1:28" s="50" customFormat="1" ht="18">
      <c r="A4" s="51"/>
      <c r="B4" s="44"/>
      <c r="C4" s="44"/>
      <c r="D4" s="44"/>
      <c r="E4" s="44"/>
      <c r="F4" s="44"/>
      <c r="G4" s="44"/>
      <c r="H4" s="44"/>
      <c r="I4" s="44"/>
      <c r="J4" s="44"/>
      <c r="K4" s="44"/>
      <c r="L4" s="164"/>
      <c r="M4" s="164"/>
      <c r="N4" s="164"/>
      <c r="O4" s="164"/>
      <c r="P4" s="164"/>
      <c r="Q4" s="164"/>
      <c r="R4" s="164"/>
      <c r="S4" s="164"/>
      <c r="T4" s="164"/>
      <c r="U4" s="164"/>
      <c r="V4" s="164"/>
      <c r="W4" s="51"/>
      <c r="X4" s="51"/>
      <c r="Y4" s="51"/>
      <c r="Z4" s="51"/>
      <c r="AA4" s="51"/>
      <c r="AB4" s="51"/>
    </row>
    <row r="5" spans="1:28" s="50" customFormat="1" ht="46.8">
      <c r="A5" s="910" t="s">
        <v>63</v>
      </c>
      <c r="B5" s="911" t="s">
        <v>64</v>
      </c>
      <c r="C5" s="912" t="s">
        <v>65</v>
      </c>
      <c r="D5" s="912" t="s">
        <v>66</v>
      </c>
      <c r="E5" s="912" t="s">
        <v>67</v>
      </c>
      <c r="F5" s="912" t="s">
        <v>68</v>
      </c>
      <c r="G5" s="912" t="s">
        <v>69</v>
      </c>
      <c r="H5" s="912" t="s">
        <v>70</v>
      </c>
      <c r="I5" s="912" t="s">
        <v>71</v>
      </c>
      <c r="J5" s="911" t="s">
        <v>154</v>
      </c>
      <c r="K5" s="912" t="s">
        <v>73</v>
      </c>
      <c r="L5" s="164"/>
      <c r="M5" s="164"/>
      <c r="N5" s="164"/>
      <c r="O5" s="164"/>
      <c r="P5" s="164"/>
      <c r="Q5" s="164"/>
      <c r="R5" s="164"/>
      <c r="S5" s="164"/>
      <c r="T5" s="164"/>
      <c r="U5" s="164"/>
      <c r="V5" s="164"/>
      <c r="W5" s="51"/>
      <c r="X5" s="51"/>
      <c r="Y5" s="51"/>
      <c r="Z5" s="51"/>
      <c r="AA5" s="51"/>
      <c r="AB5" s="51"/>
    </row>
    <row r="6" spans="1:28" s="50" customFormat="1" ht="18">
      <c r="A6" s="913" t="s">
        <v>166</v>
      </c>
      <c r="B6" s="918"/>
      <c r="C6" s="918"/>
      <c r="D6" s="918"/>
      <c r="E6" s="918"/>
      <c r="F6" s="918"/>
      <c r="G6" s="918"/>
      <c r="H6" s="918"/>
      <c r="I6" s="918"/>
      <c r="J6" s="918"/>
      <c r="K6" s="918"/>
      <c r="L6" s="164"/>
      <c r="M6" s="164"/>
      <c r="N6" s="164"/>
      <c r="O6" s="164"/>
      <c r="P6" s="164"/>
      <c r="Q6" s="164"/>
      <c r="R6" s="164"/>
      <c r="S6" s="164"/>
      <c r="T6" s="164"/>
      <c r="U6" s="164"/>
      <c r="V6" s="164"/>
      <c r="W6" s="51"/>
      <c r="X6" s="51"/>
      <c r="Y6" s="51"/>
      <c r="Z6" s="51"/>
      <c r="AA6" s="51"/>
      <c r="AB6" s="51"/>
    </row>
    <row r="7" spans="1:28" s="50" customFormat="1" ht="18">
      <c r="A7" s="52" t="s">
        <v>41</v>
      </c>
      <c r="B7" s="53">
        <f>[2]Feuil31!B4</f>
        <v>2</v>
      </c>
      <c r="C7" s="53">
        <f>[2]Feuil31!C4</f>
        <v>7</v>
      </c>
      <c r="D7" s="53">
        <f>[2]Feuil31!D4</f>
        <v>250</v>
      </c>
      <c r="E7" s="53">
        <f>[2]Feuil31!E4</f>
        <v>413</v>
      </c>
      <c r="F7" s="53">
        <f>[2]Feuil31!F4</f>
        <v>416</v>
      </c>
      <c r="G7" s="53">
        <f>[2]Feuil31!G4</f>
        <v>568</v>
      </c>
      <c r="H7" s="53">
        <f>[2]Feuil31!H4</f>
        <v>253</v>
      </c>
      <c r="I7" s="53">
        <f>[2]Feuil31!I4</f>
        <v>94</v>
      </c>
      <c r="J7" s="53">
        <f>[2]Feuil31!J4</f>
        <v>19</v>
      </c>
      <c r="K7" s="53">
        <f t="shared" ref="K7:K8" si="0">SUM(B7:J7)</f>
        <v>2022</v>
      </c>
      <c r="L7" s="164"/>
      <c r="M7" s="164"/>
      <c r="N7" s="164"/>
      <c r="O7" s="164"/>
      <c r="P7" s="164"/>
      <c r="Q7" s="164"/>
      <c r="R7" s="164"/>
      <c r="S7" s="164"/>
      <c r="T7" s="164"/>
      <c r="U7" s="164"/>
      <c r="V7" s="164"/>
      <c r="W7" s="51"/>
      <c r="X7" s="51"/>
      <c r="Y7" s="51"/>
      <c r="Z7" s="51"/>
      <c r="AA7" s="51"/>
      <c r="AB7" s="51"/>
    </row>
    <row r="8" spans="1:28" s="50" customFormat="1" ht="18">
      <c r="A8" s="52" t="s">
        <v>193</v>
      </c>
      <c r="B8" s="53">
        <f>[2]Feuil31!B5</f>
        <v>69</v>
      </c>
      <c r="C8" s="53">
        <f>[2]Feuil31!C5</f>
        <v>508</v>
      </c>
      <c r="D8" s="53">
        <f>[2]Feuil31!D5</f>
        <v>1374</v>
      </c>
      <c r="E8" s="53">
        <f>[2]Feuil31!E5</f>
        <v>2258</v>
      </c>
      <c r="F8" s="53">
        <f>[2]Feuil31!F5</f>
        <v>2750</v>
      </c>
      <c r="G8" s="53">
        <f>[2]Feuil31!G5</f>
        <v>4291</v>
      </c>
      <c r="H8" s="53">
        <f>[2]Feuil31!H5</f>
        <v>2396</v>
      </c>
      <c r="I8" s="53">
        <f>[2]Feuil31!I5</f>
        <v>1166</v>
      </c>
      <c r="J8" s="53">
        <f>[2]Feuil31!J5</f>
        <v>576</v>
      </c>
      <c r="K8" s="54">
        <f t="shared" si="0"/>
        <v>15388</v>
      </c>
      <c r="L8" s="164"/>
      <c r="M8" s="164"/>
      <c r="N8" s="164"/>
      <c r="O8" s="164"/>
      <c r="P8" s="164"/>
      <c r="Q8" s="164"/>
      <c r="R8" s="164"/>
      <c r="S8" s="164"/>
      <c r="T8" s="164"/>
      <c r="U8" s="164"/>
      <c r="V8" s="164"/>
      <c r="W8" s="51"/>
      <c r="X8" s="51"/>
      <c r="Y8" s="51"/>
      <c r="Z8" s="51"/>
      <c r="AA8" s="51"/>
      <c r="AB8" s="51"/>
    </row>
    <row r="9" spans="1:28" s="50" customFormat="1" ht="18">
      <c r="A9" s="52" t="s">
        <v>74</v>
      </c>
      <c r="B9" s="53">
        <f>[2]Feuil31!B6</f>
        <v>1</v>
      </c>
      <c r="C9" s="53">
        <f>[2]Feuil31!C6</f>
        <v>12</v>
      </c>
      <c r="D9" s="53">
        <f>[2]Feuil31!D6</f>
        <v>46</v>
      </c>
      <c r="E9" s="53">
        <f>[2]Feuil31!E6</f>
        <v>145</v>
      </c>
      <c r="F9" s="53">
        <f>[2]Feuil31!F6</f>
        <v>210</v>
      </c>
      <c r="G9" s="53">
        <f>[2]Feuil31!G6</f>
        <v>387</v>
      </c>
      <c r="H9" s="53">
        <f>[2]Feuil31!H6</f>
        <v>195</v>
      </c>
      <c r="I9" s="53">
        <f>[2]Feuil31!I6</f>
        <v>96</v>
      </c>
      <c r="J9" s="53">
        <f>[2]Feuil31!J6</f>
        <v>38</v>
      </c>
      <c r="K9" s="914">
        <f>SUM(B9:J9)</f>
        <v>1130</v>
      </c>
      <c r="L9" s="164"/>
      <c r="M9" s="164"/>
      <c r="N9" s="164"/>
      <c r="O9" s="164"/>
      <c r="P9" s="164"/>
      <c r="Q9" s="164"/>
      <c r="R9" s="164"/>
      <c r="S9" s="164"/>
      <c r="T9" s="164"/>
      <c r="U9" s="164"/>
      <c r="V9" s="164"/>
      <c r="W9" s="51"/>
      <c r="X9" s="51"/>
      <c r="Y9" s="51"/>
      <c r="Z9" s="51"/>
      <c r="AA9" s="51"/>
      <c r="AB9" s="51"/>
    </row>
    <row r="10" spans="1:28" s="50" customFormat="1" ht="18">
      <c r="A10" s="52" t="s">
        <v>192</v>
      </c>
      <c r="B10" s="53">
        <f>[2]Feuil31!B7</f>
        <v>0</v>
      </c>
      <c r="C10" s="53">
        <f>[2]Feuil31!C7</f>
        <v>2</v>
      </c>
      <c r="D10" s="53">
        <f>[2]Feuil31!D7</f>
        <v>147</v>
      </c>
      <c r="E10" s="53">
        <f>[2]Feuil31!E7</f>
        <v>253</v>
      </c>
      <c r="F10" s="53">
        <f>[2]Feuil31!F7</f>
        <v>265</v>
      </c>
      <c r="G10" s="53">
        <f>[2]Feuil31!G7</f>
        <v>373</v>
      </c>
      <c r="H10" s="53">
        <f>[2]Feuil31!H7</f>
        <v>165</v>
      </c>
      <c r="I10" s="53">
        <f>[2]Feuil31!I7</f>
        <v>58</v>
      </c>
      <c r="J10" s="53">
        <f>[2]Feuil31!J7</f>
        <v>12</v>
      </c>
      <c r="K10" s="914">
        <f>SUM(B10:J10)</f>
        <v>1275</v>
      </c>
      <c r="L10" s="164"/>
      <c r="M10" s="164"/>
      <c r="N10" s="164"/>
      <c r="O10" s="164"/>
      <c r="P10" s="164"/>
      <c r="Q10" s="164"/>
      <c r="R10" s="164"/>
      <c r="S10" s="164"/>
      <c r="T10" s="164"/>
      <c r="U10" s="164"/>
      <c r="V10" s="164"/>
      <c r="W10" s="51"/>
      <c r="X10" s="51"/>
      <c r="Y10" s="51"/>
      <c r="Z10" s="51"/>
      <c r="AA10" s="51"/>
      <c r="AB10" s="51"/>
    </row>
    <row r="11" spans="1:28" s="50" customFormat="1" ht="18">
      <c r="A11" s="55" t="s">
        <v>75</v>
      </c>
      <c r="B11" s="915">
        <f>SUM(B7:B10)</f>
        <v>72</v>
      </c>
      <c r="C11" s="915">
        <f t="shared" ref="C11:J11" si="1">SUM(C7:C10)</f>
        <v>529</v>
      </c>
      <c r="D11" s="915">
        <f t="shared" si="1"/>
        <v>1817</v>
      </c>
      <c r="E11" s="915">
        <f t="shared" si="1"/>
        <v>3069</v>
      </c>
      <c r="F11" s="915">
        <f t="shared" si="1"/>
        <v>3641</v>
      </c>
      <c r="G11" s="915">
        <f t="shared" si="1"/>
        <v>5619</v>
      </c>
      <c r="H11" s="915">
        <f t="shared" si="1"/>
        <v>3009</v>
      </c>
      <c r="I11" s="915">
        <f t="shared" si="1"/>
        <v>1414</v>
      </c>
      <c r="J11" s="915">
        <f t="shared" si="1"/>
        <v>645</v>
      </c>
      <c r="K11" s="915">
        <f>SUM(B11:J11)</f>
        <v>19815</v>
      </c>
      <c r="L11" s="164"/>
      <c r="M11" s="164"/>
      <c r="N11" s="164"/>
      <c r="O11" s="164"/>
      <c r="P11" s="164"/>
      <c r="Q11" s="164"/>
      <c r="R11" s="164"/>
      <c r="S11" s="164"/>
      <c r="T11" s="164"/>
      <c r="U11" s="164"/>
      <c r="V11" s="164"/>
      <c r="W11" s="51"/>
      <c r="X11" s="51"/>
      <c r="Y11" s="51"/>
      <c r="Z11" s="51"/>
      <c r="AA11" s="51"/>
      <c r="AB11" s="51"/>
    </row>
    <row r="12" spans="1:28" s="50" customFormat="1" ht="18">
      <c r="A12" s="916"/>
      <c r="B12" s="917"/>
      <c r="C12" s="917"/>
      <c r="D12" s="917"/>
      <c r="E12" s="917"/>
      <c r="F12" s="917"/>
      <c r="G12" s="917"/>
      <c r="H12" s="917"/>
      <c r="I12" s="917"/>
      <c r="J12" s="917"/>
      <c r="K12" s="917"/>
      <c r="L12" s="164"/>
      <c r="M12" s="164"/>
      <c r="N12" s="164"/>
      <c r="O12" s="164"/>
      <c r="P12" s="164"/>
      <c r="Q12" s="164"/>
      <c r="R12" s="164"/>
      <c r="S12" s="164"/>
      <c r="T12" s="164"/>
      <c r="U12" s="164"/>
      <c r="V12" s="164"/>
      <c r="W12" s="51"/>
      <c r="X12" s="51"/>
      <c r="Y12" s="51"/>
      <c r="Z12" s="51"/>
      <c r="AA12" s="51"/>
      <c r="AB12" s="51"/>
    </row>
    <row r="13" spans="1:28" s="50" customFormat="1" ht="18">
      <c r="A13" s="56" t="s">
        <v>167</v>
      </c>
      <c r="B13" s="918"/>
      <c r="C13" s="918"/>
      <c r="D13" s="918"/>
      <c r="E13" s="918"/>
      <c r="F13" s="918"/>
      <c r="G13" s="918"/>
      <c r="H13" s="918"/>
      <c r="I13" s="918"/>
      <c r="J13" s="918"/>
      <c r="K13" s="918"/>
      <c r="L13" s="164"/>
      <c r="M13" s="164"/>
      <c r="N13" s="164"/>
      <c r="O13" s="164"/>
      <c r="P13" s="164"/>
      <c r="Q13" s="164"/>
      <c r="R13" s="164"/>
      <c r="S13" s="164"/>
      <c r="T13" s="164"/>
      <c r="U13" s="164"/>
      <c r="V13" s="164"/>
      <c r="W13" s="51"/>
      <c r="X13" s="51"/>
      <c r="Y13" s="51"/>
      <c r="Z13" s="51"/>
      <c r="AA13" s="51"/>
      <c r="AB13" s="51"/>
    </row>
    <row r="14" spans="1:28" s="50" customFormat="1" ht="18">
      <c r="A14" s="56"/>
      <c r="B14" s="57"/>
      <c r="C14" s="57"/>
      <c r="D14" s="57"/>
      <c r="E14" s="57"/>
      <c r="F14" s="57"/>
      <c r="G14" s="57"/>
      <c r="H14" s="57"/>
      <c r="I14" s="57"/>
      <c r="J14" s="57"/>
      <c r="K14" s="57"/>
      <c r="L14" s="164"/>
      <c r="M14" s="164"/>
      <c r="N14" s="164"/>
      <c r="O14" s="164"/>
      <c r="P14" s="164"/>
      <c r="Q14" s="164"/>
      <c r="R14" s="164"/>
      <c r="S14" s="164"/>
      <c r="T14" s="164"/>
      <c r="U14" s="164"/>
      <c r="V14" s="164"/>
      <c r="W14" s="51"/>
      <c r="X14" s="51"/>
      <c r="Y14" s="51"/>
      <c r="Z14" s="51"/>
      <c r="AA14" s="51"/>
      <c r="AB14" s="51"/>
    </row>
    <row r="15" spans="1:28">
      <c r="A15" s="56" t="s">
        <v>76</v>
      </c>
      <c r="B15" s="57"/>
      <c r="C15" s="57"/>
      <c r="D15" s="57"/>
      <c r="E15" s="57"/>
      <c r="F15" s="57"/>
      <c r="G15" s="57"/>
      <c r="H15" s="57"/>
      <c r="I15" s="57"/>
      <c r="J15" s="57"/>
      <c r="K15" s="57"/>
      <c r="L15" s="46"/>
      <c r="M15" s="46"/>
      <c r="N15" s="46"/>
      <c r="O15" s="46"/>
      <c r="P15" s="46"/>
      <c r="Q15" s="46"/>
      <c r="R15" s="46"/>
      <c r="S15" s="46"/>
      <c r="T15" s="46"/>
      <c r="U15" s="46"/>
      <c r="V15" s="46"/>
    </row>
    <row r="16" spans="1:28">
      <c r="A16" s="52" t="s">
        <v>136</v>
      </c>
      <c r="B16" s="53">
        <f>[2]Feuil31!B8</f>
        <v>14</v>
      </c>
      <c r="C16" s="53">
        <f>[2]Feuil31!C8</f>
        <v>96</v>
      </c>
      <c r="D16" s="53">
        <f>[2]Feuil31!D8</f>
        <v>1125</v>
      </c>
      <c r="E16" s="53">
        <f>[2]Feuil31!E8</f>
        <v>2318</v>
      </c>
      <c r="F16" s="53">
        <f>[2]Feuil31!F8</f>
        <v>2179</v>
      </c>
      <c r="G16" s="53">
        <f>[2]Feuil31!G8</f>
        <v>2911</v>
      </c>
      <c r="H16" s="53">
        <f>[2]Feuil31!H8</f>
        <v>1459</v>
      </c>
      <c r="I16" s="53">
        <f>[2]Feuil31!I8</f>
        <v>544</v>
      </c>
      <c r="J16" s="53">
        <f>[2]Feuil31!J8</f>
        <v>115</v>
      </c>
      <c r="K16" s="53">
        <f t="shared" ref="K16:K23" si="2">SUM(B16:J16)</f>
        <v>10761</v>
      </c>
      <c r="L16" s="46"/>
      <c r="M16" s="46"/>
      <c r="N16" s="46"/>
      <c r="O16" s="46"/>
      <c r="P16" s="46"/>
      <c r="Q16" s="46"/>
      <c r="R16" s="46"/>
      <c r="S16" s="46"/>
      <c r="T16" s="46"/>
      <c r="U16" s="46"/>
      <c r="V16" s="46"/>
    </row>
    <row r="17" spans="1:22">
      <c r="A17" s="52" t="s">
        <v>145</v>
      </c>
      <c r="B17" s="53">
        <f>[2]Feuil31!B9</f>
        <v>2</v>
      </c>
      <c r="C17" s="53">
        <f>[2]Feuil31!C9</f>
        <v>36</v>
      </c>
      <c r="D17" s="53">
        <f>[2]Feuil31!D9</f>
        <v>896</v>
      </c>
      <c r="E17" s="53">
        <f>[2]Feuil31!E9</f>
        <v>1814</v>
      </c>
      <c r="F17" s="53">
        <f>[2]Feuil31!F9</f>
        <v>1951</v>
      </c>
      <c r="G17" s="53">
        <f>[2]Feuil31!G9</f>
        <v>2649</v>
      </c>
      <c r="H17" s="53">
        <f>[2]Feuil31!H9</f>
        <v>1184</v>
      </c>
      <c r="I17" s="53">
        <f>[2]Feuil31!I9</f>
        <v>432</v>
      </c>
      <c r="J17" s="53">
        <f>[2]Feuil31!J9</f>
        <v>98</v>
      </c>
      <c r="K17" s="54">
        <f t="shared" si="2"/>
        <v>9062</v>
      </c>
      <c r="L17" s="46"/>
      <c r="M17" s="46"/>
      <c r="N17" s="46"/>
      <c r="O17" s="46"/>
      <c r="P17" s="46"/>
      <c r="Q17" s="46"/>
      <c r="R17" s="46"/>
      <c r="S17" s="46"/>
      <c r="T17" s="46"/>
      <c r="U17" s="46"/>
      <c r="V17" s="46"/>
    </row>
    <row r="18" spans="1:22">
      <c r="A18" s="52" t="s">
        <v>146</v>
      </c>
      <c r="B18" s="53">
        <f>[2]Feuil31!B10</f>
        <v>0</v>
      </c>
      <c r="C18" s="53">
        <f>[2]Feuil31!C10</f>
        <v>8</v>
      </c>
      <c r="D18" s="53">
        <f>[2]Feuil31!D10</f>
        <v>663</v>
      </c>
      <c r="E18" s="53">
        <f>[2]Feuil31!E10</f>
        <v>1501</v>
      </c>
      <c r="F18" s="53">
        <f>[2]Feuil31!F10</f>
        <v>1646</v>
      </c>
      <c r="G18" s="53">
        <f>[2]Feuil31!G10</f>
        <v>2264</v>
      </c>
      <c r="H18" s="53">
        <f>[2]Feuil31!H10</f>
        <v>1049</v>
      </c>
      <c r="I18" s="53">
        <f>[2]Feuil31!I10</f>
        <v>380</v>
      </c>
      <c r="J18" s="53">
        <f>[2]Feuil31!J10</f>
        <v>120</v>
      </c>
      <c r="K18" s="54">
        <f t="shared" si="2"/>
        <v>7631</v>
      </c>
      <c r="L18" s="46"/>
      <c r="M18" s="46"/>
      <c r="N18" s="46"/>
      <c r="O18" s="46"/>
      <c r="P18" s="46"/>
      <c r="Q18" s="46"/>
      <c r="R18" s="46"/>
      <c r="S18" s="46"/>
      <c r="T18" s="46"/>
      <c r="U18" s="46"/>
      <c r="V18" s="46"/>
    </row>
    <row r="19" spans="1:22">
      <c r="A19" s="52" t="s">
        <v>147</v>
      </c>
      <c r="B19" s="53">
        <f>[2]Feuil31!B11</f>
        <v>1</v>
      </c>
      <c r="C19" s="53">
        <f>[2]Feuil31!C11</f>
        <v>11</v>
      </c>
      <c r="D19" s="53">
        <f>[2]Feuil31!D11</f>
        <v>327</v>
      </c>
      <c r="E19" s="53">
        <f>[2]Feuil31!E11</f>
        <v>1502</v>
      </c>
      <c r="F19" s="53">
        <f>[2]Feuil31!F11</f>
        <v>2125</v>
      </c>
      <c r="G19" s="53">
        <f>[2]Feuil31!G11</f>
        <v>3046</v>
      </c>
      <c r="H19" s="53">
        <f>[2]Feuil31!H11</f>
        <v>1518</v>
      </c>
      <c r="I19" s="53">
        <f>[2]Feuil31!I11</f>
        <v>765</v>
      </c>
      <c r="J19" s="53">
        <f>[2]Feuil31!J11</f>
        <v>393</v>
      </c>
      <c r="K19" s="54">
        <f t="shared" si="2"/>
        <v>9688</v>
      </c>
      <c r="L19" s="46"/>
      <c r="M19" s="46"/>
      <c r="N19" s="46"/>
      <c r="O19" s="46"/>
      <c r="P19" s="46"/>
      <c r="Q19" s="46"/>
      <c r="R19" s="46"/>
      <c r="S19" s="46"/>
      <c r="T19" s="46"/>
      <c r="U19" s="46"/>
      <c r="V19" s="46"/>
    </row>
    <row r="20" spans="1:22">
      <c r="A20" s="52" t="s">
        <v>172</v>
      </c>
      <c r="B20" s="53">
        <f>[2]Feuil31!B12</f>
        <v>0</v>
      </c>
      <c r="C20" s="53">
        <f>[2]Feuil31!C12</f>
        <v>2</v>
      </c>
      <c r="D20" s="53">
        <f>[2]Feuil31!D12</f>
        <v>48</v>
      </c>
      <c r="E20" s="53">
        <f>[2]Feuil31!E12</f>
        <v>292</v>
      </c>
      <c r="F20" s="53">
        <f>[2]Feuil31!F12</f>
        <v>452</v>
      </c>
      <c r="G20" s="53">
        <f>[2]Feuil31!G12</f>
        <v>728</v>
      </c>
      <c r="H20" s="53">
        <f>[2]Feuil31!H12</f>
        <v>363</v>
      </c>
      <c r="I20" s="53">
        <f>[2]Feuil31!I12</f>
        <v>203</v>
      </c>
      <c r="J20" s="53">
        <f>[2]Feuil31!J12</f>
        <v>120</v>
      </c>
      <c r="K20" s="54"/>
      <c r="L20" s="46"/>
      <c r="M20" s="46"/>
      <c r="N20" s="46"/>
      <c r="O20" s="46"/>
      <c r="P20" s="46"/>
      <c r="Q20" s="46"/>
      <c r="R20" s="46"/>
      <c r="S20" s="46"/>
      <c r="T20" s="46"/>
      <c r="U20" s="46"/>
      <c r="V20" s="46"/>
    </row>
    <row r="21" spans="1:22">
      <c r="A21" s="52" t="s">
        <v>173</v>
      </c>
      <c r="B21" s="53">
        <f>[2]Feuil31!B13</f>
        <v>0</v>
      </c>
      <c r="C21" s="53">
        <f>[2]Feuil31!C13</f>
        <v>1</v>
      </c>
      <c r="D21" s="53">
        <f>[2]Feuil31!D13</f>
        <v>20</v>
      </c>
      <c r="E21" s="53">
        <f>[2]Feuil31!E13</f>
        <v>166</v>
      </c>
      <c r="F21" s="53">
        <f>[2]Feuil31!F13</f>
        <v>377</v>
      </c>
      <c r="G21" s="53">
        <f>[2]Feuil31!G13</f>
        <v>574</v>
      </c>
      <c r="H21" s="53">
        <f>[2]Feuil31!H13</f>
        <v>345</v>
      </c>
      <c r="I21" s="53">
        <f>[2]Feuil31!I13</f>
        <v>217</v>
      </c>
      <c r="J21" s="53">
        <f>[2]Feuil31!J13</f>
        <v>124</v>
      </c>
      <c r="K21" s="54">
        <f t="shared" ref="K21" si="3">SUM(B21:J21)</f>
        <v>1824</v>
      </c>
      <c r="L21" s="46"/>
      <c r="M21" s="46"/>
      <c r="N21" s="46"/>
      <c r="O21" s="46"/>
      <c r="P21" s="46"/>
      <c r="Q21" s="46"/>
      <c r="R21" s="46"/>
      <c r="S21" s="46"/>
      <c r="T21" s="46"/>
      <c r="U21" s="46"/>
      <c r="V21" s="46"/>
    </row>
    <row r="22" spans="1:22">
      <c r="A22" s="52" t="s">
        <v>174</v>
      </c>
      <c r="B22" s="53">
        <f>[2]Feuil31!B14</f>
        <v>0</v>
      </c>
      <c r="C22" s="53">
        <f>[2]Feuil31!C14</f>
        <v>0</v>
      </c>
      <c r="D22" s="53">
        <f>[2]Feuil31!D14</f>
        <v>1</v>
      </c>
      <c r="E22" s="53">
        <f>[2]Feuil31!E14</f>
        <v>24</v>
      </c>
      <c r="F22" s="53">
        <f>[2]Feuil31!F14</f>
        <v>59</v>
      </c>
      <c r="G22" s="53">
        <f>[2]Feuil31!G14</f>
        <v>140</v>
      </c>
      <c r="H22" s="53">
        <f>[2]Feuil31!H14</f>
        <v>85</v>
      </c>
      <c r="I22" s="53">
        <f>[2]Feuil31!I14</f>
        <v>67</v>
      </c>
      <c r="J22" s="53">
        <f>[2]Feuil31!J14</f>
        <v>39</v>
      </c>
      <c r="K22" s="54">
        <f t="shared" si="2"/>
        <v>415</v>
      </c>
      <c r="L22" s="46"/>
      <c r="M22" s="46"/>
      <c r="N22" s="46"/>
      <c r="O22" s="46"/>
      <c r="P22" s="46"/>
      <c r="Q22" s="46"/>
      <c r="R22" s="46"/>
      <c r="S22" s="46"/>
      <c r="T22" s="46"/>
      <c r="U22" s="46"/>
      <c r="V22" s="46"/>
    </row>
    <row r="23" spans="1:22">
      <c r="A23" s="55" t="s">
        <v>77</v>
      </c>
      <c r="B23" s="58">
        <f>SUM(B16:B22)</f>
        <v>17</v>
      </c>
      <c r="C23" s="58">
        <f t="shared" ref="C23:J23" si="4">SUM(C16:C22)</f>
        <v>154</v>
      </c>
      <c r="D23" s="58">
        <f t="shared" si="4"/>
        <v>3080</v>
      </c>
      <c r="E23" s="58">
        <f t="shared" si="4"/>
        <v>7617</v>
      </c>
      <c r="F23" s="58">
        <f t="shared" si="4"/>
        <v>8789</v>
      </c>
      <c r="G23" s="58">
        <f t="shared" si="4"/>
        <v>12312</v>
      </c>
      <c r="H23" s="58">
        <f t="shared" si="4"/>
        <v>6003</v>
      </c>
      <c r="I23" s="58">
        <f t="shared" si="4"/>
        <v>2608</v>
      </c>
      <c r="J23" s="58">
        <f t="shared" si="4"/>
        <v>1009</v>
      </c>
      <c r="K23" s="58">
        <f t="shared" si="2"/>
        <v>41589</v>
      </c>
      <c r="L23" s="46"/>
      <c r="M23" s="46"/>
      <c r="N23" s="46"/>
      <c r="O23" s="46"/>
      <c r="P23" s="46"/>
      <c r="Q23" s="46"/>
      <c r="R23" s="46"/>
      <c r="S23" s="46"/>
      <c r="T23" s="46"/>
      <c r="U23" s="46"/>
      <c r="V23" s="46"/>
    </row>
    <row r="24" spans="1:22">
      <c r="A24" s="56"/>
      <c r="B24" s="59"/>
      <c r="C24" s="59"/>
      <c r="D24" s="59"/>
      <c r="E24" s="59"/>
      <c r="F24" s="59"/>
      <c r="G24" s="59"/>
      <c r="H24" s="59"/>
      <c r="I24" s="59"/>
      <c r="J24" s="59"/>
      <c r="K24" s="59"/>
      <c r="L24" s="46"/>
      <c r="M24" s="46"/>
      <c r="N24" s="46"/>
      <c r="O24" s="46"/>
      <c r="P24" s="46"/>
      <c r="Q24" s="46"/>
      <c r="R24" s="46"/>
      <c r="S24" s="46"/>
      <c r="T24" s="46"/>
      <c r="U24" s="46"/>
      <c r="V24" s="46"/>
    </row>
    <row r="25" spans="1:22">
      <c r="A25" s="56" t="s">
        <v>78</v>
      </c>
      <c r="B25" s="57"/>
      <c r="C25" s="57"/>
      <c r="D25" s="57"/>
      <c r="E25" s="57"/>
      <c r="F25" s="57"/>
      <c r="G25" s="57"/>
      <c r="H25" s="57"/>
      <c r="I25" s="57"/>
      <c r="J25" s="57"/>
      <c r="K25" s="57"/>
      <c r="L25" s="46"/>
      <c r="M25" s="46"/>
      <c r="N25" s="46"/>
      <c r="O25" s="46"/>
      <c r="P25" s="46"/>
      <c r="Q25" s="46"/>
      <c r="R25" s="46"/>
      <c r="S25" s="46"/>
      <c r="T25" s="46"/>
      <c r="U25" s="46"/>
      <c r="V25" s="46"/>
    </row>
    <row r="26" spans="1:22">
      <c r="A26" s="56" t="s">
        <v>79</v>
      </c>
      <c r="B26" s="57"/>
      <c r="C26" s="57"/>
      <c r="D26" s="57"/>
      <c r="E26" s="57"/>
      <c r="F26" s="57"/>
      <c r="G26" s="57"/>
      <c r="H26" s="57"/>
      <c r="I26" s="57"/>
      <c r="J26" s="57"/>
      <c r="K26" s="57"/>
      <c r="L26" s="46"/>
      <c r="M26" s="46"/>
      <c r="N26" s="46"/>
      <c r="O26" s="46"/>
      <c r="P26" s="46"/>
      <c r="Q26" s="46"/>
      <c r="R26" s="46"/>
      <c r="S26" s="46"/>
      <c r="T26" s="46"/>
      <c r="U26" s="46"/>
      <c r="V26" s="46"/>
    </row>
    <row r="27" spans="1:22">
      <c r="A27" s="52" t="s">
        <v>139</v>
      </c>
      <c r="B27" s="53">
        <f>[2]Feuil30!B15</f>
        <v>0</v>
      </c>
      <c r="C27" s="53">
        <f>[2]Feuil30!C15</f>
        <v>0</v>
      </c>
      <c r="D27" s="53">
        <f>[2]Feuil30!D15</f>
        <v>4</v>
      </c>
      <c r="E27" s="53">
        <f>[2]Feuil30!E15</f>
        <v>105</v>
      </c>
      <c r="F27" s="53">
        <f>[2]Feuil30!F15</f>
        <v>219</v>
      </c>
      <c r="G27" s="53">
        <f>[2]Feuil30!G15</f>
        <v>316</v>
      </c>
      <c r="H27" s="53">
        <f>[2]Feuil30!H15</f>
        <v>251</v>
      </c>
      <c r="I27" s="53">
        <f>[2]Feuil30!I15</f>
        <v>155</v>
      </c>
      <c r="J27" s="53">
        <f>[2]Feuil30!J15</f>
        <v>99</v>
      </c>
      <c r="K27" s="53">
        <f t="shared" ref="K27:K31" si="5">SUM(B27:J27)</f>
        <v>1149</v>
      </c>
      <c r="L27" s="46"/>
      <c r="M27" s="46"/>
      <c r="N27" s="46"/>
      <c r="O27" s="46"/>
      <c r="P27" s="46"/>
      <c r="Q27" s="46"/>
      <c r="R27" s="46"/>
      <c r="S27" s="46"/>
      <c r="T27" s="46"/>
      <c r="U27" s="46"/>
      <c r="V27" s="46"/>
    </row>
    <row r="28" spans="1:22">
      <c r="A28" s="52" t="s">
        <v>140</v>
      </c>
      <c r="B28" s="53">
        <f>[2]Feuil30!B16</f>
        <v>0</v>
      </c>
      <c r="C28" s="53">
        <f>[2]Feuil30!C16</f>
        <v>0</v>
      </c>
      <c r="D28" s="53">
        <f>[2]Feuil30!D16</f>
        <v>12</v>
      </c>
      <c r="E28" s="53">
        <f>[2]Feuil30!E16</f>
        <v>166</v>
      </c>
      <c r="F28" s="53">
        <f>[2]Feuil30!F16</f>
        <v>589</v>
      </c>
      <c r="G28" s="53">
        <f>[2]Feuil30!G16</f>
        <v>1425</v>
      </c>
      <c r="H28" s="53">
        <f>[2]Feuil30!H16</f>
        <v>1340</v>
      </c>
      <c r="I28" s="53">
        <f>[2]Feuil30!I16</f>
        <v>1002</v>
      </c>
      <c r="J28" s="53">
        <f>[2]Feuil30!J16</f>
        <v>631</v>
      </c>
      <c r="K28" s="54">
        <f t="shared" si="5"/>
        <v>5165</v>
      </c>
      <c r="L28" s="46"/>
      <c r="M28" s="46"/>
      <c r="N28" s="46"/>
      <c r="O28" s="46"/>
      <c r="P28" s="46"/>
      <c r="Q28" s="46"/>
      <c r="R28" s="46"/>
      <c r="S28" s="46"/>
      <c r="T28" s="46"/>
      <c r="U28" s="46"/>
      <c r="V28" s="46"/>
    </row>
    <row r="29" spans="1:22">
      <c r="A29" s="52" t="s">
        <v>141</v>
      </c>
      <c r="B29" s="53">
        <f>[2]Feuil30!B17</f>
        <v>0</v>
      </c>
      <c r="C29" s="53">
        <f>[2]Feuil30!C17</f>
        <v>0</v>
      </c>
      <c r="D29" s="53">
        <f>[2]Feuil30!D17</f>
        <v>2</v>
      </c>
      <c r="E29" s="53">
        <f>[2]Feuil30!E17</f>
        <v>5</v>
      </c>
      <c r="F29" s="53">
        <f>[2]Feuil30!F17</f>
        <v>51</v>
      </c>
      <c r="G29" s="53">
        <f>[2]Feuil30!G17</f>
        <v>254</v>
      </c>
      <c r="H29" s="53">
        <f>[2]Feuil30!H17</f>
        <v>356</v>
      </c>
      <c r="I29" s="53">
        <f>[2]Feuil30!I17</f>
        <v>245</v>
      </c>
      <c r="J29" s="53">
        <f>[2]Feuil30!J17</f>
        <v>127</v>
      </c>
      <c r="K29" s="54">
        <f t="shared" si="5"/>
        <v>1040</v>
      </c>
      <c r="L29" s="46"/>
      <c r="M29" s="46"/>
      <c r="N29" s="46"/>
      <c r="O29" s="46"/>
      <c r="P29" s="46"/>
      <c r="Q29" s="46"/>
      <c r="R29" s="46"/>
      <c r="S29" s="46"/>
      <c r="T29" s="46"/>
      <c r="U29" s="46"/>
      <c r="V29" s="46"/>
    </row>
    <row r="30" spans="1:22">
      <c r="A30" s="52" t="s">
        <v>80</v>
      </c>
      <c r="B30" s="53">
        <f>[2]Feuil30!B18</f>
        <v>0</v>
      </c>
      <c r="C30" s="53">
        <f>[2]Feuil30!C18</f>
        <v>0</v>
      </c>
      <c r="D30" s="53">
        <f>[2]Feuil30!D18</f>
        <v>0</v>
      </c>
      <c r="E30" s="53">
        <f>[2]Feuil30!E18</f>
        <v>3</v>
      </c>
      <c r="F30" s="53">
        <f>[2]Feuil30!F18</f>
        <v>10</v>
      </c>
      <c r="G30" s="53">
        <f>[2]Feuil30!G18</f>
        <v>52</v>
      </c>
      <c r="H30" s="53">
        <f>[2]Feuil30!H18</f>
        <v>101</v>
      </c>
      <c r="I30" s="53">
        <f>[2]Feuil30!I18</f>
        <v>172</v>
      </c>
      <c r="J30" s="53">
        <f>[2]Feuil30!J18</f>
        <v>151</v>
      </c>
      <c r="K30" s="54">
        <f t="shared" si="5"/>
        <v>489</v>
      </c>
      <c r="L30" s="46"/>
      <c r="M30" s="46"/>
      <c r="N30" s="46"/>
      <c r="O30" s="46"/>
      <c r="P30" s="46"/>
      <c r="Q30" s="46"/>
      <c r="R30" s="46"/>
      <c r="S30" s="46"/>
      <c r="T30" s="46"/>
      <c r="U30" s="46"/>
      <c r="V30" s="46"/>
    </row>
    <row r="31" spans="1:22">
      <c r="A31" s="55" t="s">
        <v>81</v>
      </c>
      <c r="B31" s="58">
        <f>SUM(B27:B30)</f>
        <v>0</v>
      </c>
      <c r="C31" s="58">
        <f t="shared" ref="C31:J31" si="6">SUM(C27:C30)</f>
        <v>0</v>
      </c>
      <c r="D31" s="58">
        <f t="shared" si="6"/>
        <v>18</v>
      </c>
      <c r="E31" s="58">
        <f t="shared" si="6"/>
        <v>279</v>
      </c>
      <c r="F31" s="58">
        <f t="shared" si="6"/>
        <v>869</v>
      </c>
      <c r="G31" s="58">
        <f t="shared" si="6"/>
        <v>2047</v>
      </c>
      <c r="H31" s="58">
        <f t="shared" si="6"/>
        <v>2048</v>
      </c>
      <c r="I31" s="58">
        <f t="shared" si="6"/>
        <v>1574</v>
      </c>
      <c r="J31" s="58">
        <f t="shared" si="6"/>
        <v>1008</v>
      </c>
      <c r="K31" s="58">
        <f t="shared" si="5"/>
        <v>7843</v>
      </c>
      <c r="L31" s="46"/>
      <c r="M31" s="46"/>
      <c r="N31" s="46"/>
      <c r="O31" s="46"/>
      <c r="P31" s="46"/>
      <c r="Q31" s="46"/>
      <c r="R31" s="46"/>
      <c r="S31" s="46"/>
      <c r="T31" s="46"/>
      <c r="U31" s="46"/>
      <c r="V31" s="46"/>
    </row>
    <row r="32" spans="1:22">
      <c r="A32" s="60"/>
      <c r="B32" s="61"/>
      <c r="C32" s="61"/>
      <c r="D32" s="61"/>
      <c r="E32" s="61"/>
      <c r="F32" s="61"/>
      <c r="G32" s="61"/>
      <c r="H32" s="61"/>
      <c r="I32" s="61"/>
      <c r="J32" s="61"/>
      <c r="K32" s="61"/>
      <c r="L32" s="62"/>
      <c r="M32" s="62"/>
      <c r="N32" s="46"/>
      <c r="O32" s="46"/>
      <c r="P32" s="46"/>
      <c r="Q32" s="46"/>
      <c r="R32" s="46"/>
      <c r="S32" s="46"/>
      <c r="T32" s="46"/>
      <c r="U32" s="46"/>
      <c r="V32" s="46"/>
    </row>
    <row r="33" spans="1:23">
      <c r="A33" s="63" t="s">
        <v>82</v>
      </c>
      <c r="B33" s="64">
        <f>B23+B31</f>
        <v>17</v>
      </c>
      <c r="C33" s="64">
        <f t="shared" ref="C33:K33" si="7">C23+C31</f>
        <v>154</v>
      </c>
      <c r="D33" s="64">
        <f t="shared" si="7"/>
        <v>3098</v>
      </c>
      <c r="E33" s="64">
        <f t="shared" si="7"/>
        <v>7896</v>
      </c>
      <c r="F33" s="64">
        <f t="shared" si="7"/>
        <v>9658</v>
      </c>
      <c r="G33" s="64">
        <f t="shared" si="7"/>
        <v>14359</v>
      </c>
      <c r="H33" s="64">
        <f t="shared" si="7"/>
        <v>8051</v>
      </c>
      <c r="I33" s="64">
        <f t="shared" si="7"/>
        <v>4182</v>
      </c>
      <c r="J33" s="64">
        <f t="shared" si="7"/>
        <v>2017</v>
      </c>
      <c r="K33" s="64">
        <f t="shared" si="7"/>
        <v>49432</v>
      </c>
      <c r="L33" s="62"/>
      <c r="M33" s="62"/>
      <c r="N33" s="46"/>
      <c r="O33" s="46"/>
      <c r="P33" s="46"/>
      <c r="Q33" s="46"/>
      <c r="R33" s="46"/>
      <c r="S33" s="46"/>
      <c r="T33" s="46"/>
      <c r="U33" s="46"/>
      <c r="V33" s="46"/>
    </row>
    <row r="34" spans="1:23">
      <c r="A34" s="65" t="s">
        <v>83</v>
      </c>
      <c r="B34" s="64">
        <f t="shared" ref="B34:K34" si="8">B11+B33</f>
        <v>89</v>
      </c>
      <c r="C34" s="64">
        <f t="shared" si="8"/>
        <v>683</v>
      </c>
      <c r="D34" s="64">
        <f t="shared" si="8"/>
        <v>4915</v>
      </c>
      <c r="E34" s="64">
        <f t="shared" si="8"/>
        <v>10965</v>
      </c>
      <c r="F34" s="64">
        <f t="shared" si="8"/>
        <v>13299</v>
      </c>
      <c r="G34" s="64">
        <f t="shared" si="8"/>
        <v>19978</v>
      </c>
      <c r="H34" s="64">
        <f t="shared" si="8"/>
        <v>11060</v>
      </c>
      <c r="I34" s="64">
        <f t="shared" si="8"/>
        <v>5596</v>
      </c>
      <c r="J34" s="64">
        <f t="shared" si="8"/>
        <v>2662</v>
      </c>
      <c r="K34" s="64">
        <f t="shared" si="8"/>
        <v>69247</v>
      </c>
      <c r="L34" s="62"/>
      <c r="M34" s="62"/>
      <c r="N34" s="46"/>
      <c r="O34" s="46"/>
      <c r="P34" s="46"/>
      <c r="Q34" s="46"/>
      <c r="R34" s="46"/>
      <c r="S34" s="46"/>
      <c r="T34" s="46"/>
      <c r="U34" s="46"/>
      <c r="V34" s="46"/>
    </row>
    <row r="35" spans="1:23" ht="16.2">
      <c r="A35" s="66"/>
      <c r="B35" s="62"/>
      <c r="C35" s="62"/>
      <c r="D35" s="62"/>
      <c r="E35" s="62"/>
      <c r="F35" s="62"/>
      <c r="G35" s="62"/>
      <c r="H35" s="62"/>
      <c r="I35" s="62"/>
      <c r="J35" s="62"/>
      <c r="K35" s="62"/>
      <c r="L35" s="62"/>
      <c r="M35" s="62"/>
      <c r="N35" s="46"/>
      <c r="O35" s="46"/>
      <c r="P35" s="46"/>
      <c r="Q35" s="46"/>
      <c r="R35" s="46"/>
      <c r="S35" s="46"/>
      <c r="T35" s="46"/>
      <c r="U35" s="46"/>
      <c r="V35" s="46"/>
    </row>
    <row r="36" spans="1:23" ht="16.2">
      <c r="A36" s="67"/>
      <c r="B36" s="62"/>
      <c r="C36" s="62"/>
      <c r="D36" s="62"/>
      <c r="E36" s="62"/>
      <c r="F36" s="62"/>
      <c r="G36" s="62"/>
      <c r="H36" s="62"/>
      <c r="I36" s="62"/>
      <c r="J36" s="62"/>
      <c r="K36" s="62"/>
      <c r="L36" s="62"/>
      <c r="M36" s="62"/>
      <c r="N36" s="46"/>
      <c r="O36" s="46"/>
      <c r="P36" s="46"/>
      <c r="Q36" s="46"/>
      <c r="R36" s="46"/>
      <c r="S36" s="46"/>
      <c r="T36" s="46"/>
      <c r="U36" s="46"/>
      <c r="V36" s="46"/>
    </row>
    <row r="37" spans="1:23">
      <c r="A37" s="62"/>
      <c r="B37" s="62"/>
      <c r="C37" s="62"/>
      <c r="D37" s="62"/>
      <c r="E37" s="62"/>
      <c r="F37" s="62"/>
      <c r="G37" s="62"/>
      <c r="H37" s="62"/>
      <c r="I37" s="62"/>
      <c r="J37" s="62"/>
      <c r="K37" s="62"/>
      <c r="L37" s="62"/>
      <c r="M37" s="62"/>
      <c r="N37" s="62"/>
      <c r="O37" s="62"/>
      <c r="P37" s="62"/>
      <c r="Q37" s="62"/>
      <c r="R37" s="62"/>
      <c r="S37" s="62"/>
      <c r="T37" s="62"/>
      <c r="U37" s="62"/>
      <c r="V37" s="62"/>
      <c r="W37" s="68"/>
    </row>
    <row r="38" spans="1:23">
      <c r="A38" s="68"/>
      <c r="B38" s="68"/>
      <c r="C38" s="68"/>
      <c r="D38" s="68"/>
      <c r="E38" s="68"/>
      <c r="F38" s="68"/>
      <c r="G38" s="68"/>
      <c r="H38" s="68"/>
      <c r="I38" s="68"/>
      <c r="J38" s="68"/>
      <c r="K38" s="68"/>
      <c r="L38" s="68"/>
      <c r="M38" s="68"/>
      <c r="N38" s="68"/>
      <c r="O38" s="68"/>
      <c r="P38" s="68"/>
      <c r="Q38" s="68"/>
      <c r="R38" s="68"/>
      <c r="S38" s="68"/>
      <c r="T38" s="68"/>
      <c r="U38" s="68"/>
      <c r="V38" s="68"/>
      <c r="W38" s="68"/>
    </row>
    <row r="39" spans="1:23">
      <c r="A39" s="68"/>
      <c r="B39" s="68"/>
      <c r="C39" s="68"/>
      <c r="D39" s="68"/>
      <c r="E39" s="68"/>
      <c r="F39" s="68"/>
      <c r="G39" s="68"/>
      <c r="H39" s="68"/>
      <c r="I39" s="68"/>
      <c r="J39" s="68"/>
      <c r="K39" s="68"/>
      <c r="L39" s="68"/>
      <c r="M39" s="68"/>
      <c r="N39" s="68"/>
      <c r="O39" s="68"/>
      <c r="P39" s="68"/>
      <c r="Q39" s="68"/>
      <c r="R39" s="68"/>
      <c r="S39" s="68"/>
      <c r="T39" s="68"/>
      <c r="U39" s="68"/>
      <c r="V39" s="68"/>
      <c r="W39" s="68"/>
    </row>
    <row r="40" spans="1:23">
      <c r="A40" s="68"/>
      <c r="B40" s="68"/>
      <c r="C40" s="68"/>
      <c r="D40" s="68"/>
      <c r="E40" s="68"/>
      <c r="F40" s="68"/>
      <c r="G40" s="68"/>
      <c r="H40" s="68"/>
      <c r="I40" s="68"/>
      <c r="J40" s="68"/>
      <c r="K40" s="68"/>
      <c r="L40" s="68"/>
      <c r="M40" s="68"/>
      <c r="N40" s="68"/>
      <c r="O40" s="68"/>
      <c r="P40" s="68"/>
      <c r="Q40" s="68"/>
      <c r="R40" s="68"/>
      <c r="S40" s="68"/>
      <c r="T40" s="68"/>
      <c r="U40" s="68"/>
      <c r="V40" s="68"/>
      <c r="W40" s="68"/>
    </row>
    <row r="41" spans="1:23">
      <c r="A41" s="68"/>
      <c r="B41" s="68"/>
      <c r="C41" s="68"/>
      <c r="D41" s="68"/>
      <c r="E41" s="68"/>
      <c r="F41" s="68"/>
      <c r="G41" s="68"/>
      <c r="H41" s="68"/>
      <c r="I41" s="68"/>
      <c r="J41" s="68"/>
      <c r="K41" s="68"/>
      <c r="L41" s="68"/>
      <c r="M41" s="68"/>
      <c r="N41" s="68"/>
      <c r="O41" s="68"/>
      <c r="P41" s="68"/>
      <c r="Q41" s="68"/>
      <c r="R41" s="68"/>
      <c r="S41" s="68"/>
      <c r="T41" s="68"/>
      <c r="U41" s="68"/>
      <c r="V41" s="68"/>
      <c r="W41" s="68"/>
    </row>
    <row r="42" spans="1:23">
      <c r="A42" s="68"/>
      <c r="B42" s="68"/>
      <c r="C42" s="68"/>
      <c r="D42" s="68"/>
      <c r="E42" s="68"/>
      <c r="F42" s="68"/>
      <c r="G42" s="68"/>
      <c r="H42" s="68"/>
      <c r="I42" s="68"/>
      <c r="J42" s="68"/>
      <c r="K42" s="68"/>
      <c r="L42" s="68"/>
      <c r="M42" s="68"/>
      <c r="N42" s="68"/>
      <c r="O42" s="68"/>
      <c r="P42" s="68"/>
      <c r="Q42" s="68"/>
      <c r="R42" s="68"/>
      <c r="S42" s="68"/>
      <c r="T42" s="68"/>
      <c r="U42" s="68"/>
      <c r="V42" s="68"/>
      <c r="W42" s="68"/>
    </row>
    <row r="43" spans="1:23">
      <c r="A43" s="68"/>
      <c r="B43" s="68"/>
      <c r="C43" s="68"/>
      <c r="D43" s="68"/>
      <c r="E43" s="68"/>
      <c r="F43" s="68"/>
      <c r="G43" s="68"/>
      <c r="H43" s="68"/>
      <c r="I43" s="68"/>
      <c r="J43" s="68"/>
      <c r="K43" s="68"/>
      <c r="L43" s="68"/>
      <c r="M43" s="68"/>
      <c r="N43" s="68"/>
      <c r="O43" s="68"/>
      <c r="P43" s="68"/>
      <c r="Q43" s="68"/>
      <c r="R43" s="68"/>
      <c r="S43" s="68"/>
      <c r="T43" s="68"/>
      <c r="U43" s="68"/>
      <c r="V43" s="68"/>
      <c r="W43" s="68"/>
    </row>
    <row r="44" spans="1:23">
      <c r="A44" s="68"/>
      <c r="B44" s="68"/>
      <c r="C44" s="68"/>
      <c r="D44" s="68"/>
      <c r="E44" s="68"/>
      <c r="F44" s="68"/>
      <c r="G44" s="68"/>
      <c r="H44" s="68"/>
      <c r="I44" s="68"/>
      <c r="J44" s="68"/>
      <c r="K44" s="68"/>
      <c r="L44" s="68"/>
      <c r="M44" s="68"/>
      <c r="N44" s="68"/>
      <c r="O44" s="68"/>
      <c r="P44" s="68"/>
      <c r="Q44" s="68"/>
      <c r="R44" s="68"/>
      <c r="S44" s="68"/>
      <c r="T44" s="68"/>
      <c r="U44" s="68"/>
      <c r="V44" s="68"/>
      <c r="W44" s="68"/>
    </row>
    <row r="45" spans="1:23">
      <c r="A45" s="68"/>
      <c r="B45" s="68"/>
      <c r="C45" s="68"/>
      <c r="D45" s="68"/>
      <c r="E45" s="68"/>
      <c r="F45" s="68"/>
      <c r="G45" s="68"/>
      <c r="H45" s="68"/>
      <c r="I45" s="68"/>
      <c r="J45" s="68"/>
      <c r="K45" s="68"/>
      <c r="L45" s="68"/>
      <c r="M45" s="68"/>
      <c r="N45" s="68"/>
      <c r="O45" s="68"/>
      <c r="P45" s="68"/>
      <c r="Q45" s="68"/>
      <c r="R45" s="68"/>
      <c r="S45" s="68"/>
      <c r="T45" s="68"/>
      <c r="U45" s="68"/>
      <c r="V45" s="68"/>
      <c r="W45" s="68"/>
    </row>
    <row r="46" spans="1:23">
      <c r="A46" s="68"/>
      <c r="B46" s="68"/>
      <c r="C46" s="68"/>
      <c r="D46" s="68"/>
      <c r="E46" s="68"/>
      <c r="F46" s="68"/>
      <c r="G46" s="68"/>
      <c r="H46" s="68"/>
      <c r="I46" s="68"/>
      <c r="J46" s="68"/>
      <c r="K46" s="68"/>
      <c r="L46" s="68"/>
      <c r="M46" s="68"/>
      <c r="N46" s="68"/>
      <c r="O46" s="68"/>
      <c r="P46" s="68"/>
      <c r="Q46" s="68"/>
      <c r="R46" s="68"/>
      <c r="S46" s="68"/>
      <c r="T46" s="68"/>
      <c r="U46" s="68"/>
      <c r="V46" s="68"/>
      <c r="W46" s="68"/>
    </row>
    <row r="47" spans="1:23">
      <c r="A47" s="68"/>
      <c r="B47" s="68"/>
      <c r="C47" s="68"/>
      <c r="D47" s="68"/>
      <c r="E47" s="68"/>
      <c r="F47" s="68"/>
      <c r="G47" s="68"/>
      <c r="H47" s="68"/>
      <c r="I47" s="68"/>
      <c r="J47" s="68"/>
      <c r="K47" s="68"/>
      <c r="L47" s="68"/>
      <c r="M47" s="68"/>
      <c r="N47" s="68"/>
      <c r="O47" s="68"/>
      <c r="P47" s="68"/>
      <c r="Q47" s="68"/>
      <c r="R47" s="68"/>
      <c r="S47" s="68"/>
      <c r="T47" s="68"/>
      <c r="U47" s="68"/>
      <c r="V47" s="68"/>
      <c r="W47" s="68"/>
    </row>
    <row r="48" spans="1:23">
      <c r="A48" s="68"/>
      <c r="B48" s="68"/>
      <c r="C48" s="68"/>
      <c r="D48" s="68"/>
      <c r="E48" s="68"/>
      <c r="F48" s="68"/>
      <c r="G48" s="68"/>
      <c r="H48" s="68"/>
      <c r="I48" s="68"/>
      <c r="J48" s="68"/>
      <c r="K48" s="68"/>
      <c r="L48" s="68"/>
      <c r="M48" s="68"/>
      <c r="N48" s="68"/>
      <c r="O48" s="68"/>
      <c r="P48" s="68"/>
      <c r="Q48" s="68"/>
      <c r="R48" s="68"/>
      <c r="S48" s="68"/>
      <c r="T48" s="68"/>
      <c r="U48" s="68"/>
      <c r="V48" s="68"/>
      <c r="W48" s="68"/>
    </row>
    <row r="49" spans="1:23">
      <c r="A49" s="68"/>
      <c r="B49" s="68"/>
      <c r="C49" s="68"/>
      <c r="D49" s="68"/>
      <c r="E49" s="68"/>
      <c r="F49" s="68"/>
      <c r="G49" s="68"/>
      <c r="H49" s="68"/>
      <c r="I49" s="68"/>
      <c r="J49" s="68"/>
      <c r="K49" s="68"/>
      <c r="L49" s="68"/>
      <c r="M49" s="68"/>
      <c r="N49" s="68"/>
      <c r="O49" s="68"/>
      <c r="P49" s="68"/>
      <c r="Q49" s="68"/>
      <c r="R49" s="68"/>
      <c r="S49" s="68"/>
      <c r="T49" s="68"/>
      <c r="U49" s="68"/>
      <c r="V49" s="68"/>
      <c r="W49" s="68"/>
    </row>
    <row r="50" spans="1:23">
      <c r="A50" s="68"/>
      <c r="B50" s="68"/>
      <c r="C50" s="68"/>
      <c r="D50" s="68"/>
      <c r="E50" s="68"/>
      <c r="F50" s="68"/>
      <c r="G50" s="68"/>
      <c r="H50" s="68"/>
      <c r="I50" s="68"/>
      <c r="J50" s="68"/>
      <c r="K50" s="68"/>
      <c r="L50" s="68"/>
      <c r="M50" s="68"/>
      <c r="N50" s="68"/>
      <c r="O50" s="68"/>
      <c r="P50" s="68"/>
      <c r="Q50" s="68"/>
      <c r="R50" s="68"/>
      <c r="S50" s="68"/>
      <c r="T50" s="68"/>
      <c r="U50" s="68"/>
      <c r="V50" s="68"/>
      <c r="W50" s="68"/>
    </row>
    <row r="51" spans="1:23">
      <c r="A51" s="68"/>
      <c r="B51" s="68"/>
      <c r="C51" s="68"/>
      <c r="D51" s="68"/>
      <c r="E51" s="68"/>
      <c r="F51" s="68"/>
      <c r="G51" s="68"/>
      <c r="H51" s="68"/>
      <c r="I51" s="68"/>
      <c r="J51" s="68"/>
      <c r="K51" s="68"/>
      <c r="L51" s="68"/>
      <c r="M51" s="68"/>
      <c r="N51" s="68"/>
      <c r="O51" s="68"/>
      <c r="P51" s="68"/>
      <c r="Q51" s="68"/>
      <c r="R51" s="68"/>
      <c r="S51" s="68"/>
      <c r="T51" s="68"/>
      <c r="U51" s="68"/>
      <c r="V51" s="68"/>
      <c r="W51" s="68"/>
    </row>
    <row r="52" spans="1:23">
      <c r="A52" s="68"/>
      <c r="B52" s="68"/>
      <c r="C52" s="68"/>
      <c r="D52" s="68"/>
      <c r="E52" s="68"/>
      <c r="F52" s="68"/>
      <c r="G52" s="68"/>
      <c r="H52" s="68"/>
      <c r="I52" s="68"/>
      <c r="J52" s="68"/>
      <c r="K52" s="68"/>
      <c r="L52" s="68"/>
      <c r="M52" s="68"/>
      <c r="N52" s="68"/>
      <c r="O52" s="68"/>
      <c r="P52" s="68"/>
      <c r="Q52" s="68"/>
      <c r="R52" s="68"/>
      <c r="S52" s="68"/>
      <c r="T52" s="68"/>
      <c r="U52" s="68"/>
      <c r="V52" s="68"/>
      <c r="W52" s="68"/>
    </row>
    <row r="53" spans="1:23">
      <c r="A53" s="68"/>
      <c r="B53" s="68"/>
      <c r="C53" s="68"/>
      <c r="D53" s="68"/>
      <c r="E53" s="68"/>
      <c r="F53" s="68"/>
      <c r="G53" s="68"/>
      <c r="H53" s="68"/>
      <c r="I53" s="68"/>
      <c r="J53" s="68"/>
      <c r="K53" s="68"/>
      <c r="L53" s="68"/>
      <c r="M53" s="68"/>
      <c r="N53" s="68"/>
      <c r="O53" s="68"/>
      <c r="P53" s="68"/>
      <c r="Q53" s="68"/>
      <c r="R53" s="68"/>
      <c r="S53" s="68"/>
      <c r="T53" s="68"/>
      <c r="U53" s="68"/>
      <c r="V53" s="68"/>
      <c r="W53" s="68"/>
    </row>
    <row r="54" spans="1:23">
      <c r="A54" s="68"/>
      <c r="B54" s="68"/>
      <c r="C54" s="68"/>
      <c r="D54" s="68"/>
      <c r="E54" s="68"/>
      <c r="F54" s="68"/>
      <c r="G54" s="68"/>
      <c r="H54" s="68"/>
      <c r="I54" s="68"/>
      <c r="J54" s="68"/>
      <c r="K54" s="68"/>
      <c r="L54" s="68"/>
      <c r="M54" s="68"/>
      <c r="N54" s="68"/>
      <c r="O54" s="68"/>
      <c r="P54" s="68"/>
      <c r="Q54" s="68"/>
      <c r="R54" s="68"/>
      <c r="S54" s="68"/>
      <c r="T54" s="68"/>
      <c r="U54" s="68"/>
      <c r="V54" s="68"/>
      <c r="W54" s="68"/>
    </row>
    <row r="55" spans="1:23">
      <c r="A55" s="68"/>
      <c r="B55" s="68"/>
      <c r="C55" s="68"/>
      <c r="D55" s="68"/>
      <c r="E55" s="68"/>
      <c r="F55" s="68"/>
      <c r="G55" s="68"/>
      <c r="H55" s="68"/>
      <c r="I55" s="68"/>
      <c r="J55" s="68"/>
      <c r="K55" s="68"/>
      <c r="L55" s="68"/>
      <c r="M55" s="68"/>
      <c r="N55" s="68"/>
      <c r="O55" s="68"/>
      <c r="P55" s="68"/>
      <c r="Q55" s="68"/>
      <c r="R55" s="68"/>
      <c r="S55" s="68"/>
      <c r="T55" s="68"/>
      <c r="U55" s="68"/>
      <c r="V55" s="68"/>
      <c r="W55" s="68"/>
    </row>
    <row r="56" spans="1:23">
      <c r="A56" s="68"/>
      <c r="B56" s="68"/>
      <c r="C56" s="68"/>
      <c r="D56" s="68"/>
      <c r="E56" s="68"/>
      <c r="F56" s="68"/>
      <c r="G56" s="68"/>
      <c r="H56" s="68"/>
      <c r="I56" s="68"/>
      <c r="J56" s="68"/>
      <c r="K56" s="68"/>
      <c r="L56" s="68"/>
      <c r="M56" s="68"/>
      <c r="N56" s="68"/>
      <c r="O56" s="68"/>
      <c r="P56" s="68"/>
      <c r="Q56" s="68"/>
      <c r="R56" s="68"/>
      <c r="S56" s="68"/>
      <c r="T56" s="68"/>
      <c r="U56" s="68"/>
      <c r="V56" s="68"/>
      <c r="W56" s="68"/>
    </row>
    <row r="57" spans="1:23">
      <c r="A57" s="68"/>
      <c r="B57" s="68"/>
      <c r="C57" s="68"/>
      <c r="D57" s="68"/>
      <c r="E57" s="68"/>
      <c r="F57" s="68"/>
      <c r="G57" s="68"/>
      <c r="H57" s="68"/>
      <c r="I57" s="68"/>
      <c r="J57" s="68"/>
      <c r="K57" s="68"/>
      <c r="L57" s="68"/>
      <c r="M57" s="68"/>
      <c r="N57" s="68"/>
      <c r="O57" s="68"/>
      <c r="P57" s="68"/>
      <c r="Q57" s="68"/>
      <c r="R57" s="68"/>
      <c r="S57" s="68"/>
      <c r="T57" s="68"/>
      <c r="U57" s="68"/>
      <c r="V57" s="68"/>
      <c r="W57" s="68"/>
    </row>
  </sheetData>
  <sheetProtection selectLockedCells="1" selectUnlockedCells="1"/>
  <printOptions horizontalCentered="1" verticalCentered="1"/>
  <pageMargins left="0.31874999999999998" right="0.38437500000000002" top="0.98425196850393704" bottom="0.98425196850393704" header="0.51181102362204722" footer="0.51181102362204722"/>
  <pageSetup paperSize="9" scale="90" firstPageNumber="2" orientation="portrait" useFirstPageNumber="1" r:id="rId1"/>
  <headerFooter alignWithMargins="0">
    <oddHeader>&amp;C&amp;"Verdana,Gras"&amp;20&amp;K002060Annexe 2
Récapitulatifs France entière</oddHeader>
    <oddFooter>&amp;C&amp;14page 25</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39"/>
  <sheetViews>
    <sheetView view="pageLayout" zoomScale="70" zoomScaleNormal="85" zoomScaleSheetLayoutView="100" zoomScalePageLayoutView="70" workbookViewId="0">
      <selection activeCell="R21" sqref="R21"/>
    </sheetView>
  </sheetViews>
  <sheetFormatPr baseColWidth="10" defaultColWidth="7.7265625" defaultRowHeight="15.6"/>
  <cols>
    <col min="1" max="1" width="28.453125" style="13" customWidth="1"/>
    <col min="2" max="5" width="6.08984375" style="13" customWidth="1"/>
    <col min="6" max="7" width="7.08984375" style="13" customWidth="1"/>
    <col min="8" max="10" width="6.08984375" style="13" customWidth="1"/>
    <col min="11" max="11" width="8.26953125" style="13" customWidth="1"/>
    <col min="12" max="21" width="6.36328125" style="13" customWidth="1"/>
    <col min="22" max="22" width="11" style="13" customWidth="1"/>
    <col min="23" max="28" width="11" style="12" customWidth="1"/>
    <col min="29" max="16384" width="7.7265625" style="13"/>
  </cols>
  <sheetData>
    <row r="1" spans="1:28" ht="18">
      <c r="A1" s="8"/>
      <c r="B1" s="9"/>
      <c r="C1" s="10"/>
      <c r="D1" s="10"/>
      <c r="E1" s="10"/>
      <c r="F1" s="10"/>
      <c r="G1" s="10"/>
      <c r="H1" s="10"/>
      <c r="I1" s="11"/>
      <c r="J1" s="11"/>
      <c r="K1" s="11"/>
      <c r="L1" s="11"/>
      <c r="M1" s="11"/>
      <c r="N1" s="11"/>
      <c r="O1" s="11"/>
      <c r="P1" s="11"/>
      <c r="Q1" s="11"/>
      <c r="R1" s="11"/>
      <c r="S1" s="11"/>
      <c r="T1" s="11"/>
      <c r="U1" s="11"/>
      <c r="V1" s="12"/>
    </row>
    <row r="2" spans="1:28" ht="18">
      <c r="A2" s="1060" t="s">
        <v>261</v>
      </c>
      <c r="B2" s="1060"/>
      <c r="C2" s="1060"/>
      <c r="D2" s="1060"/>
      <c r="E2" s="1060"/>
      <c r="F2" s="1060"/>
      <c r="G2" s="1060"/>
      <c r="H2" s="1060"/>
      <c r="I2" s="1061"/>
      <c r="J2" s="1061"/>
      <c r="K2" s="1061"/>
      <c r="L2" s="12"/>
      <c r="M2" s="12"/>
      <c r="N2" s="12"/>
      <c r="O2" s="12"/>
      <c r="P2" s="12"/>
      <c r="Q2" s="12"/>
      <c r="R2" s="12"/>
      <c r="S2" s="12"/>
      <c r="T2" s="12"/>
      <c r="U2" s="12"/>
      <c r="V2" s="12"/>
    </row>
    <row r="3" spans="1:28" ht="18">
      <c r="A3" s="14" t="str">
        <f>couverture!B26</f>
        <v>Situation au 1er janvier 2018</v>
      </c>
      <c r="B3" s="10"/>
      <c r="C3" s="10"/>
      <c r="D3" s="10"/>
      <c r="E3" s="10"/>
      <c r="F3" s="10"/>
      <c r="G3" s="10"/>
      <c r="H3" s="10"/>
      <c r="I3" s="11"/>
      <c r="J3" s="11"/>
      <c r="K3" s="11"/>
      <c r="L3" s="12"/>
      <c r="M3" s="12"/>
      <c r="N3" s="12"/>
      <c r="O3" s="12"/>
      <c r="P3" s="12"/>
      <c r="Q3" s="12"/>
      <c r="R3" s="12"/>
      <c r="S3" s="12"/>
      <c r="T3" s="12"/>
      <c r="U3" s="12"/>
      <c r="V3" s="12"/>
    </row>
    <row r="4" spans="1:28" s="24" customFormat="1" ht="18">
      <c r="A4" s="163"/>
      <c r="B4" s="10"/>
      <c r="C4" s="10"/>
      <c r="D4" s="10"/>
      <c r="E4" s="10"/>
      <c r="F4" s="10"/>
      <c r="G4" s="10"/>
      <c r="H4" s="10"/>
      <c r="I4" s="10"/>
      <c r="J4" s="10"/>
      <c r="K4" s="10"/>
      <c r="L4" s="163"/>
      <c r="M4" s="163"/>
      <c r="N4" s="163"/>
      <c r="O4" s="163"/>
      <c r="P4" s="163"/>
      <c r="Q4" s="163"/>
      <c r="R4" s="163"/>
      <c r="S4" s="163"/>
      <c r="T4" s="163"/>
      <c r="U4" s="163"/>
      <c r="V4" s="163"/>
      <c r="W4" s="163"/>
      <c r="X4" s="163"/>
      <c r="Y4" s="163"/>
      <c r="Z4" s="163"/>
      <c r="AA4" s="163"/>
      <c r="AB4" s="163"/>
    </row>
    <row r="5" spans="1:28" s="24" customFormat="1" ht="46.8">
      <c r="A5" s="919" t="s">
        <v>84</v>
      </c>
      <c r="B5" s="920" t="s">
        <v>64</v>
      </c>
      <c r="C5" s="921" t="s">
        <v>65</v>
      </c>
      <c r="D5" s="921" t="s">
        <v>66</v>
      </c>
      <c r="E5" s="921" t="s">
        <v>67</v>
      </c>
      <c r="F5" s="921" t="s">
        <v>68</v>
      </c>
      <c r="G5" s="921" t="s">
        <v>69</v>
      </c>
      <c r="H5" s="921" t="s">
        <v>70</v>
      </c>
      <c r="I5" s="921" t="s">
        <v>71</v>
      </c>
      <c r="J5" s="920" t="s">
        <v>72</v>
      </c>
      <c r="K5" s="921" t="s">
        <v>73</v>
      </c>
      <c r="L5" s="163"/>
      <c r="M5" s="163"/>
      <c r="N5" s="163"/>
      <c r="O5" s="163"/>
      <c r="P5" s="163"/>
      <c r="Q5" s="163"/>
      <c r="R5" s="163"/>
      <c r="S5" s="163"/>
      <c r="T5" s="163"/>
      <c r="U5" s="163"/>
      <c r="V5" s="163"/>
      <c r="W5" s="163"/>
      <c r="X5" s="163"/>
      <c r="Y5" s="163"/>
      <c r="Z5" s="163"/>
      <c r="AA5" s="163"/>
      <c r="AB5" s="163"/>
    </row>
    <row r="6" spans="1:28" s="24" customFormat="1" ht="18">
      <c r="A6" s="922" t="s">
        <v>202</v>
      </c>
      <c r="B6" s="923"/>
      <c r="C6" s="923"/>
      <c r="D6" s="923"/>
      <c r="E6" s="923"/>
      <c r="F6" s="923"/>
      <c r="G6" s="923"/>
      <c r="H6" s="923"/>
      <c r="I6" s="923"/>
      <c r="J6" s="923"/>
      <c r="K6" s="923"/>
      <c r="L6" s="163"/>
      <c r="M6" s="163"/>
      <c r="N6" s="163"/>
      <c r="O6" s="163"/>
      <c r="P6" s="163"/>
      <c r="Q6" s="163"/>
      <c r="R6" s="163"/>
      <c r="S6" s="163"/>
      <c r="T6" s="163"/>
      <c r="U6" s="163"/>
      <c r="V6" s="163"/>
      <c r="W6" s="163"/>
      <c r="X6" s="163"/>
      <c r="Y6" s="163"/>
      <c r="Z6" s="163"/>
      <c r="AA6" s="163"/>
      <c r="AB6" s="163"/>
    </row>
    <row r="7" spans="1:28" s="24" customFormat="1" ht="18">
      <c r="A7" s="924"/>
      <c r="B7" s="15"/>
      <c r="C7" s="15"/>
      <c r="D7" s="15"/>
      <c r="E7" s="15"/>
      <c r="F7" s="15"/>
      <c r="G7" s="15"/>
      <c r="H7" s="15"/>
      <c r="I7" s="15"/>
      <c r="J7" s="15"/>
      <c r="K7" s="15"/>
      <c r="L7" s="163"/>
      <c r="M7" s="163"/>
      <c r="N7" s="163"/>
      <c r="O7" s="163"/>
      <c r="P7" s="163"/>
      <c r="Q7" s="163"/>
      <c r="R7" s="163"/>
      <c r="S7" s="163"/>
      <c r="T7" s="163"/>
      <c r="U7" s="163"/>
      <c r="V7" s="163"/>
      <c r="W7" s="163"/>
      <c r="X7" s="163"/>
      <c r="Y7" s="163"/>
      <c r="Z7" s="163"/>
      <c r="AA7" s="163"/>
      <c r="AB7" s="163"/>
    </row>
    <row r="8" spans="1:28" s="24" customFormat="1" ht="24.75" customHeight="1">
      <c r="A8" s="925" t="s">
        <v>203</v>
      </c>
      <c r="B8" s="16">
        <f>[2]Feuil32!B4</f>
        <v>0</v>
      </c>
      <c r="C8" s="16">
        <f>[2]Feuil32!C4</f>
        <v>7</v>
      </c>
      <c r="D8" s="16">
        <f>[2]Feuil32!D4</f>
        <v>53</v>
      </c>
      <c r="E8" s="16">
        <f>[2]Feuil32!E4</f>
        <v>290</v>
      </c>
      <c r="F8" s="16">
        <f>[2]Feuil32!F4</f>
        <v>714</v>
      </c>
      <c r="G8" s="16">
        <f>[2]Feuil32!G4</f>
        <v>1438</v>
      </c>
      <c r="H8" s="16">
        <f>[2]Feuil32!H4</f>
        <v>1148</v>
      </c>
      <c r="I8" s="16">
        <f>[2]Feuil32!I4</f>
        <v>851</v>
      </c>
      <c r="J8" s="16">
        <f>[2]Feuil32!J4</f>
        <v>497</v>
      </c>
      <c r="K8" s="16">
        <f>J8+I8+H8+G8+F8+E8+D8+C8+B8</f>
        <v>4998</v>
      </c>
      <c r="L8" s="163"/>
      <c r="M8" s="163"/>
      <c r="N8" s="163"/>
      <c r="O8" s="163"/>
      <c r="P8" s="163"/>
      <c r="Q8" s="163"/>
      <c r="R8" s="163"/>
      <c r="S8" s="163"/>
      <c r="T8" s="163"/>
      <c r="U8" s="163"/>
      <c r="V8" s="163"/>
      <c r="W8" s="163"/>
      <c r="X8" s="163"/>
      <c r="Y8" s="163"/>
      <c r="Z8" s="163"/>
      <c r="AA8" s="163"/>
      <c r="AB8" s="163"/>
    </row>
    <row r="9" spans="1:28" s="24" customFormat="1" ht="18">
      <c r="A9" s="17" t="s">
        <v>204</v>
      </c>
      <c r="B9" s="16">
        <f>[2]Feuil32!B5</f>
        <v>0</v>
      </c>
      <c r="C9" s="16">
        <f>[2]Feuil32!C5</f>
        <v>2</v>
      </c>
      <c r="D9" s="16">
        <f>[2]Feuil32!D5</f>
        <v>22</v>
      </c>
      <c r="E9" s="16">
        <f>[2]Feuil32!E5</f>
        <v>70</v>
      </c>
      <c r="F9" s="16">
        <f>[2]Feuil32!F5</f>
        <v>98</v>
      </c>
      <c r="G9" s="16">
        <f>[2]Feuil32!G5</f>
        <v>267</v>
      </c>
      <c r="H9" s="16">
        <f>[2]Feuil32!H5</f>
        <v>442</v>
      </c>
      <c r="I9" s="16">
        <f>[2]Feuil32!I5</f>
        <v>504</v>
      </c>
      <c r="J9" s="16">
        <f>[2]Feuil32!J5</f>
        <v>410</v>
      </c>
      <c r="K9" s="16">
        <f t="shared" ref="K9:K15" si="0">J9+I9+H9+G9+F9+E9+D9+C9+B9</f>
        <v>1815</v>
      </c>
      <c r="L9" s="163"/>
      <c r="M9" s="163"/>
      <c r="N9" s="163"/>
      <c r="O9" s="163"/>
      <c r="P9" s="163"/>
      <c r="Q9" s="163"/>
      <c r="R9" s="163"/>
      <c r="S9" s="163"/>
      <c r="T9" s="163"/>
      <c r="U9" s="163"/>
      <c r="V9" s="163"/>
      <c r="W9" s="163"/>
      <c r="X9" s="163"/>
      <c r="Y9" s="163"/>
      <c r="Z9" s="163"/>
      <c r="AA9" s="163"/>
      <c r="AB9" s="163"/>
    </row>
    <row r="10" spans="1:28" s="24" customFormat="1" ht="18">
      <c r="A10" s="17" t="s">
        <v>205</v>
      </c>
      <c r="B10" s="16">
        <f>[2]Feuil32!B6</f>
        <v>0</v>
      </c>
      <c r="C10" s="16">
        <f>[2]Feuil32!C6</f>
        <v>3</v>
      </c>
      <c r="D10" s="16">
        <f>[2]Feuil32!D6</f>
        <v>45</v>
      </c>
      <c r="E10" s="16">
        <f>[2]Feuil32!E6</f>
        <v>158</v>
      </c>
      <c r="F10" s="16">
        <f>[2]Feuil32!F6</f>
        <v>338</v>
      </c>
      <c r="G10" s="16">
        <f>[2]Feuil32!G6</f>
        <v>677</v>
      </c>
      <c r="H10" s="16">
        <f>[2]Feuil32!H6</f>
        <v>710</v>
      </c>
      <c r="I10" s="16">
        <f>[2]Feuil32!I6</f>
        <v>483</v>
      </c>
      <c r="J10" s="16">
        <f>[2]Feuil32!J6</f>
        <v>342</v>
      </c>
      <c r="K10" s="16">
        <f t="shared" si="0"/>
        <v>2756</v>
      </c>
      <c r="L10" s="163"/>
      <c r="M10" s="163"/>
      <c r="N10" s="163"/>
      <c r="O10" s="163"/>
      <c r="P10" s="163"/>
      <c r="Q10" s="163"/>
      <c r="R10" s="163"/>
      <c r="S10" s="163"/>
      <c r="T10" s="163"/>
      <c r="U10" s="163"/>
      <c r="V10" s="163"/>
      <c r="W10" s="163"/>
      <c r="X10" s="163"/>
      <c r="Y10" s="163"/>
      <c r="Z10" s="163"/>
      <c r="AA10" s="163"/>
      <c r="AB10" s="163"/>
    </row>
    <row r="11" spans="1:28" s="24" customFormat="1" ht="18">
      <c r="A11" s="17" t="s">
        <v>206</v>
      </c>
      <c r="B11" s="16">
        <f>[2]Feuil32!B7</f>
        <v>0</v>
      </c>
      <c r="C11" s="16">
        <f>[2]Feuil32!C7</f>
        <v>2</v>
      </c>
      <c r="D11" s="16">
        <f>[2]Feuil32!D7</f>
        <v>11</v>
      </c>
      <c r="E11" s="16">
        <f>[2]Feuil32!E7</f>
        <v>26</v>
      </c>
      <c r="F11" s="16">
        <f>[2]Feuil32!F7</f>
        <v>61</v>
      </c>
      <c r="G11" s="16">
        <f>[2]Feuil32!G7</f>
        <v>124</v>
      </c>
      <c r="H11" s="16">
        <f>[2]Feuil32!H7</f>
        <v>204</v>
      </c>
      <c r="I11" s="16">
        <f>[2]Feuil32!I7</f>
        <v>242</v>
      </c>
      <c r="J11" s="16">
        <f>[2]Feuil32!J7</f>
        <v>205</v>
      </c>
      <c r="K11" s="16">
        <f t="shared" si="0"/>
        <v>875</v>
      </c>
      <c r="L11" s="163"/>
      <c r="M11" s="163"/>
      <c r="N11" s="163"/>
      <c r="O11" s="163"/>
      <c r="P11" s="163"/>
      <c r="Q11" s="163"/>
      <c r="R11" s="163"/>
      <c r="S11" s="163"/>
      <c r="T11" s="163"/>
      <c r="U11" s="163"/>
      <c r="V11" s="163"/>
      <c r="W11" s="163"/>
      <c r="X11" s="163"/>
      <c r="Y11" s="163"/>
      <c r="Z11" s="163"/>
      <c r="AA11" s="163"/>
      <c r="AB11" s="163"/>
    </row>
    <row r="12" spans="1:28" s="24" customFormat="1" ht="18">
      <c r="A12" s="17" t="s">
        <v>207</v>
      </c>
      <c r="B12" s="16">
        <f>[2]Feuil32!B8</f>
        <v>0</v>
      </c>
      <c r="C12" s="16">
        <f>[2]Feuil32!C8</f>
        <v>1</v>
      </c>
      <c r="D12" s="16">
        <f>[2]Feuil32!D8</f>
        <v>12</v>
      </c>
      <c r="E12" s="16">
        <f>[2]Feuil32!E8</f>
        <v>58</v>
      </c>
      <c r="F12" s="16">
        <f>[2]Feuil32!F8</f>
        <v>89</v>
      </c>
      <c r="G12" s="16">
        <f>[2]Feuil32!G8</f>
        <v>177</v>
      </c>
      <c r="H12" s="16">
        <f>[2]Feuil32!H8</f>
        <v>149</v>
      </c>
      <c r="I12" s="16">
        <f>[2]Feuil32!I8</f>
        <v>89</v>
      </c>
      <c r="J12" s="16">
        <f>[2]Feuil32!J8</f>
        <v>58</v>
      </c>
      <c r="K12" s="16">
        <f t="shared" si="0"/>
        <v>633</v>
      </c>
      <c r="L12" s="163"/>
      <c r="M12" s="163"/>
      <c r="N12" s="163"/>
      <c r="O12" s="163"/>
      <c r="P12" s="163"/>
      <c r="Q12" s="163"/>
      <c r="R12" s="163"/>
      <c r="S12" s="163"/>
      <c r="T12" s="163"/>
      <c r="U12" s="163"/>
      <c r="V12" s="163"/>
      <c r="W12" s="163"/>
      <c r="X12" s="163"/>
      <c r="Y12" s="163"/>
      <c r="Z12" s="163"/>
      <c r="AA12" s="163"/>
      <c r="AB12" s="163"/>
    </row>
    <row r="13" spans="1:28" s="24" customFormat="1" ht="18">
      <c r="A13" s="17" t="s">
        <v>208</v>
      </c>
      <c r="B13" s="16">
        <f>[2]Feuil32!B9</f>
        <v>2</v>
      </c>
      <c r="C13" s="16">
        <f>[2]Feuil32!C9</f>
        <v>15</v>
      </c>
      <c r="D13" s="16">
        <f>[2]Feuil32!D9</f>
        <v>412</v>
      </c>
      <c r="E13" s="16">
        <f>[2]Feuil32!E9</f>
        <v>1322</v>
      </c>
      <c r="F13" s="16">
        <f>[2]Feuil32!F9</f>
        <v>1896</v>
      </c>
      <c r="G13" s="16">
        <f>[2]Feuil32!G9</f>
        <v>2773</v>
      </c>
      <c r="H13" s="16">
        <f>[2]Feuil32!H9</f>
        <v>1382</v>
      </c>
      <c r="I13" s="16">
        <f>[2]Feuil32!I9</f>
        <v>497</v>
      </c>
      <c r="J13" s="16">
        <f>[2]Feuil32!J9</f>
        <v>125</v>
      </c>
      <c r="K13" s="16">
        <f t="shared" si="0"/>
        <v>8424</v>
      </c>
      <c r="L13" s="163"/>
      <c r="M13" s="163"/>
      <c r="N13" s="163"/>
      <c r="O13" s="163"/>
      <c r="P13" s="163"/>
      <c r="Q13" s="163"/>
      <c r="R13" s="163"/>
      <c r="S13" s="163"/>
      <c r="T13" s="163"/>
      <c r="U13" s="163"/>
      <c r="V13" s="163"/>
      <c r="W13" s="163"/>
      <c r="X13" s="163"/>
      <c r="Y13" s="163"/>
      <c r="Z13" s="163"/>
      <c r="AA13" s="163"/>
      <c r="AB13" s="163"/>
    </row>
    <row r="14" spans="1:28" s="24" customFormat="1" ht="28.5" customHeight="1">
      <c r="A14" s="925" t="s">
        <v>209</v>
      </c>
      <c r="B14" s="16">
        <f>[2]Feuil32!B10</f>
        <v>0</v>
      </c>
      <c r="C14" s="16">
        <f>[2]Feuil32!C10</f>
        <v>0</v>
      </c>
      <c r="D14" s="16">
        <f>[2]Feuil32!D10</f>
        <v>10</v>
      </c>
      <c r="E14" s="16">
        <f>[2]Feuil32!E10</f>
        <v>81</v>
      </c>
      <c r="F14" s="16">
        <f>[2]Feuil32!F10</f>
        <v>123</v>
      </c>
      <c r="G14" s="16">
        <f>[2]Feuil32!G10</f>
        <v>196</v>
      </c>
      <c r="H14" s="16">
        <f>[2]Feuil32!H10</f>
        <v>86</v>
      </c>
      <c r="I14" s="16">
        <f>[2]Feuil32!I10</f>
        <v>37</v>
      </c>
      <c r="J14" s="16">
        <f>[2]Feuil32!J10</f>
        <v>3</v>
      </c>
      <c r="K14" s="16">
        <f t="shared" si="0"/>
        <v>536</v>
      </c>
      <c r="L14" s="163"/>
      <c r="M14" s="163"/>
      <c r="N14" s="163"/>
      <c r="O14" s="163"/>
      <c r="P14" s="163"/>
      <c r="Q14" s="163"/>
      <c r="R14" s="163"/>
      <c r="S14" s="163"/>
      <c r="T14" s="163"/>
      <c r="U14" s="163"/>
      <c r="V14" s="163"/>
      <c r="W14" s="163"/>
      <c r="X14" s="163"/>
      <c r="Y14" s="163"/>
      <c r="Z14" s="163"/>
      <c r="AA14" s="163"/>
      <c r="AB14" s="163"/>
    </row>
    <row r="15" spans="1:28">
      <c r="A15" s="17" t="s">
        <v>210</v>
      </c>
      <c r="B15" s="16">
        <f>[2]Feuil32!B11</f>
        <v>0</v>
      </c>
      <c r="C15" s="16">
        <f>[2]Feuil32!C11</f>
        <v>2</v>
      </c>
      <c r="D15" s="16">
        <f>[2]Feuil32!D11</f>
        <v>59</v>
      </c>
      <c r="E15" s="16">
        <f>[2]Feuil32!E11</f>
        <v>201</v>
      </c>
      <c r="F15" s="16">
        <f>[2]Feuil32!F11</f>
        <v>324</v>
      </c>
      <c r="G15" s="16">
        <f>[2]Feuil32!G11</f>
        <v>706</v>
      </c>
      <c r="H15" s="16">
        <f>[2]Feuil32!H11</f>
        <v>518</v>
      </c>
      <c r="I15" s="16">
        <f>[2]Feuil32!I11</f>
        <v>245</v>
      </c>
      <c r="J15" s="16">
        <f>[2]Feuil32!J11</f>
        <v>118</v>
      </c>
      <c r="K15" s="16">
        <f t="shared" si="0"/>
        <v>2173</v>
      </c>
      <c r="L15" s="12"/>
      <c r="M15" s="12"/>
      <c r="N15" s="12"/>
      <c r="O15" s="12"/>
      <c r="P15" s="12"/>
      <c r="Q15" s="12"/>
      <c r="R15" s="12"/>
      <c r="S15" s="12"/>
      <c r="T15" s="12"/>
      <c r="U15" s="12"/>
      <c r="V15" s="12"/>
    </row>
    <row r="16" spans="1:28">
      <c r="A16" s="17"/>
      <c r="B16" s="18"/>
      <c r="C16" s="18"/>
      <c r="D16" s="18"/>
      <c r="E16" s="18"/>
      <c r="F16" s="18"/>
      <c r="G16" s="18"/>
      <c r="H16" s="18"/>
      <c r="I16" s="18"/>
      <c r="J16" s="18"/>
      <c r="K16" s="18"/>
      <c r="L16" s="12"/>
      <c r="M16" s="12"/>
      <c r="N16" s="12"/>
      <c r="O16" s="12"/>
      <c r="P16" s="12"/>
      <c r="Q16" s="12"/>
      <c r="R16" s="12"/>
      <c r="S16" s="12"/>
      <c r="T16" s="12"/>
      <c r="U16" s="12"/>
      <c r="V16" s="12"/>
    </row>
    <row r="17" spans="1:22">
      <c r="A17" s="19" t="s">
        <v>85</v>
      </c>
      <c r="B17" s="20">
        <f>SUM(B8:B15)</f>
        <v>2</v>
      </c>
      <c r="C17" s="20">
        <f t="shared" ref="C17:K17" si="1">SUM(C8:C15)</f>
        <v>32</v>
      </c>
      <c r="D17" s="20">
        <f t="shared" si="1"/>
        <v>624</v>
      </c>
      <c r="E17" s="20">
        <f t="shared" si="1"/>
        <v>2206</v>
      </c>
      <c r="F17" s="20">
        <f t="shared" si="1"/>
        <v>3643</v>
      </c>
      <c r="G17" s="20">
        <f t="shared" si="1"/>
        <v>6358</v>
      </c>
      <c r="H17" s="20">
        <f t="shared" si="1"/>
        <v>4639</v>
      </c>
      <c r="I17" s="20">
        <f t="shared" si="1"/>
        <v>2948</v>
      </c>
      <c r="J17" s="20">
        <f t="shared" si="1"/>
        <v>1758</v>
      </c>
      <c r="K17" s="20">
        <f t="shared" si="1"/>
        <v>22210</v>
      </c>
      <c r="L17" s="12"/>
      <c r="M17" s="12"/>
      <c r="N17" s="12"/>
      <c r="O17" s="12"/>
      <c r="P17" s="12"/>
      <c r="Q17" s="12"/>
      <c r="R17" s="12"/>
      <c r="S17" s="12"/>
      <c r="T17" s="12"/>
      <c r="U17" s="12"/>
      <c r="V17" s="12"/>
    </row>
    <row r="18" spans="1:22">
      <c r="A18" s="21" t="s">
        <v>219</v>
      </c>
      <c r="B18" s="22"/>
      <c r="C18" s="22"/>
      <c r="D18" s="22"/>
      <c r="E18" s="22"/>
      <c r="F18" s="22"/>
      <c r="G18" s="22"/>
      <c r="H18" s="22"/>
      <c r="I18" s="22"/>
      <c r="J18" s="22"/>
      <c r="K18" s="22"/>
      <c r="L18" s="12"/>
      <c r="M18" s="12"/>
      <c r="N18" s="12"/>
      <c r="O18" s="12"/>
      <c r="P18" s="12"/>
      <c r="Q18" s="12"/>
      <c r="R18" s="12"/>
      <c r="S18" s="12"/>
      <c r="T18" s="12"/>
      <c r="U18" s="12"/>
      <c r="V18" s="12"/>
    </row>
    <row r="19" spans="1:22">
      <c r="A19" s="23"/>
      <c r="B19" s="15"/>
      <c r="C19" s="15"/>
      <c r="D19" s="15"/>
      <c r="E19" s="15"/>
      <c r="F19" s="15"/>
      <c r="G19" s="15"/>
      <c r="H19" s="15"/>
      <c r="I19" s="15"/>
      <c r="J19" s="15"/>
      <c r="K19" s="15"/>
      <c r="L19" s="12"/>
      <c r="M19" s="12"/>
      <c r="N19" s="12"/>
      <c r="O19" s="12"/>
      <c r="P19" s="12"/>
      <c r="Q19" s="12"/>
      <c r="R19" s="12"/>
      <c r="S19" s="12"/>
      <c r="T19" s="12"/>
      <c r="U19" s="12"/>
      <c r="V19" s="12"/>
    </row>
    <row r="20" spans="1:22">
      <c r="A20" s="17" t="s">
        <v>211</v>
      </c>
      <c r="B20" s="16">
        <f>[2]Feuil32!B12</f>
        <v>1</v>
      </c>
      <c r="C20" s="16">
        <f>[2]Feuil32!C12</f>
        <v>2</v>
      </c>
      <c r="D20" s="16">
        <f>[2]Feuil32!D12</f>
        <v>56</v>
      </c>
      <c r="E20" s="16">
        <f>[2]Feuil32!E12</f>
        <v>387</v>
      </c>
      <c r="F20" s="16">
        <f>[2]Feuil32!F12</f>
        <v>501</v>
      </c>
      <c r="G20" s="16">
        <f>[2]Feuil32!G12</f>
        <v>571</v>
      </c>
      <c r="H20" s="16">
        <f>[2]Feuil32!H12</f>
        <v>240</v>
      </c>
      <c r="I20" s="16">
        <f>[2]Feuil32!I12</f>
        <v>104</v>
      </c>
      <c r="J20" s="16">
        <f>[2]Feuil32!J12</f>
        <v>31</v>
      </c>
      <c r="K20" s="16">
        <f>J20+I20+H20+G20+F20+E20+D20+C20+B20</f>
        <v>1893</v>
      </c>
      <c r="L20" s="12"/>
      <c r="M20" s="12"/>
      <c r="N20" s="12"/>
      <c r="O20" s="12"/>
      <c r="P20" s="12"/>
      <c r="Q20" s="12"/>
      <c r="R20" s="12"/>
      <c r="S20" s="12"/>
      <c r="T20" s="12"/>
      <c r="U20" s="12"/>
      <c r="V20" s="12"/>
    </row>
    <row r="21" spans="1:22">
      <c r="A21" s="17" t="s">
        <v>212</v>
      </c>
      <c r="B21" s="16">
        <f>[2]Feuil32!B13</f>
        <v>8</v>
      </c>
      <c r="C21" s="16">
        <f>[2]Feuil32!C13</f>
        <v>87</v>
      </c>
      <c r="D21" s="16">
        <f>[2]Feuil32!D13</f>
        <v>1243</v>
      </c>
      <c r="E21" s="16">
        <f>[2]Feuil32!E13</f>
        <v>2632</v>
      </c>
      <c r="F21" s="16">
        <f>[2]Feuil32!F13</f>
        <v>2522</v>
      </c>
      <c r="G21" s="16">
        <f>[2]Feuil32!G13</f>
        <v>3017</v>
      </c>
      <c r="H21" s="16">
        <f>[2]Feuil32!H13</f>
        <v>1368</v>
      </c>
      <c r="I21" s="16">
        <f>[2]Feuil32!I13</f>
        <v>425</v>
      </c>
      <c r="J21" s="16">
        <f>[2]Feuil32!J13</f>
        <v>78</v>
      </c>
      <c r="K21" s="16">
        <f t="shared" ref="K21:K22" si="2">J21+I21+H21+G21+F21+E21+D21+C21+B21</f>
        <v>11380</v>
      </c>
      <c r="L21" s="12"/>
      <c r="M21" s="12"/>
      <c r="N21" s="12"/>
      <c r="O21" s="12"/>
      <c r="P21" s="12"/>
      <c r="Q21" s="12"/>
      <c r="R21" s="12"/>
      <c r="S21" s="12"/>
      <c r="T21" s="12"/>
      <c r="U21" s="12"/>
      <c r="V21" s="12"/>
    </row>
    <row r="22" spans="1:22">
      <c r="A22" s="17" t="s">
        <v>224</v>
      </c>
      <c r="B22" s="16">
        <f>[2]Feuil32!B14</f>
        <v>3</v>
      </c>
      <c r="C22" s="16">
        <f>[2]Feuil32!C14</f>
        <v>18</v>
      </c>
      <c r="D22" s="16">
        <f>[2]Feuil32!D14</f>
        <v>372</v>
      </c>
      <c r="E22" s="16">
        <f>[2]Feuil32!E14</f>
        <v>883</v>
      </c>
      <c r="F22" s="16">
        <f>[2]Feuil32!F14</f>
        <v>1061</v>
      </c>
      <c r="G22" s="16">
        <f>[2]Feuil32!G14</f>
        <v>1288</v>
      </c>
      <c r="H22" s="16">
        <f>[2]Feuil32!H14</f>
        <v>663</v>
      </c>
      <c r="I22" s="16">
        <f>[2]Feuil32!I14</f>
        <v>315</v>
      </c>
      <c r="J22" s="16">
        <f>[2]Feuil32!J14</f>
        <v>133</v>
      </c>
      <c r="K22" s="16">
        <f t="shared" si="2"/>
        <v>4736</v>
      </c>
      <c r="L22" s="12"/>
      <c r="M22" s="12"/>
      <c r="N22" s="12"/>
      <c r="O22" s="12"/>
      <c r="P22" s="12"/>
      <c r="Q22" s="12"/>
      <c r="R22" s="12"/>
      <c r="S22" s="12"/>
      <c r="T22" s="12"/>
      <c r="U22" s="12"/>
      <c r="V22" s="12"/>
    </row>
    <row r="23" spans="1:22">
      <c r="B23" s="25"/>
      <c r="C23" s="25"/>
      <c r="D23" s="25"/>
      <c r="E23" s="25"/>
      <c r="F23" s="25"/>
      <c r="G23" s="25"/>
      <c r="H23" s="25"/>
      <c r="I23" s="25"/>
      <c r="J23" s="25"/>
      <c r="K23" s="25"/>
      <c r="L23" s="26"/>
      <c r="M23" s="12"/>
      <c r="N23" s="12"/>
      <c r="O23" s="12"/>
      <c r="P23" s="12"/>
      <c r="Q23" s="12"/>
      <c r="R23" s="12"/>
      <c r="S23" s="12"/>
      <c r="T23" s="12"/>
      <c r="U23" s="12"/>
      <c r="V23" s="12"/>
    </row>
    <row r="24" spans="1:22">
      <c r="A24" s="19" t="s">
        <v>85</v>
      </c>
      <c r="B24" s="27">
        <f>SUM(B20:B22)</f>
        <v>12</v>
      </c>
      <c r="C24" s="27">
        <f t="shared" ref="C24:K24" si="3">SUM(C20:C22)</f>
        <v>107</v>
      </c>
      <c r="D24" s="27">
        <f t="shared" si="3"/>
        <v>1671</v>
      </c>
      <c r="E24" s="27">
        <f t="shared" si="3"/>
        <v>3902</v>
      </c>
      <c r="F24" s="27">
        <f t="shared" si="3"/>
        <v>4084</v>
      </c>
      <c r="G24" s="27">
        <f t="shared" si="3"/>
        <v>4876</v>
      </c>
      <c r="H24" s="27">
        <f t="shared" si="3"/>
        <v>2271</v>
      </c>
      <c r="I24" s="27">
        <f t="shared" si="3"/>
        <v>844</v>
      </c>
      <c r="J24" s="27">
        <f t="shared" si="3"/>
        <v>242</v>
      </c>
      <c r="K24" s="27">
        <f t="shared" si="3"/>
        <v>18009</v>
      </c>
      <c r="L24" s="12"/>
      <c r="M24" s="12"/>
      <c r="N24" s="12"/>
      <c r="O24" s="12"/>
      <c r="P24" s="12"/>
      <c r="Q24" s="12"/>
      <c r="R24" s="12"/>
      <c r="S24" s="12"/>
      <c r="T24" s="12"/>
      <c r="U24" s="12"/>
      <c r="V24" s="12"/>
    </row>
    <row r="25" spans="1:22">
      <c r="A25" s="28" t="s">
        <v>87</v>
      </c>
      <c r="B25" s="29"/>
      <c r="C25" s="29"/>
      <c r="D25" s="29"/>
      <c r="E25" s="29"/>
      <c r="F25" s="29"/>
      <c r="G25" s="29"/>
      <c r="H25" s="29"/>
      <c r="I25" s="29"/>
      <c r="J25" s="29"/>
      <c r="K25" s="29"/>
      <c r="L25" s="12"/>
      <c r="M25" s="12"/>
      <c r="N25" s="12"/>
      <c r="O25" s="12"/>
      <c r="P25" s="12"/>
      <c r="Q25" s="12"/>
      <c r="R25" s="12"/>
      <c r="S25" s="12"/>
      <c r="T25" s="12"/>
      <c r="U25" s="12"/>
      <c r="V25" s="12"/>
    </row>
    <row r="26" spans="1:22">
      <c r="A26" s="17"/>
      <c r="B26" s="15"/>
      <c r="C26" s="15"/>
      <c r="D26" s="15"/>
      <c r="E26" s="15"/>
      <c r="F26" s="15"/>
      <c r="G26" s="15"/>
      <c r="H26" s="15"/>
      <c r="I26" s="15"/>
      <c r="J26" s="15"/>
      <c r="K26" s="15"/>
      <c r="L26" s="26"/>
      <c r="M26" s="12"/>
      <c r="N26" s="12"/>
      <c r="O26" s="12"/>
      <c r="P26" s="12"/>
      <c r="Q26" s="12"/>
      <c r="R26" s="12"/>
      <c r="S26" s="12"/>
      <c r="T26" s="12"/>
      <c r="U26" s="12"/>
      <c r="V26" s="12"/>
    </row>
    <row r="27" spans="1:22">
      <c r="A27" s="17" t="s">
        <v>213</v>
      </c>
      <c r="B27" s="16">
        <f>[2]Feuil32!B15</f>
        <v>2</v>
      </c>
      <c r="C27" s="16">
        <f>[2]Feuil32!C15</f>
        <v>23</v>
      </c>
      <c r="D27" s="16">
        <f>[2]Feuil32!D15</f>
        <v>850</v>
      </c>
      <c r="E27" s="16">
        <f>[2]Feuil32!E15</f>
        <v>2299</v>
      </c>
      <c r="F27" s="16">
        <f>[2]Feuil32!F15</f>
        <v>2533</v>
      </c>
      <c r="G27" s="16">
        <f>[2]Feuil32!G15</f>
        <v>3572</v>
      </c>
      <c r="H27" s="16">
        <f>[2]Feuil32!H15</f>
        <v>1257</v>
      </c>
      <c r="I27" s="16">
        <f>[2]Feuil32!I15</f>
        <v>437</v>
      </c>
      <c r="J27" s="16">
        <f>[2]Feuil32!J15</f>
        <v>127</v>
      </c>
      <c r="K27" s="16">
        <f>J27+I27+H27+G27+F27+E27+D27+C27+B27</f>
        <v>11100</v>
      </c>
      <c r="L27" s="12"/>
      <c r="M27" s="12"/>
      <c r="N27" s="12"/>
      <c r="O27" s="12"/>
      <c r="P27" s="12"/>
      <c r="Q27" s="12"/>
      <c r="R27" s="12"/>
      <c r="S27" s="12"/>
      <c r="T27" s="12"/>
      <c r="U27" s="12"/>
      <c r="V27" s="12"/>
    </row>
    <row r="28" spans="1:22">
      <c r="A28" s="17" t="s">
        <v>226</v>
      </c>
      <c r="B28" s="16">
        <f>[2]Feuil32!B16</f>
        <v>0</v>
      </c>
      <c r="C28" s="16">
        <f>[2]Feuil32!C16</f>
        <v>2</v>
      </c>
      <c r="D28" s="16">
        <f>[2]Feuil32!D16</f>
        <v>148</v>
      </c>
      <c r="E28" s="16">
        <f>[2]Feuil32!E16</f>
        <v>454</v>
      </c>
      <c r="F28" s="16">
        <f>[2]Feuil32!F16</f>
        <v>614</v>
      </c>
      <c r="G28" s="16">
        <f>[2]Feuil32!G16</f>
        <v>930</v>
      </c>
      <c r="H28" s="16">
        <f>[2]Feuil32!H16</f>
        <v>451</v>
      </c>
      <c r="I28" s="16">
        <f>[2]Feuil32!I16</f>
        <v>202</v>
      </c>
      <c r="J28" s="16">
        <f>[2]Feuil32!J16</f>
        <v>91</v>
      </c>
      <c r="K28" s="16">
        <f t="shared" ref="K28:K30" si="4">J28+I28+H28+G28+F28+E28+D28+C28+B28</f>
        <v>2892</v>
      </c>
      <c r="L28" s="12"/>
      <c r="M28" s="12"/>
      <c r="N28" s="12"/>
      <c r="O28" s="12"/>
      <c r="P28" s="12"/>
      <c r="Q28" s="12"/>
      <c r="R28" s="12"/>
      <c r="S28" s="12"/>
      <c r="T28" s="12"/>
      <c r="U28" s="12"/>
      <c r="V28" s="12"/>
    </row>
    <row r="29" spans="1:22">
      <c r="A29" s="17" t="s">
        <v>214</v>
      </c>
      <c r="B29" s="16">
        <f>[2]Feuil32!B17</f>
        <v>0</v>
      </c>
      <c r="C29" s="16">
        <f>[2]Feuil32!C17</f>
        <v>1</v>
      </c>
      <c r="D29" s="16">
        <f>[2]Feuil32!D17</f>
        <v>148</v>
      </c>
      <c r="E29" s="16">
        <f>[2]Feuil32!E17</f>
        <v>625</v>
      </c>
      <c r="F29" s="16">
        <f>[2]Feuil32!F17</f>
        <v>1004</v>
      </c>
      <c r="G29" s="16">
        <f>[2]Feuil32!G17</f>
        <v>1701</v>
      </c>
      <c r="H29" s="16">
        <f>[2]Feuil32!H17</f>
        <v>920</v>
      </c>
      <c r="I29" s="16">
        <f>[2]Feuil32!I17</f>
        <v>420</v>
      </c>
      <c r="J29" s="16">
        <f>[2]Feuil32!J17</f>
        <v>109</v>
      </c>
      <c r="K29" s="16">
        <f t="shared" si="4"/>
        <v>4928</v>
      </c>
      <c r="L29" s="12"/>
      <c r="M29" s="12"/>
      <c r="N29" s="12"/>
      <c r="O29" s="12"/>
      <c r="P29" s="12"/>
      <c r="Q29" s="12"/>
      <c r="R29" s="12"/>
      <c r="S29" s="12"/>
      <c r="T29" s="12"/>
      <c r="U29" s="12"/>
      <c r="V29" s="12"/>
    </row>
    <row r="30" spans="1:22">
      <c r="A30" s="17" t="s">
        <v>86</v>
      </c>
      <c r="B30" s="16">
        <f>[2]Feuil32!B18</f>
        <v>1</v>
      </c>
      <c r="C30" s="16">
        <f>[2]Feuil32!C18</f>
        <v>0</v>
      </c>
      <c r="D30" s="16">
        <f>[2]Feuil32!D18</f>
        <v>4</v>
      </c>
      <c r="E30" s="16">
        <f>[2]Feuil32!E18</f>
        <v>47</v>
      </c>
      <c r="F30" s="16">
        <f>[2]Feuil32!F18</f>
        <v>94</v>
      </c>
      <c r="G30" s="16">
        <f>[2]Feuil32!G18</f>
        <v>287</v>
      </c>
      <c r="H30" s="16">
        <f>[2]Feuil32!H18</f>
        <v>179</v>
      </c>
      <c r="I30" s="16">
        <f>[2]Feuil32!I18</f>
        <v>148</v>
      </c>
      <c r="J30" s="16">
        <f>[2]Feuil32!J18</f>
        <v>71</v>
      </c>
      <c r="K30" s="16">
        <f t="shared" si="4"/>
        <v>831</v>
      </c>
      <c r="L30" s="12"/>
      <c r="M30" s="12"/>
      <c r="N30" s="12"/>
      <c r="O30" s="12"/>
      <c r="P30" s="12"/>
      <c r="Q30" s="12"/>
      <c r="R30" s="12"/>
      <c r="S30" s="12"/>
      <c r="T30" s="12"/>
      <c r="U30" s="12"/>
      <c r="V30" s="12"/>
    </row>
    <row r="31" spans="1:22">
      <c r="A31" s="17"/>
      <c r="B31" s="18"/>
      <c r="C31" s="18"/>
      <c r="D31" s="18"/>
      <c r="E31" s="18"/>
      <c r="F31" s="18"/>
      <c r="G31" s="18"/>
      <c r="H31" s="18"/>
      <c r="I31" s="18"/>
      <c r="J31" s="18"/>
      <c r="K31" s="18"/>
      <c r="L31" s="26"/>
      <c r="M31" s="12"/>
      <c r="N31" s="12"/>
      <c r="O31" s="12"/>
      <c r="P31" s="12"/>
      <c r="Q31" s="12"/>
      <c r="R31" s="12"/>
      <c r="S31" s="12"/>
      <c r="T31" s="12"/>
      <c r="U31" s="12"/>
      <c r="V31" s="12"/>
    </row>
    <row r="32" spans="1:22">
      <c r="A32" s="19" t="s">
        <v>85</v>
      </c>
      <c r="B32" s="27">
        <f>SUM(B27:B30)</f>
        <v>3</v>
      </c>
      <c r="C32" s="27">
        <f t="shared" ref="C32:K32" si="5">SUM(C27:C30)</f>
        <v>26</v>
      </c>
      <c r="D32" s="27">
        <f t="shared" si="5"/>
        <v>1150</v>
      </c>
      <c r="E32" s="27">
        <f t="shared" si="5"/>
        <v>3425</v>
      </c>
      <c r="F32" s="27">
        <f t="shared" si="5"/>
        <v>4245</v>
      </c>
      <c r="G32" s="27">
        <f t="shared" si="5"/>
        <v>6490</v>
      </c>
      <c r="H32" s="27">
        <f t="shared" si="5"/>
        <v>2807</v>
      </c>
      <c r="I32" s="27">
        <f t="shared" si="5"/>
        <v>1207</v>
      </c>
      <c r="J32" s="27">
        <f t="shared" si="5"/>
        <v>398</v>
      </c>
      <c r="K32" s="27">
        <f t="shared" si="5"/>
        <v>19751</v>
      </c>
      <c r="L32" s="12"/>
      <c r="M32" s="12"/>
      <c r="N32" s="12"/>
      <c r="O32" s="12"/>
      <c r="P32" s="12"/>
      <c r="Q32" s="12"/>
      <c r="R32" s="12"/>
      <c r="S32" s="12"/>
      <c r="T32" s="12"/>
      <c r="U32" s="12"/>
      <c r="V32" s="12"/>
    </row>
    <row r="33" spans="1:22">
      <c r="A33" s="30"/>
      <c r="B33" s="27"/>
      <c r="C33" s="31"/>
      <c r="D33" s="31"/>
      <c r="E33" s="31"/>
      <c r="F33" s="31"/>
      <c r="G33" s="31"/>
      <c r="H33" s="31"/>
      <c r="I33" s="31"/>
      <c r="J33" s="31"/>
      <c r="K33" s="31"/>
      <c r="L33" s="12"/>
      <c r="M33" s="12"/>
      <c r="N33" s="12"/>
      <c r="O33" s="12"/>
      <c r="P33" s="12"/>
      <c r="Q33" s="12"/>
      <c r="R33" s="12"/>
      <c r="S33" s="12"/>
      <c r="T33" s="12"/>
      <c r="U33" s="12"/>
      <c r="V33" s="12"/>
    </row>
    <row r="34" spans="1:22">
      <c r="A34" s="32" t="s">
        <v>83</v>
      </c>
      <c r="B34" s="20">
        <f>B17+B24+B32</f>
        <v>17</v>
      </c>
      <c r="C34" s="20">
        <f t="shared" ref="C34:K34" si="6">C17+C24+C32</f>
        <v>165</v>
      </c>
      <c r="D34" s="20">
        <f t="shared" si="6"/>
        <v>3445</v>
      </c>
      <c r="E34" s="20">
        <f t="shared" si="6"/>
        <v>9533</v>
      </c>
      <c r="F34" s="20">
        <f t="shared" si="6"/>
        <v>11972</v>
      </c>
      <c r="G34" s="20">
        <f t="shared" si="6"/>
        <v>17724</v>
      </c>
      <c r="H34" s="20">
        <f t="shared" si="6"/>
        <v>9717</v>
      </c>
      <c r="I34" s="20">
        <f t="shared" si="6"/>
        <v>4999</v>
      </c>
      <c r="J34" s="20">
        <f t="shared" si="6"/>
        <v>2398</v>
      </c>
      <c r="K34" s="20">
        <f t="shared" si="6"/>
        <v>59970</v>
      </c>
      <c r="L34" s="12"/>
      <c r="M34" s="12"/>
      <c r="N34" s="12"/>
      <c r="O34" s="12"/>
      <c r="P34" s="12"/>
      <c r="Q34" s="12"/>
      <c r="R34" s="12"/>
      <c r="S34" s="12"/>
      <c r="T34" s="12"/>
      <c r="U34" s="12"/>
      <c r="V34" s="12"/>
    </row>
    <row r="35" spans="1:22" ht="16.2">
      <c r="A35" s="38" t="s">
        <v>225</v>
      </c>
      <c r="B35" s="39"/>
      <c r="C35" s="39"/>
      <c r="D35" s="12"/>
      <c r="E35" s="12"/>
      <c r="F35" s="12"/>
      <c r="G35" s="12"/>
      <c r="H35" s="12"/>
      <c r="I35" s="12"/>
      <c r="J35" s="12"/>
      <c r="K35" s="12"/>
      <c r="L35" s="12"/>
      <c r="M35" s="12"/>
      <c r="N35" s="12"/>
      <c r="O35" s="12"/>
      <c r="P35" s="12"/>
      <c r="Q35" s="12"/>
      <c r="R35" s="12"/>
      <c r="S35" s="12"/>
      <c r="T35" s="12"/>
      <c r="U35" s="12"/>
      <c r="V35" s="12"/>
    </row>
    <row r="36" spans="1:22" ht="16.2">
      <c r="A36" s="40" t="s">
        <v>227</v>
      </c>
      <c r="B36" s="12"/>
      <c r="C36" s="12"/>
      <c r="D36" s="12"/>
      <c r="E36" s="12"/>
      <c r="F36" s="12"/>
      <c r="G36" s="12"/>
      <c r="H36" s="12"/>
      <c r="I36" s="12"/>
      <c r="J36" s="12"/>
      <c r="K36" s="12"/>
      <c r="L36" s="12"/>
      <c r="M36" s="12"/>
      <c r="N36" s="12"/>
      <c r="O36" s="12"/>
      <c r="P36" s="12"/>
      <c r="Q36" s="12"/>
      <c r="R36" s="12"/>
      <c r="S36" s="12"/>
      <c r="T36" s="12"/>
      <c r="U36" s="12"/>
      <c r="V36" s="12"/>
    </row>
    <row r="37" spans="1:22" ht="16.2">
      <c r="A37" s="40"/>
      <c r="B37" s="12"/>
      <c r="C37" s="12"/>
      <c r="D37" s="12"/>
      <c r="E37" s="12"/>
      <c r="F37" s="12"/>
      <c r="G37" s="12"/>
      <c r="H37" s="12"/>
      <c r="I37" s="12"/>
      <c r="J37" s="12"/>
      <c r="K37" s="12"/>
      <c r="L37" s="12"/>
      <c r="M37" s="12"/>
      <c r="N37" s="12"/>
      <c r="O37" s="12"/>
      <c r="P37" s="12"/>
      <c r="Q37" s="12"/>
      <c r="R37" s="12"/>
      <c r="S37" s="12"/>
      <c r="T37" s="12"/>
      <c r="U37" s="12"/>
      <c r="V37" s="12"/>
    </row>
    <row r="38" spans="1:22" ht="16.2">
      <c r="A38" s="41"/>
      <c r="B38" s="12"/>
      <c r="C38" s="12"/>
      <c r="D38" s="12"/>
      <c r="E38" s="12"/>
      <c r="F38" s="12"/>
      <c r="G38" s="12"/>
      <c r="H38" s="12"/>
      <c r="I38" s="12"/>
      <c r="J38" s="12"/>
      <c r="K38" s="12"/>
      <c r="L38" s="12"/>
      <c r="M38" s="12"/>
      <c r="N38" s="12"/>
      <c r="O38" s="12"/>
      <c r="P38" s="12"/>
      <c r="Q38" s="12"/>
      <c r="R38" s="12"/>
      <c r="S38" s="12"/>
      <c r="T38" s="12"/>
      <c r="U38" s="12"/>
      <c r="V38" s="12"/>
    </row>
    <row r="39" spans="1:22">
      <c r="A39" s="12"/>
    </row>
  </sheetData>
  <sheetProtection selectLockedCells="1" selectUnlockedCells="1"/>
  <mergeCells count="1">
    <mergeCell ref="A2:K2"/>
  </mergeCells>
  <printOptions horizontalCentered="1" verticalCentered="1"/>
  <pageMargins left="0.31874999999999998" right="0.38437500000000002" top="0.98425196850393704" bottom="0.98425196850393704" header="0.51181102362204722" footer="0.51181102362204722"/>
  <pageSetup paperSize="9" scale="90" firstPageNumber="2" orientation="portrait" useFirstPageNumber="1" r:id="rId1"/>
  <headerFooter alignWithMargins="0">
    <oddHeader>&amp;C&amp;"Verdana,Gras"&amp;20&amp;K002060Annexe 3
Récapitulatifs France entière</oddHeader>
    <oddFooter>&amp;C&amp;14page 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54"/>
  <sheetViews>
    <sheetView view="pageLayout" zoomScale="70" zoomScaleNormal="85" zoomScaleSheetLayoutView="100" zoomScalePageLayoutView="70" workbookViewId="0">
      <selection activeCell="I40" sqref="I40"/>
    </sheetView>
  </sheetViews>
  <sheetFormatPr baseColWidth="10" defaultColWidth="7.7265625" defaultRowHeight="15.6"/>
  <cols>
    <col min="1" max="1" width="28.453125" style="13" customWidth="1"/>
    <col min="2" max="6" width="6.08984375" style="13" customWidth="1"/>
    <col min="7" max="7" width="7" style="13" customWidth="1"/>
    <col min="8" max="10" width="6.08984375" style="13" customWidth="1"/>
    <col min="11" max="11" width="8.7265625" style="13" customWidth="1"/>
    <col min="12" max="21" width="6.36328125" style="13" customWidth="1"/>
    <col min="22" max="22" width="11" style="13" customWidth="1"/>
    <col min="23" max="28" width="11" style="12" customWidth="1"/>
    <col min="29" max="16384" width="7.7265625" style="13"/>
  </cols>
  <sheetData>
    <row r="1" spans="1:28" ht="18">
      <c r="A1" s="8"/>
      <c r="B1" s="9"/>
      <c r="C1" s="10"/>
      <c r="D1" s="10"/>
      <c r="E1" s="10"/>
      <c r="F1" s="10"/>
      <c r="G1" s="10"/>
      <c r="H1" s="10"/>
      <c r="I1" s="11"/>
      <c r="J1" s="11"/>
      <c r="K1" s="11"/>
      <c r="L1" s="11"/>
      <c r="M1" s="11"/>
      <c r="N1" s="11"/>
      <c r="O1" s="11"/>
      <c r="P1" s="11"/>
      <c r="Q1" s="11"/>
      <c r="R1" s="11"/>
      <c r="S1" s="11"/>
      <c r="T1" s="11"/>
      <c r="U1" s="11"/>
      <c r="V1" s="12"/>
    </row>
    <row r="2" spans="1:28" ht="17.399999999999999">
      <c r="A2" s="1062" t="s">
        <v>287</v>
      </c>
      <c r="B2" s="1062"/>
      <c r="C2" s="1062"/>
      <c r="D2" s="1062"/>
      <c r="E2" s="1062"/>
      <c r="F2" s="1062"/>
      <c r="G2" s="1062"/>
      <c r="H2" s="1062"/>
      <c r="I2" s="1062"/>
      <c r="J2" s="1062"/>
      <c r="K2" s="1062"/>
      <c r="L2" s="12"/>
      <c r="M2" s="12"/>
      <c r="N2" s="12"/>
      <c r="O2" s="12"/>
      <c r="P2" s="12"/>
      <c r="Q2" s="12"/>
      <c r="R2" s="12"/>
      <c r="S2" s="12"/>
      <c r="T2" s="12"/>
      <c r="U2" s="12"/>
      <c r="V2" s="12"/>
    </row>
    <row r="3" spans="1:28" ht="17.399999999999999">
      <c r="A3" s="926" t="str">
        <f>couverture!B26</f>
        <v>Situation au 1er janvier 2018</v>
      </c>
      <c r="B3" s="927"/>
      <c r="C3" s="927"/>
      <c r="D3" s="927"/>
      <c r="E3" s="927"/>
      <c r="F3" s="927"/>
      <c r="G3" s="927"/>
      <c r="H3" s="927"/>
      <c r="I3" s="927"/>
      <c r="J3" s="927"/>
      <c r="K3" s="927"/>
      <c r="L3" s="12"/>
      <c r="M3" s="12"/>
      <c r="N3" s="12"/>
      <c r="O3" s="12"/>
      <c r="P3" s="12"/>
      <c r="Q3" s="12"/>
      <c r="R3" s="12"/>
      <c r="S3" s="12"/>
      <c r="T3" s="12"/>
      <c r="U3" s="12"/>
      <c r="V3" s="12"/>
    </row>
    <row r="4" spans="1:28" s="24" customFormat="1" ht="18">
      <c r="A4" s="163"/>
      <c r="B4" s="10"/>
      <c r="C4" s="10"/>
      <c r="D4" s="10"/>
      <c r="E4" s="10"/>
      <c r="F4" s="10"/>
      <c r="G4" s="10"/>
      <c r="H4" s="10"/>
      <c r="I4" s="10"/>
      <c r="J4" s="10"/>
      <c r="K4" s="10"/>
      <c r="L4" s="163"/>
      <c r="M4" s="163"/>
      <c r="N4" s="163"/>
      <c r="O4" s="163"/>
      <c r="P4" s="163"/>
      <c r="Q4" s="163"/>
      <c r="R4" s="163"/>
      <c r="S4" s="163"/>
      <c r="T4" s="163"/>
      <c r="U4" s="163"/>
      <c r="V4" s="163"/>
      <c r="W4" s="163"/>
      <c r="X4" s="163"/>
      <c r="Y4" s="163"/>
      <c r="Z4" s="163"/>
      <c r="AA4" s="163"/>
      <c r="AB4" s="163"/>
    </row>
    <row r="5" spans="1:28" s="24" customFormat="1" ht="46.8">
      <c r="A5" s="919" t="s">
        <v>84</v>
      </c>
      <c r="B5" s="920" t="s">
        <v>64</v>
      </c>
      <c r="C5" s="921" t="s">
        <v>65</v>
      </c>
      <c r="D5" s="921" t="s">
        <v>66</v>
      </c>
      <c r="E5" s="921" t="s">
        <v>67</v>
      </c>
      <c r="F5" s="921" t="s">
        <v>68</v>
      </c>
      <c r="G5" s="921" t="s">
        <v>69</v>
      </c>
      <c r="H5" s="921" t="s">
        <v>70</v>
      </c>
      <c r="I5" s="921" t="s">
        <v>71</v>
      </c>
      <c r="J5" s="920" t="s">
        <v>72</v>
      </c>
      <c r="K5" s="921" t="s">
        <v>73</v>
      </c>
      <c r="L5" s="163"/>
      <c r="M5" s="163"/>
      <c r="N5" s="163"/>
      <c r="O5" s="163"/>
      <c r="P5" s="163"/>
      <c r="Q5" s="163"/>
      <c r="R5" s="163"/>
      <c r="S5" s="163"/>
      <c r="T5" s="163"/>
      <c r="U5" s="163"/>
      <c r="V5" s="163"/>
      <c r="W5" s="163"/>
      <c r="X5" s="163"/>
      <c r="Y5" s="163"/>
      <c r="Z5" s="163"/>
      <c r="AA5" s="163"/>
      <c r="AB5" s="163"/>
    </row>
    <row r="6" spans="1:28" s="24" customFormat="1" ht="18">
      <c r="A6" s="922" t="s">
        <v>202</v>
      </c>
      <c r="B6" s="923"/>
      <c r="C6" s="923"/>
      <c r="D6" s="923"/>
      <c r="E6" s="923"/>
      <c r="F6" s="923"/>
      <c r="G6" s="923"/>
      <c r="H6" s="923"/>
      <c r="I6" s="923"/>
      <c r="J6" s="923"/>
      <c r="K6" s="923"/>
      <c r="L6" s="163"/>
      <c r="M6" s="163"/>
      <c r="N6" s="163"/>
      <c r="O6" s="163"/>
      <c r="P6" s="163"/>
      <c r="Q6" s="163"/>
      <c r="R6" s="163"/>
      <c r="S6" s="163"/>
      <c r="T6" s="163"/>
      <c r="U6" s="163"/>
      <c r="V6" s="163"/>
      <c r="W6" s="163"/>
      <c r="X6" s="163"/>
      <c r="Y6" s="163"/>
      <c r="Z6" s="163"/>
      <c r="AA6" s="163"/>
      <c r="AB6" s="163"/>
    </row>
    <row r="7" spans="1:28" s="24" customFormat="1" ht="18">
      <c r="A7" s="924"/>
      <c r="B7" s="15"/>
      <c r="C7" s="15"/>
      <c r="D7" s="15"/>
      <c r="E7" s="15"/>
      <c r="F7" s="15"/>
      <c r="G7" s="15"/>
      <c r="H7" s="15"/>
      <c r="I7" s="15"/>
      <c r="J7" s="15"/>
      <c r="K7" s="15"/>
      <c r="L7" s="163"/>
      <c r="M7" s="163"/>
      <c r="N7" s="163"/>
      <c r="O7" s="163"/>
      <c r="P7" s="163"/>
      <c r="Q7" s="163"/>
      <c r="R7" s="163"/>
      <c r="S7" s="163"/>
      <c r="T7" s="163"/>
      <c r="U7" s="163"/>
      <c r="V7" s="163"/>
      <c r="W7" s="163"/>
      <c r="X7" s="163"/>
      <c r="Y7" s="163"/>
      <c r="Z7" s="163"/>
      <c r="AA7" s="163"/>
      <c r="AB7" s="163"/>
    </row>
    <row r="8" spans="1:28" s="24" customFormat="1" ht="24.75" customHeight="1">
      <c r="A8" s="925" t="s">
        <v>203</v>
      </c>
      <c r="B8" s="16">
        <f>[2]Feuil33!B4</f>
        <v>0</v>
      </c>
      <c r="C8" s="16">
        <f>[2]Feuil33!C4</f>
        <v>7</v>
      </c>
      <c r="D8" s="16">
        <f>[2]Feuil33!D4</f>
        <v>49</v>
      </c>
      <c r="E8" s="16">
        <f>[2]Feuil33!E4</f>
        <v>282</v>
      </c>
      <c r="F8" s="16">
        <f>[2]Feuil33!F4</f>
        <v>676</v>
      </c>
      <c r="G8" s="16">
        <f>[2]Feuil33!G4</f>
        <v>1386</v>
      </c>
      <c r="H8" s="16">
        <f>[2]Feuil33!H4</f>
        <v>1095</v>
      </c>
      <c r="I8" s="16">
        <f>[2]Feuil33!I4</f>
        <v>817</v>
      </c>
      <c r="J8" s="16">
        <f>[2]Feuil33!J4</f>
        <v>483</v>
      </c>
      <c r="K8" s="16">
        <f>J8+I8+H8+G8+F8+E8+D8+C8+B8</f>
        <v>4795</v>
      </c>
      <c r="L8" s="163"/>
      <c r="M8" s="163"/>
      <c r="N8" s="163"/>
      <c r="O8" s="163"/>
      <c r="P8" s="163"/>
      <c r="Q8" s="163"/>
      <c r="R8" s="163"/>
      <c r="S8" s="163"/>
      <c r="T8" s="163"/>
      <c r="U8" s="163"/>
      <c r="V8" s="163"/>
      <c r="W8" s="163"/>
      <c r="X8" s="163"/>
      <c r="Y8" s="163"/>
      <c r="Z8" s="163"/>
      <c r="AA8" s="163"/>
      <c r="AB8" s="163"/>
    </row>
    <row r="9" spans="1:28" s="24" customFormat="1" ht="18">
      <c r="A9" s="17" t="s">
        <v>204</v>
      </c>
      <c r="B9" s="16">
        <f>[2]Feuil33!B5</f>
        <v>0</v>
      </c>
      <c r="C9" s="16">
        <f>[2]Feuil33!C5</f>
        <v>2</v>
      </c>
      <c r="D9" s="16">
        <f>[2]Feuil33!D5</f>
        <v>17</v>
      </c>
      <c r="E9" s="16">
        <f>[2]Feuil33!E5</f>
        <v>65</v>
      </c>
      <c r="F9" s="16">
        <f>[2]Feuil33!F5</f>
        <v>92</v>
      </c>
      <c r="G9" s="16">
        <f>[2]Feuil33!G5</f>
        <v>255</v>
      </c>
      <c r="H9" s="16">
        <f>[2]Feuil33!H5</f>
        <v>420</v>
      </c>
      <c r="I9" s="16">
        <f>[2]Feuil33!I5</f>
        <v>484</v>
      </c>
      <c r="J9" s="16">
        <f>[2]Feuil33!J5</f>
        <v>393</v>
      </c>
      <c r="K9" s="16">
        <f t="shared" ref="K9:K15" si="0">J9+I9+H9+G9+F9+E9+D9+C9+B9</f>
        <v>1728</v>
      </c>
      <c r="L9" s="163"/>
      <c r="M9" s="163"/>
      <c r="N9" s="163"/>
      <c r="O9" s="163"/>
      <c r="P9" s="163"/>
      <c r="Q9" s="163"/>
      <c r="R9" s="163"/>
      <c r="S9" s="163"/>
      <c r="T9" s="163"/>
      <c r="U9" s="163"/>
      <c r="V9" s="163"/>
      <c r="W9" s="163"/>
      <c r="X9" s="163"/>
      <c r="Y9" s="163"/>
      <c r="Z9" s="163"/>
      <c r="AA9" s="163"/>
      <c r="AB9" s="163"/>
    </row>
    <row r="10" spans="1:28" s="24" customFormat="1" ht="18">
      <c r="A10" s="17" t="s">
        <v>205</v>
      </c>
      <c r="B10" s="16">
        <f>[2]Feuil33!B6</f>
        <v>0</v>
      </c>
      <c r="C10" s="16">
        <f>[2]Feuil33!C6</f>
        <v>2</v>
      </c>
      <c r="D10" s="16">
        <f>[2]Feuil33!D6</f>
        <v>42</v>
      </c>
      <c r="E10" s="16">
        <f>[2]Feuil33!E6</f>
        <v>144</v>
      </c>
      <c r="F10" s="16">
        <f>[2]Feuil33!F6</f>
        <v>319</v>
      </c>
      <c r="G10" s="16">
        <f>[2]Feuil33!G6</f>
        <v>652</v>
      </c>
      <c r="H10" s="16">
        <f>[2]Feuil33!H6</f>
        <v>683</v>
      </c>
      <c r="I10" s="16">
        <f>[2]Feuil33!I6</f>
        <v>461</v>
      </c>
      <c r="J10" s="16">
        <f>[2]Feuil33!J6</f>
        <v>326</v>
      </c>
      <c r="K10" s="16">
        <f t="shared" si="0"/>
        <v>2629</v>
      </c>
      <c r="L10" s="163"/>
      <c r="M10" s="163"/>
      <c r="N10" s="163"/>
      <c r="O10" s="163"/>
      <c r="P10" s="163"/>
      <c r="Q10" s="163"/>
      <c r="R10" s="163"/>
      <c r="S10" s="163"/>
      <c r="T10" s="163"/>
      <c r="U10" s="163"/>
      <c r="V10" s="163"/>
      <c r="W10" s="163"/>
      <c r="X10" s="163"/>
      <c r="Y10" s="163"/>
      <c r="Z10" s="163"/>
      <c r="AA10" s="163"/>
      <c r="AB10" s="163"/>
    </row>
    <row r="11" spans="1:28" s="24" customFormat="1" ht="18">
      <c r="A11" s="17" t="s">
        <v>206</v>
      </c>
      <c r="B11" s="16">
        <f>[2]Feuil33!B7</f>
        <v>0</v>
      </c>
      <c r="C11" s="16">
        <f>[2]Feuil33!C7</f>
        <v>2</v>
      </c>
      <c r="D11" s="16">
        <f>[2]Feuil33!D7</f>
        <v>8</v>
      </c>
      <c r="E11" s="16">
        <f>[2]Feuil33!E7</f>
        <v>22</v>
      </c>
      <c r="F11" s="16">
        <f>[2]Feuil33!F7</f>
        <v>39</v>
      </c>
      <c r="G11" s="16">
        <f>[2]Feuil33!G7</f>
        <v>90</v>
      </c>
      <c r="H11" s="16">
        <f>[2]Feuil33!H7</f>
        <v>145</v>
      </c>
      <c r="I11" s="16">
        <f>[2]Feuil33!I7</f>
        <v>174</v>
      </c>
      <c r="J11" s="16">
        <f>[2]Feuil33!J7</f>
        <v>135</v>
      </c>
      <c r="K11" s="16">
        <f t="shared" si="0"/>
        <v>615</v>
      </c>
      <c r="L11" s="163"/>
      <c r="M11" s="163"/>
      <c r="N11" s="163"/>
      <c r="O11" s="163"/>
      <c r="P11" s="163"/>
      <c r="Q11" s="163"/>
      <c r="R11" s="163"/>
      <c r="S11" s="163"/>
      <c r="T11" s="163"/>
      <c r="U11" s="163"/>
      <c r="V11" s="163"/>
      <c r="W11" s="163"/>
      <c r="X11" s="163"/>
      <c r="Y11" s="163"/>
      <c r="Z11" s="163"/>
      <c r="AA11" s="163"/>
      <c r="AB11" s="163"/>
    </row>
    <row r="12" spans="1:28" s="24" customFormat="1" ht="18">
      <c r="A12" s="17" t="s">
        <v>207</v>
      </c>
      <c r="B12" s="16">
        <f>[2]Feuil33!B8</f>
        <v>0</v>
      </c>
      <c r="C12" s="16">
        <f>[2]Feuil33!C8</f>
        <v>1</v>
      </c>
      <c r="D12" s="16">
        <f>[2]Feuil33!D8</f>
        <v>11</v>
      </c>
      <c r="E12" s="16">
        <f>[2]Feuil33!E8</f>
        <v>46</v>
      </c>
      <c r="F12" s="16">
        <f>[2]Feuil33!F8</f>
        <v>77</v>
      </c>
      <c r="G12" s="16">
        <f>[2]Feuil33!G8</f>
        <v>139</v>
      </c>
      <c r="H12" s="16">
        <f>[2]Feuil33!H8</f>
        <v>114</v>
      </c>
      <c r="I12" s="16">
        <f>[2]Feuil33!I8</f>
        <v>63</v>
      </c>
      <c r="J12" s="16">
        <f>[2]Feuil33!J8</f>
        <v>35</v>
      </c>
      <c r="K12" s="16">
        <f t="shared" si="0"/>
        <v>486</v>
      </c>
      <c r="L12" s="163"/>
      <c r="M12" s="163"/>
      <c r="N12" s="163"/>
      <c r="O12" s="163"/>
      <c r="P12" s="163"/>
      <c r="Q12" s="163"/>
      <c r="R12" s="163"/>
      <c r="S12" s="163"/>
      <c r="T12" s="163"/>
      <c r="U12" s="163"/>
      <c r="V12" s="163"/>
      <c r="W12" s="163"/>
      <c r="X12" s="163"/>
      <c r="Y12" s="163"/>
      <c r="Z12" s="163"/>
      <c r="AA12" s="163"/>
      <c r="AB12" s="163"/>
    </row>
    <row r="13" spans="1:28" s="24" customFormat="1" ht="18">
      <c r="A13" s="17" t="s">
        <v>208</v>
      </c>
      <c r="B13" s="16">
        <f>[2]Feuil33!B9</f>
        <v>2</v>
      </c>
      <c r="C13" s="16">
        <f>[2]Feuil33!C9</f>
        <v>13</v>
      </c>
      <c r="D13" s="16">
        <f>[2]Feuil33!D9</f>
        <v>367</v>
      </c>
      <c r="E13" s="16">
        <f>[2]Feuil33!E9</f>
        <v>1067</v>
      </c>
      <c r="F13" s="16">
        <f>[2]Feuil33!F9</f>
        <v>1509</v>
      </c>
      <c r="G13" s="16">
        <f>[2]Feuil33!G9</f>
        <v>2214</v>
      </c>
      <c r="H13" s="16">
        <f>[2]Feuil33!H9</f>
        <v>1081</v>
      </c>
      <c r="I13" s="16">
        <f>[2]Feuil33!I9</f>
        <v>396</v>
      </c>
      <c r="J13" s="16">
        <f>[2]Feuil33!J9</f>
        <v>96</v>
      </c>
      <c r="K13" s="16">
        <f t="shared" si="0"/>
        <v>6745</v>
      </c>
      <c r="L13" s="163"/>
      <c r="M13" s="163"/>
      <c r="N13" s="163"/>
      <c r="O13" s="163"/>
      <c r="P13" s="163"/>
      <c r="Q13" s="163"/>
      <c r="R13" s="163"/>
      <c r="S13" s="163"/>
      <c r="T13" s="163"/>
      <c r="U13" s="163"/>
      <c r="V13" s="163"/>
      <c r="W13" s="163"/>
      <c r="X13" s="163"/>
      <c r="Y13" s="163"/>
      <c r="Z13" s="163"/>
      <c r="AA13" s="163"/>
      <c r="AB13" s="163"/>
    </row>
    <row r="14" spans="1:28" s="24" customFormat="1" ht="28.5" customHeight="1">
      <c r="A14" s="925" t="s">
        <v>209</v>
      </c>
      <c r="B14" s="16">
        <f>[2]Feuil33!B10</f>
        <v>0</v>
      </c>
      <c r="C14" s="16">
        <f>[2]Feuil33!C10</f>
        <v>0</v>
      </c>
      <c r="D14" s="16">
        <f>[2]Feuil33!D10</f>
        <v>7</v>
      </c>
      <c r="E14" s="16">
        <f>[2]Feuil33!E10</f>
        <v>41</v>
      </c>
      <c r="F14" s="16">
        <f>[2]Feuil33!F10</f>
        <v>68</v>
      </c>
      <c r="G14" s="16">
        <f>[2]Feuil33!G10</f>
        <v>110</v>
      </c>
      <c r="H14" s="16">
        <f>[2]Feuil33!H10</f>
        <v>51</v>
      </c>
      <c r="I14" s="16">
        <f>[2]Feuil33!I10</f>
        <v>20</v>
      </c>
      <c r="J14" s="16">
        <f>[2]Feuil33!J10</f>
        <v>2</v>
      </c>
      <c r="K14" s="16">
        <f t="shared" si="0"/>
        <v>299</v>
      </c>
      <c r="L14" s="163"/>
      <c r="M14" s="163"/>
      <c r="N14" s="163"/>
      <c r="O14" s="163"/>
      <c r="P14" s="163"/>
      <c r="Q14" s="163"/>
      <c r="R14" s="163"/>
      <c r="S14" s="163"/>
      <c r="T14" s="163"/>
      <c r="U14" s="163"/>
      <c r="V14" s="163"/>
      <c r="W14" s="163"/>
      <c r="X14" s="163"/>
      <c r="Y14" s="163"/>
      <c r="Z14" s="163"/>
      <c r="AA14" s="163"/>
      <c r="AB14" s="163"/>
    </row>
    <row r="15" spans="1:28">
      <c r="A15" s="17" t="s">
        <v>210</v>
      </c>
      <c r="B15" s="16">
        <f>[2]Feuil33!B11</f>
        <v>0</v>
      </c>
      <c r="C15" s="16">
        <f>[2]Feuil33!C11</f>
        <v>2</v>
      </c>
      <c r="D15" s="16">
        <f>[2]Feuil33!D11</f>
        <v>51</v>
      </c>
      <c r="E15" s="16">
        <f>[2]Feuil33!E11</f>
        <v>164</v>
      </c>
      <c r="F15" s="16">
        <f>[2]Feuil33!F11</f>
        <v>275</v>
      </c>
      <c r="G15" s="16">
        <f>[2]Feuil33!G11</f>
        <v>564</v>
      </c>
      <c r="H15" s="16">
        <f>[2]Feuil33!H11</f>
        <v>394</v>
      </c>
      <c r="I15" s="16">
        <f>[2]Feuil33!I11</f>
        <v>174</v>
      </c>
      <c r="J15" s="16">
        <f>[2]Feuil33!J11</f>
        <v>82</v>
      </c>
      <c r="K15" s="16">
        <f t="shared" si="0"/>
        <v>1706</v>
      </c>
      <c r="L15" s="12"/>
      <c r="M15" s="12"/>
      <c r="N15" s="12"/>
      <c r="O15" s="12"/>
      <c r="P15" s="12"/>
      <c r="Q15" s="12"/>
      <c r="R15" s="12"/>
      <c r="S15" s="12"/>
      <c r="T15" s="12"/>
      <c r="U15" s="12"/>
      <c r="V15" s="12"/>
    </row>
    <row r="16" spans="1:28">
      <c r="A16" s="17"/>
      <c r="B16" s="18"/>
      <c r="C16" s="18"/>
      <c r="D16" s="18"/>
      <c r="E16" s="18"/>
      <c r="F16" s="18"/>
      <c r="G16" s="18"/>
      <c r="H16" s="18"/>
      <c r="I16" s="18"/>
      <c r="J16" s="18"/>
      <c r="K16" s="18"/>
      <c r="L16" s="12"/>
      <c r="M16" s="12"/>
      <c r="N16" s="12"/>
      <c r="O16" s="12"/>
      <c r="P16" s="12"/>
      <c r="Q16" s="12"/>
      <c r="R16" s="12"/>
      <c r="S16" s="12"/>
      <c r="T16" s="12"/>
      <c r="U16" s="12"/>
      <c r="V16" s="12"/>
    </row>
    <row r="17" spans="1:22">
      <c r="A17" s="19" t="s">
        <v>85</v>
      </c>
      <c r="B17" s="20">
        <f>SUM(B8:B15)</f>
        <v>2</v>
      </c>
      <c r="C17" s="20">
        <f t="shared" ref="C17:K17" si="1">SUM(C8:C15)</f>
        <v>29</v>
      </c>
      <c r="D17" s="20">
        <f t="shared" si="1"/>
        <v>552</v>
      </c>
      <c r="E17" s="20">
        <f t="shared" si="1"/>
        <v>1831</v>
      </c>
      <c r="F17" s="20">
        <f t="shared" si="1"/>
        <v>3055</v>
      </c>
      <c r="G17" s="20">
        <f t="shared" si="1"/>
        <v>5410</v>
      </c>
      <c r="H17" s="20">
        <f t="shared" si="1"/>
        <v>3983</v>
      </c>
      <c r="I17" s="20">
        <f t="shared" si="1"/>
        <v>2589</v>
      </c>
      <c r="J17" s="20">
        <f t="shared" si="1"/>
        <v>1552</v>
      </c>
      <c r="K17" s="20">
        <f t="shared" si="1"/>
        <v>19003</v>
      </c>
      <c r="L17" s="12"/>
      <c r="M17" s="12"/>
      <c r="N17" s="12"/>
      <c r="O17" s="12"/>
      <c r="P17" s="12"/>
      <c r="Q17" s="12"/>
      <c r="R17" s="12"/>
      <c r="S17" s="12"/>
      <c r="T17" s="12"/>
      <c r="U17" s="12"/>
      <c r="V17" s="12"/>
    </row>
    <row r="18" spans="1:22">
      <c r="A18" s="21" t="s">
        <v>219</v>
      </c>
      <c r="B18" s="22"/>
      <c r="C18" s="22"/>
      <c r="D18" s="22"/>
      <c r="E18" s="22"/>
      <c r="F18" s="22"/>
      <c r="G18" s="22"/>
      <c r="H18" s="22"/>
      <c r="I18" s="22"/>
      <c r="J18" s="22"/>
      <c r="K18" s="22"/>
      <c r="L18" s="12"/>
      <c r="M18" s="12"/>
      <c r="N18" s="12"/>
      <c r="O18" s="12"/>
      <c r="P18" s="12"/>
      <c r="Q18" s="12"/>
      <c r="R18" s="12"/>
      <c r="S18" s="12"/>
      <c r="T18" s="12"/>
      <c r="U18" s="12"/>
      <c r="V18" s="12"/>
    </row>
    <row r="19" spans="1:22">
      <c r="A19" s="23"/>
      <c r="B19" s="15"/>
      <c r="C19" s="15"/>
      <c r="D19" s="15"/>
      <c r="E19" s="15"/>
      <c r="F19" s="15"/>
      <c r="G19" s="15"/>
      <c r="H19" s="15"/>
      <c r="I19" s="15"/>
      <c r="J19" s="15"/>
      <c r="K19" s="15"/>
      <c r="L19" s="12"/>
      <c r="M19" s="12"/>
      <c r="N19" s="12"/>
      <c r="O19" s="12"/>
      <c r="P19" s="12"/>
      <c r="Q19" s="12"/>
      <c r="R19" s="12"/>
      <c r="S19" s="12"/>
      <c r="T19" s="12"/>
      <c r="U19" s="12"/>
      <c r="V19" s="12"/>
    </row>
    <row r="20" spans="1:22">
      <c r="A20" s="17" t="s">
        <v>211</v>
      </c>
      <c r="B20" s="16">
        <f>[2]Feuil33!B12</f>
        <v>1</v>
      </c>
      <c r="C20" s="16">
        <f>[2]Feuil33!C12</f>
        <v>2</v>
      </c>
      <c r="D20" s="16">
        <f>[2]Feuil33!D12</f>
        <v>51</v>
      </c>
      <c r="E20" s="16">
        <f>[2]Feuil33!E12</f>
        <v>351</v>
      </c>
      <c r="F20" s="16">
        <f>[2]Feuil33!F12</f>
        <v>454</v>
      </c>
      <c r="G20" s="16">
        <f>[2]Feuil33!G12</f>
        <v>530</v>
      </c>
      <c r="H20" s="16">
        <f>[2]Feuil33!H12</f>
        <v>220</v>
      </c>
      <c r="I20" s="16">
        <f>[2]Feuil33!I12</f>
        <v>100</v>
      </c>
      <c r="J20" s="16">
        <f>[2]Feuil33!J12</f>
        <v>29</v>
      </c>
      <c r="K20" s="16">
        <f>J20+I20+H20+G20+F20+E20+D20+C20+B20</f>
        <v>1738</v>
      </c>
      <c r="L20" s="12"/>
      <c r="M20" s="12"/>
      <c r="N20" s="12"/>
      <c r="O20" s="12"/>
      <c r="P20" s="12"/>
      <c r="Q20" s="12"/>
      <c r="R20" s="12"/>
      <c r="S20" s="12"/>
      <c r="T20" s="12"/>
      <c r="U20" s="12"/>
      <c r="V20" s="12"/>
    </row>
    <row r="21" spans="1:22">
      <c r="A21" s="17" t="s">
        <v>212</v>
      </c>
      <c r="B21" s="16">
        <f>[2]Feuil33!B13</f>
        <v>8</v>
      </c>
      <c r="C21" s="16">
        <f>[2]Feuil33!C13</f>
        <v>82</v>
      </c>
      <c r="D21" s="16">
        <f>[2]Feuil33!D13</f>
        <v>1146</v>
      </c>
      <c r="E21" s="16">
        <f>[2]Feuil33!E13</f>
        <v>2248</v>
      </c>
      <c r="F21" s="16">
        <f>[2]Feuil33!F13</f>
        <v>2141</v>
      </c>
      <c r="G21" s="16">
        <f>[2]Feuil33!G13</f>
        <v>2586</v>
      </c>
      <c r="H21" s="16">
        <f>[2]Feuil33!H13</f>
        <v>1204</v>
      </c>
      <c r="I21" s="16">
        <f>[2]Feuil33!I13</f>
        <v>364</v>
      </c>
      <c r="J21" s="16">
        <f>[2]Feuil33!J13</f>
        <v>67</v>
      </c>
      <c r="K21" s="16">
        <f t="shared" ref="K21:K22" si="2">J21+I21+H21+G21+F21+E21+D21+C21+B21</f>
        <v>9846</v>
      </c>
      <c r="L21" s="12"/>
      <c r="M21" s="12"/>
      <c r="N21" s="12"/>
      <c r="O21" s="12"/>
      <c r="P21" s="12"/>
      <c r="Q21" s="12"/>
      <c r="R21" s="12"/>
      <c r="S21" s="12"/>
      <c r="T21" s="12"/>
      <c r="U21" s="12"/>
      <c r="V21" s="12"/>
    </row>
    <row r="22" spans="1:22">
      <c r="A22" s="17" t="s">
        <v>224</v>
      </c>
      <c r="B22" s="16">
        <f>[2]Feuil33!B14</f>
        <v>3</v>
      </c>
      <c r="C22" s="16">
        <f>[2]Feuil33!C14</f>
        <v>17</v>
      </c>
      <c r="D22" s="16">
        <f>[2]Feuil33!D14</f>
        <v>332</v>
      </c>
      <c r="E22" s="16">
        <f>[2]Feuil33!E14</f>
        <v>740</v>
      </c>
      <c r="F22" s="16">
        <f>[2]Feuil33!F14</f>
        <v>849</v>
      </c>
      <c r="G22" s="16">
        <f>[2]Feuil33!G14</f>
        <v>1022</v>
      </c>
      <c r="H22" s="16">
        <f>[2]Feuil33!H14</f>
        <v>483</v>
      </c>
      <c r="I22" s="16">
        <f>[2]Feuil33!I14</f>
        <v>215</v>
      </c>
      <c r="J22" s="16">
        <f>[2]Feuil33!J14</f>
        <v>74</v>
      </c>
      <c r="K22" s="16">
        <f t="shared" si="2"/>
        <v>3735</v>
      </c>
      <c r="L22" s="12"/>
      <c r="M22" s="12"/>
      <c r="N22" s="12"/>
      <c r="O22" s="12"/>
      <c r="P22" s="12"/>
      <c r="Q22" s="12"/>
      <c r="R22" s="12"/>
      <c r="S22" s="12"/>
      <c r="T22" s="12"/>
      <c r="U22" s="12"/>
      <c r="V22" s="12"/>
    </row>
    <row r="23" spans="1:22">
      <c r="B23" s="25"/>
      <c r="C23" s="25"/>
      <c r="D23" s="25"/>
      <c r="E23" s="25"/>
      <c r="F23" s="25"/>
      <c r="G23" s="25"/>
      <c r="H23" s="25"/>
      <c r="I23" s="25"/>
      <c r="J23" s="25"/>
      <c r="K23" s="25"/>
      <c r="L23" s="26"/>
      <c r="M23" s="12"/>
      <c r="N23" s="12"/>
      <c r="O23" s="12"/>
      <c r="P23" s="12"/>
      <c r="Q23" s="12"/>
      <c r="R23" s="12"/>
      <c r="S23" s="12"/>
      <c r="T23" s="12"/>
      <c r="U23" s="12"/>
      <c r="V23" s="12"/>
    </row>
    <row r="24" spans="1:22">
      <c r="A24" s="19" t="s">
        <v>85</v>
      </c>
      <c r="B24" s="27">
        <f>SUM(B20:B22)</f>
        <v>12</v>
      </c>
      <c r="C24" s="27">
        <f t="shared" ref="C24:K24" si="3">SUM(C20:C22)</f>
        <v>101</v>
      </c>
      <c r="D24" s="27">
        <f t="shared" si="3"/>
        <v>1529</v>
      </c>
      <c r="E24" s="27">
        <f t="shared" si="3"/>
        <v>3339</v>
      </c>
      <c r="F24" s="27">
        <f t="shared" si="3"/>
        <v>3444</v>
      </c>
      <c r="G24" s="27">
        <f t="shared" si="3"/>
        <v>4138</v>
      </c>
      <c r="H24" s="27">
        <f t="shared" si="3"/>
        <v>1907</v>
      </c>
      <c r="I24" s="27">
        <f t="shared" si="3"/>
        <v>679</v>
      </c>
      <c r="J24" s="27">
        <f t="shared" si="3"/>
        <v>170</v>
      </c>
      <c r="K24" s="27">
        <f t="shared" si="3"/>
        <v>15319</v>
      </c>
      <c r="L24" s="12"/>
      <c r="M24" s="12"/>
      <c r="N24" s="12"/>
      <c r="O24" s="12"/>
      <c r="P24" s="12"/>
      <c r="Q24" s="12"/>
      <c r="R24" s="12"/>
      <c r="S24" s="12"/>
      <c r="T24" s="12"/>
      <c r="U24" s="12"/>
      <c r="V24" s="12"/>
    </row>
    <row r="25" spans="1:22">
      <c r="A25" s="28" t="s">
        <v>87</v>
      </c>
      <c r="B25" s="29"/>
      <c r="C25" s="29"/>
      <c r="D25" s="29"/>
      <c r="E25" s="29"/>
      <c r="F25" s="29"/>
      <c r="G25" s="29"/>
      <c r="H25" s="29"/>
      <c r="I25" s="29"/>
      <c r="J25" s="29"/>
      <c r="K25" s="29"/>
      <c r="L25" s="12"/>
      <c r="M25" s="12"/>
      <c r="N25" s="12"/>
      <c r="O25" s="12"/>
      <c r="P25" s="12"/>
      <c r="Q25" s="12"/>
      <c r="R25" s="12"/>
      <c r="S25" s="12"/>
      <c r="T25" s="12"/>
      <c r="U25" s="12"/>
      <c r="V25" s="12"/>
    </row>
    <row r="26" spans="1:22">
      <c r="A26" s="17"/>
      <c r="B26" s="15"/>
      <c r="C26" s="15"/>
      <c r="D26" s="15"/>
      <c r="E26" s="15"/>
      <c r="F26" s="15"/>
      <c r="G26" s="15"/>
      <c r="H26" s="15"/>
      <c r="I26" s="15"/>
      <c r="J26" s="15"/>
      <c r="K26" s="15"/>
      <c r="L26" s="26"/>
      <c r="M26" s="12"/>
      <c r="N26" s="12"/>
      <c r="O26" s="12"/>
      <c r="P26" s="12"/>
      <c r="Q26" s="12"/>
      <c r="R26" s="12"/>
      <c r="S26" s="12"/>
      <c r="T26" s="12"/>
      <c r="U26" s="12"/>
      <c r="V26" s="12"/>
    </row>
    <row r="27" spans="1:22">
      <c r="A27" s="17" t="s">
        <v>213</v>
      </c>
      <c r="B27" s="16">
        <f>[2]Feuil33!B15</f>
        <v>2</v>
      </c>
      <c r="C27" s="16">
        <f>[2]Feuil33!C15</f>
        <v>22</v>
      </c>
      <c r="D27" s="16">
        <f>[2]Feuil33!D15</f>
        <v>750</v>
      </c>
      <c r="E27" s="16">
        <f>[2]Feuil33!E15</f>
        <v>1863</v>
      </c>
      <c r="F27" s="16">
        <f>[2]Feuil33!F15</f>
        <v>1950</v>
      </c>
      <c r="G27" s="16">
        <f>[2]Feuil33!G15</f>
        <v>2776</v>
      </c>
      <c r="H27" s="16">
        <f>[2]Feuil33!H15</f>
        <v>1033</v>
      </c>
      <c r="I27" s="16">
        <f>[2]Feuil33!I15</f>
        <v>364</v>
      </c>
      <c r="J27" s="16">
        <f>[2]Feuil33!J15</f>
        <v>112</v>
      </c>
      <c r="K27" s="16">
        <f>J27+I27+H27+G27+F27+E27+D27+C27+B27</f>
        <v>8872</v>
      </c>
      <c r="L27" s="12"/>
      <c r="M27" s="12"/>
      <c r="N27" s="12"/>
      <c r="O27" s="12"/>
      <c r="P27" s="12"/>
      <c r="Q27" s="12"/>
      <c r="R27" s="12"/>
      <c r="S27" s="12"/>
      <c r="T27" s="12"/>
      <c r="U27" s="12"/>
      <c r="V27" s="12"/>
    </row>
    <row r="28" spans="1:22">
      <c r="A28" s="17" t="s">
        <v>226</v>
      </c>
      <c r="B28" s="16">
        <f>[2]Feuil33!B16</f>
        <v>0</v>
      </c>
      <c r="C28" s="16">
        <f>[2]Feuil33!C16</f>
        <v>1</v>
      </c>
      <c r="D28" s="16">
        <f>[2]Feuil33!D16</f>
        <v>135</v>
      </c>
      <c r="E28" s="16">
        <f>[2]Feuil33!E16</f>
        <v>372</v>
      </c>
      <c r="F28" s="16">
        <f>[2]Feuil33!F16</f>
        <v>485</v>
      </c>
      <c r="G28" s="16">
        <f>[2]Feuil33!G16</f>
        <v>728</v>
      </c>
      <c r="H28" s="16">
        <f>[2]Feuil33!H16</f>
        <v>361</v>
      </c>
      <c r="I28" s="16">
        <f>[2]Feuil33!I16</f>
        <v>147</v>
      </c>
      <c r="J28" s="16">
        <f>[2]Feuil33!J16</f>
        <v>57</v>
      </c>
      <c r="K28" s="16">
        <f t="shared" ref="K28:K30" si="4">J28+I28+H28+G28+F28+E28+D28+C28+B28</f>
        <v>2286</v>
      </c>
      <c r="L28" s="12"/>
      <c r="M28" s="12"/>
      <c r="N28" s="12"/>
      <c r="O28" s="12"/>
      <c r="P28" s="12"/>
      <c r="Q28" s="12"/>
      <c r="R28" s="12"/>
      <c r="S28" s="12"/>
      <c r="T28" s="12"/>
      <c r="U28" s="12"/>
      <c r="V28" s="12"/>
    </row>
    <row r="29" spans="1:22">
      <c r="A29" s="17" t="s">
        <v>214</v>
      </c>
      <c r="B29" s="16">
        <f>[2]Feuil33!B17</f>
        <v>0</v>
      </c>
      <c r="C29" s="16">
        <f>[2]Feuil33!C17</f>
        <v>1</v>
      </c>
      <c r="D29" s="16">
        <f>[2]Feuil33!D17</f>
        <v>128</v>
      </c>
      <c r="E29" s="16">
        <f>[2]Feuil33!E17</f>
        <v>455</v>
      </c>
      <c r="F29" s="16">
        <f>[2]Feuil33!F17</f>
        <v>628</v>
      </c>
      <c r="G29" s="16">
        <f>[2]Feuil33!G17</f>
        <v>1058</v>
      </c>
      <c r="H29" s="16">
        <f>[2]Feuil33!H17</f>
        <v>554</v>
      </c>
      <c r="I29" s="16">
        <f>[2]Feuil33!I17</f>
        <v>246</v>
      </c>
      <c r="J29" s="16">
        <f>[2]Feuil33!J17</f>
        <v>50</v>
      </c>
      <c r="K29" s="16">
        <f t="shared" si="4"/>
        <v>3120</v>
      </c>
      <c r="L29" s="12"/>
      <c r="M29" s="12"/>
      <c r="N29" s="12"/>
      <c r="O29" s="12"/>
      <c r="P29" s="12"/>
      <c r="Q29" s="12"/>
      <c r="R29" s="12"/>
      <c r="S29" s="12"/>
      <c r="T29" s="12"/>
      <c r="U29" s="12"/>
      <c r="V29" s="12"/>
    </row>
    <row r="30" spans="1:22">
      <c r="A30" s="17" t="s">
        <v>86</v>
      </c>
      <c r="B30" s="16">
        <f>[2]Feuil33!B18</f>
        <v>1</v>
      </c>
      <c r="C30" s="16">
        <f>[2]Feuil33!C18</f>
        <v>0</v>
      </c>
      <c r="D30" s="16">
        <f>[2]Feuil33!D18</f>
        <v>4</v>
      </c>
      <c r="E30" s="16">
        <f>[2]Feuil33!E18</f>
        <v>36</v>
      </c>
      <c r="F30" s="16">
        <f>[2]Feuil33!F18</f>
        <v>64</v>
      </c>
      <c r="G30" s="16">
        <f>[2]Feuil33!G18</f>
        <v>191</v>
      </c>
      <c r="H30" s="16">
        <f>[2]Feuil33!H18</f>
        <v>128</v>
      </c>
      <c r="I30" s="16">
        <f>[2]Feuil33!I18</f>
        <v>95</v>
      </c>
      <c r="J30" s="16">
        <f>[2]Feuil33!J18</f>
        <v>40</v>
      </c>
      <c r="K30" s="16">
        <f t="shared" si="4"/>
        <v>559</v>
      </c>
      <c r="L30" s="12"/>
      <c r="M30" s="12"/>
      <c r="N30" s="12"/>
      <c r="O30" s="12"/>
      <c r="P30" s="12"/>
      <c r="Q30" s="12"/>
      <c r="R30" s="12"/>
      <c r="S30" s="12"/>
      <c r="T30" s="12"/>
      <c r="U30" s="12"/>
      <c r="V30" s="12"/>
    </row>
    <row r="31" spans="1:22">
      <c r="A31" s="17"/>
      <c r="B31" s="18"/>
      <c r="C31" s="18"/>
      <c r="D31" s="18"/>
      <c r="E31" s="18"/>
      <c r="F31" s="18"/>
      <c r="G31" s="18"/>
      <c r="H31" s="18"/>
      <c r="I31" s="18"/>
      <c r="J31" s="18"/>
      <c r="K31" s="18"/>
      <c r="L31" s="26"/>
      <c r="M31" s="12"/>
      <c r="N31" s="12"/>
      <c r="O31" s="12"/>
      <c r="P31" s="12"/>
      <c r="Q31" s="12"/>
      <c r="R31" s="12"/>
      <c r="S31" s="12"/>
      <c r="T31" s="12"/>
      <c r="U31" s="12"/>
      <c r="V31" s="12"/>
    </row>
    <row r="32" spans="1:22">
      <c r="A32" s="19" t="s">
        <v>85</v>
      </c>
      <c r="B32" s="27">
        <f>SUM(B27:B30)</f>
        <v>3</v>
      </c>
      <c r="C32" s="27">
        <f t="shared" ref="C32:K32" si="5">SUM(C27:C30)</f>
        <v>24</v>
      </c>
      <c r="D32" s="27">
        <f t="shared" si="5"/>
        <v>1017</v>
      </c>
      <c r="E32" s="27">
        <f t="shared" si="5"/>
        <v>2726</v>
      </c>
      <c r="F32" s="27">
        <f t="shared" si="5"/>
        <v>3127</v>
      </c>
      <c r="G32" s="27">
        <f t="shared" si="5"/>
        <v>4753</v>
      </c>
      <c r="H32" s="27">
        <f t="shared" si="5"/>
        <v>2076</v>
      </c>
      <c r="I32" s="27">
        <f t="shared" si="5"/>
        <v>852</v>
      </c>
      <c r="J32" s="27">
        <f t="shared" si="5"/>
        <v>259</v>
      </c>
      <c r="K32" s="27">
        <f t="shared" si="5"/>
        <v>14837</v>
      </c>
      <c r="L32" s="12"/>
      <c r="M32" s="12"/>
      <c r="N32" s="12"/>
      <c r="O32" s="12"/>
      <c r="P32" s="12"/>
      <c r="Q32" s="12"/>
      <c r="R32" s="12"/>
      <c r="S32" s="12"/>
      <c r="T32" s="12"/>
      <c r="U32" s="12"/>
      <c r="V32" s="12"/>
    </row>
    <row r="33" spans="1:22">
      <c r="A33" s="30"/>
      <c r="B33" s="27"/>
      <c r="C33" s="31"/>
      <c r="D33" s="31"/>
      <c r="E33" s="31"/>
      <c r="F33" s="31"/>
      <c r="G33" s="31"/>
      <c r="H33" s="31"/>
      <c r="I33" s="31"/>
      <c r="J33" s="31"/>
      <c r="K33" s="31"/>
      <c r="L33" s="12"/>
      <c r="M33" s="12"/>
      <c r="N33" s="12"/>
      <c r="O33" s="12"/>
      <c r="P33" s="12"/>
      <c r="Q33" s="12"/>
      <c r="R33" s="12"/>
      <c r="S33" s="12"/>
      <c r="T33" s="12"/>
      <c r="U33" s="12"/>
      <c r="V33" s="12"/>
    </row>
    <row r="34" spans="1:22">
      <c r="A34" s="32" t="s">
        <v>83</v>
      </c>
      <c r="B34" s="20">
        <f>B17+B24+B32</f>
        <v>17</v>
      </c>
      <c r="C34" s="20">
        <f t="shared" ref="C34:K34" si="6">C17+C24+C32</f>
        <v>154</v>
      </c>
      <c r="D34" s="20">
        <f t="shared" si="6"/>
        <v>3098</v>
      </c>
      <c r="E34" s="20">
        <f t="shared" si="6"/>
        <v>7896</v>
      </c>
      <c r="F34" s="20">
        <f t="shared" si="6"/>
        <v>9626</v>
      </c>
      <c r="G34" s="20">
        <f t="shared" si="6"/>
        <v>14301</v>
      </c>
      <c r="H34" s="20">
        <f t="shared" si="6"/>
        <v>7966</v>
      </c>
      <c r="I34" s="20">
        <f t="shared" si="6"/>
        <v>4120</v>
      </c>
      <c r="J34" s="20">
        <f t="shared" si="6"/>
        <v>1981</v>
      </c>
      <c r="K34" s="20">
        <f t="shared" si="6"/>
        <v>49159</v>
      </c>
      <c r="L34" s="12"/>
      <c r="M34" s="12"/>
      <c r="N34" s="12"/>
      <c r="O34" s="12"/>
      <c r="P34" s="12"/>
      <c r="Q34" s="12"/>
      <c r="R34" s="12"/>
      <c r="S34" s="12"/>
      <c r="T34" s="12"/>
      <c r="U34" s="12"/>
      <c r="V34" s="12"/>
    </row>
    <row r="35" spans="1:22" ht="16.2">
      <c r="A35" s="33" t="s">
        <v>225</v>
      </c>
      <c r="B35" s="34"/>
      <c r="C35" s="34"/>
      <c r="D35" s="35"/>
      <c r="E35" s="35"/>
      <c r="F35" s="35"/>
      <c r="G35" s="35"/>
      <c r="H35" s="35"/>
      <c r="I35" s="35"/>
      <c r="J35" s="35"/>
      <c r="K35" s="35"/>
      <c r="L35" s="12"/>
      <c r="M35" s="12"/>
      <c r="N35" s="12"/>
      <c r="O35" s="12"/>
      <c r="P35" s="12"/>
      <c r="Q35" s="12"/>
      <c r="R35" s="12"/>
      <c r="S35" s="12"/>
      <c r="T35" s="12"/>
      <c r="U35" s="12"/>
      <c r="V35" s="12"/>
    </row>
    <row r="36" spans="1:22" ht="16.2">
      <c r="A36" s="36" t="s">
        <v>227</v>
      </c>
      <c r="B36" s="35"/>
      <c r="C36" s="35"/>
      <c r="D36" s="35"/>
      <c r="E36" s="35"/>
      <c r="F36" s="35"/>
      <c r="G36" s="35"/>
      <c r="H36" s="35"/>
      <c r="I36" s="35"/>
      <c r="J36" s="35"/>
      <c r="K36" s="35"/>
      <c r="L36" s="12"/>
      <c r="M36" s="12"/>
      <c r="N36" s="12"/>
      <c r="O36" s="12"/>
      <c r="P36" s="12"/>
      <c r="Q36" s="12"/>
      <c r="R36" s="12"/>
      <c r="S36" s="12"/>
      <c r="T36" s="12"/>
      <c r="U36" s="12"/>
      <c r="V36" s="12"/>
    </row>
    <row r="37" spans="1:22" ht="16.2">
      <c r="A37" s="36"/>
      <c r="B37" s="35"/>
      <c r="C37" s="35"/>
      <c r="D37" s="35"/>
      <c r="E37" s="35"/>
      <c r="F37" s="35"/>
      <c r="G37" s="35"/>
      <c r="H37" s="35"/>
      <c r="I37" s="35"/>
      <c r="J37" s="35"/>
      <c r="K37" s="35"/>
      <c r="L37" s="12"/>
      <c r="M37" s="12"/>
      <c r="N37" s="12"/>
      <c r="O37" s="12"/>
      <c r="P37" s="12"/>
      <c r="Q37" s="12"/>
      <c r="R37" s="12"/>
      <c r="S37" s="12"/>
      <c r="T37" s="12"/>
      <c r="U37" s="12"/>
      <c r="V37" s="12"/>
    </row>
    <row r="38" spans="1:22" ht="16.2">
      <c r="A38" s="37"/>
      <c r="B38" s="35"/>
      <c r="C38" s="35"/>
      <c r="D38" s="35"/>
      <c r="E38" s="35"/>
      <c r="F38" s="35"/>
      <c r="G38" s="35"/>
      <c r="H38" s="35"/>
      <c r="I38" s="35"/>
      <c r="J38" s="35"/>
      <c r="K38" s="35"/>
      <c r="L38" s="12"/>
      <c r="M38" s="12"/>
      <c r="N38" s="12"/>
      <c r="O38" s="12"/>
      <c r="P38" s="12"/>
      <c r="Q38" s="12"/>
      <c r="R38" s="12"/>
      <c r="S38" s="12"/>
      <c r="T38" s="12"/>
      <c r="U38" s="12"/>
      <c r="V38" s="12"/>
    </row>
    <row r="39" spans="1:22">
      <c r="A39" s="35"/>
      <c r="B39" s="35"/>
      <c r="C39" s="35"/>
      <c r="D39" s="35"/>
      <c r="E39" s="35"/>
      <c r="F39" s="35"/>
      <c r="G39" s="35"/>
      <c r="H39" s="35"/>
      <c r="I39" s="35"/>
      <c r="J39" s="35"/>
      <c r="K39" s="35"/>
    </row>
    <row r="40" spans="1:22">
      <c r="A40" s="35"/>
      <c r="B40" s="35"/>
      <c r="C40" s="35"/>
      <c r="D40" s="35"/>
      <c r="E40" s="35"/>
      <c r="F40" s="35"/>
      <c r="G40" s="35"/>
      <c r="H40" s="35"/>
      <c r="I40" s="35"/>
      <c r="J40" s="35"/>
      <c r="K40" s="35"/>
    </row>
    <row r="41" spans="1:22">
      <c r="A41" s="35"/>
      <c r="B41" s="35"/>
      <c r="C41" s="35"/>
      <c r="D41" s="35"/>
      <c r="E41" s="35"/>
      <c r="F41" s="35"/>
      <c r="G41" s="35"/>
      <c r="H41" s="35"/>
      <c r="I41" s="35"/>
      <c r="J41" s="35"/>
      <c r="K41" s="35"/>
    </row>
    <row r="42" spans="1:22">
      <c r="A42" s="35"/>
      <c r="B42" s="35"/>
      <c r="C42" s="35"/>
      <c r="D42" s="35"/>
      <c r="E42" s="35"/>
      <c r="F42" s="35"/>
      <c r="G42" s="35"/>
      <c r="H42" s="35"/>
      <c r="I42" s="35"/>
      <c r="J42" s="35"/>
      <c r="K42" s="35"/>
    </row>
    <row r="43" spans="1:22">
      <c r="A43" s="35"/>
      <c r="B43" s="35"/>
      <c r="C43" s="35"/>
      <c r="D43" s="35"/>
      <c r="E43" s="35"/>
      <c r="F43" s="35"/>
      <c r="G43" s="35"/>
      <c r="H43" s="35"/>
      <c r="I43" s="35"/>
      <c r="J43" s="35"/>
      <c r="K43" s="35"/>
    </row>
    <row r="44" spans="1:22">
      <c r="A44" s="35"/>
      <c r="B44" s="35"/>
      <c r="C44" s="35"/>
      <c r="D44" s="35"/>
      <c r="E44" s="35"/>
      <c r="F44" s="35"/>
      <c r="G44" s="35"/>
      <c r="H44" s="35"/>
      <c r="I44" s="35"/>
      <c r="J44" s="35"/>
      <c r="K44" s="35"/>
    </row>
    <row r="45" spans="1:22">
      <c r="A45" s="35"/>
      <c r="B45" s="35"/>
      <c r="C45" s="35"/>
      <c r="D45" s="35"/>
      <c r="E45" s="35"/>
      <c r="F45" s="35"/>
      <c r="G45" s="35"/>
      <c r="H45" s="35"/>
      <c r="I45" s="35"/>
      <c r="J45" s="35"/>
      <c r="K45" s="35"/>
    </row>
    <row r="46" spans="1:22">
      <c r="A46" s="35"/>
      <c r="B46" s="35"/>
      <c r="C46" s="35"/>
      <c r="D46" s="35"/>
      <c r="E46" s="35"/>
      <c r="F46" s="35"/>
      <c r="G46" s="35"/>
      <c r="H46" s="35"/>
      <c r="I46" s="35"/>
      <c r="J46" s="35"/>
      <c r="K46" s="35"/>
    </row>
    <row r="47" spans="1:22">
      <c r="A47" s="35"/>
      <c r="B47" s="35"/>
      <c r="C47" s="35"/>
      <c r="D47" s="35"/>
      <c r="E47" s="35"/>
      <c r="F47" s="35"/>
      <c r="G47" s="35"/>
      <c r="H47" s="35"/>
      <c r="I47" s="35"/>
      <c r="J47" s="35"/>
      <c r="K47" s="35"/>
    </row>
    <row r="48" spans="1:22">
      <c r="A48" s="35"/>
      <c r="B48" s="35"/>
      <c r="C48" s="35"/>
      <c r="D48" s="35"/>
      <c r="E48" s="35"/>
      <c r="F48" s="35"/>
      <c r="G48" s="35"/>
      <c r="H48" s="35"/>
      <c r="I48" s="35"/>
      <c r="J48" s="35"/>
      <c r="K48" s="35"/>
    </row>
    <row r="49" spans="1:11">
      <c r="A49" s="35"/>
      <c r="B49" s="35"/>
      <c r="C49" s="35"/>
      <c r="D49" s="35"/>
      <c r="E49" s="35"/>
      <c r="F49" s="35"/>
      <c r="G49" s="35"/>
      <c r="H49" s="35"/>
      <c r="I49" s="35"/>
      <c r="J49" s="35"/>
      <c r="K49" s="35"/>
    </row>
    <row r="50" spans="1:11">
      <c r="A50" s="35"/>
      <c r="B50" s="35"/>
      <c r="C50" s="35"/>
      <c r="D50" s="35"/>
      <c r="E50" s="35"/>
      <c r="F50" s="35"/>
      <c r="G50" s="35"/>
      <c r="H50" s="35"/>
      <c r="I50" s="35"/>
      <c r="J50" s="35"/>
      <c r="K50" s="35"/>
    </row>
    <row r="51" spans="1:11">
      <c r="A51" s="35"/>
      <c r="B51" s="35"/>
      <c r="C51" s="35"/>
      <c r="D51" s="35"/>
      <c r="E51" s="35"/>
      <c r="F51" s="35"/>
      <c r="G51" s="35"/>
      <c r="H51" s="35"/>
      <c r="I51" s="35"/>
      <c r="J51" s="35"/>
      <c r="K51" s="35"/>
    </row>
    <row r="52" spans="1:11">
      <c r="A52" s="35"/>
      <c r="B52" s="35"/>
      <c r="C52" s="35"/>
      <c r="D52" s="35"/>
      <c r="E52" s="35"/>
      <c r="F52" s="35"/>
      <c r="G52" s="35"/>
      <c r="H52" s="35"/>
      <c r="I52" s="35"/>
      <c r="J52" s="35"/>
      <c r="K52" s="35"/>
    </row>
    <row r="53" spans="1:11">
      <c r="A53" s="35"/>
      <c r="B53" s="35"/>
      <c r="C53" s="35"/>
      <c r="D53" s="35"/>
      <c r="E53" s="35"/>
      <c r="F53" s="35"/>
      <c r="G53" s="35"/>
      <c r="H53" s="35"/>
      <c r="I53" s="35"/>
      <c r="J53" s="35"/>
      <c r="K53" s="35"/>
    </row>
    <row r="54" spans="1:11">
      <c r="A54" s="35"/>
      <c r="B54" s="35"/>
      <c r="C54" s="35"/>
      <c r="D54" s="35"/>
      <c r="E54" s="35"/>
      <c r="F54" s="35"/>
      <c r="G54" s="35"/>
      <c r="H54" s="35"/>
      <c r="I54" s="35"/>
      <c r="J54" s="35"/>
      <c r="K54" s="35"/>
    </row>
  </sheetData>
  <sheetProtection selectLockedCells="1" selectUnlockedCells="1"/>
  <mergeCells count="1">
    <mergeCell ref="A2:K2"/>
  </mergeCells>
  <printOptions horizontalCentered="1" verticalCentered="1"/>
  <pageMargins left="0.31874999999999998" right="0.38437500000000002" top="0.98425196850393704" bottom="0.98425196850393704" header="0.51181102362204722" footer="0.51181102362204722"/>
  <pageSetup paperSize="9" scale="90" firstPageNumber="2" orientation="portrait" useFirstPageNumber="1" r:id="rId1"/>
  <headerFooter alignWithMargins="0">
    <oddHeader>&amp;C&amp;"Verdana,Gras"&amp;20&amp;K002060Annexe 4
Récapitulatifs France entière</oddHeader>
    <oddFooter>&amp;C&amp;14page 25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WhiteSpace="0" view="pageLayout" zoomScale="70" zoomScaleNormal="55" zoomScaleSheetLayoutView="75" zoomScalePageLayoutView="70" workbookViewId="0">
      <selection activeCell="A3" sqref="A3:J6"/>
    </sheetView>
  </sheetViews>
  <sheetFormatPr baseColWidth="10" defaultColWidth="11" defaultRowHeight="15.6"/>
  <cols>
    <col min="1" max="1" width="4" style="226" customWidth="1"/>
    <col min="2" max="2" width="10.26953125" style="822" customWidth="1"/>
    <col min="3" max="7" width="11" style="5"/>
    <col min="8" max="8" width="28.7265625" style="5" customWidth="1"/>
    <col min="9" max="9" width="11" style="5"/>
    <col min="10" max="10" width="12.6328125" style="5" customWidth="1"/>
    <col min="11" max="16384" width="11" style="226"/>
  </cols>
  <sheetData>
    <row r="1" spans="1:10">
      <c r="A1" s="225"/>
      <c r="B1" s="818"/>
      <c r="C1" s="6"/>
      <c r="D1" s="6"/>
      <c r="E1" s="6"/>
      <c r="F1" s="6"/>
      <c r="G1" s="6"/>
      <c r="H1" s="6"/>
    </row>
    <row r="2" spans="1:10">
      <c r="A2" s="225"/>
      <c r="B2" s="818"/>
      <c r="C2" s="6"/>
      <c r="D2" s="6"/>
      <c r="E2" s="6"/>
      <c r="F2" s="6"/>
      <c r="G2" s="6"/>
      <c r="H2" s="6"/>
    </row>
    <row r="3" spans="1:10" ht="12.75" customHeight="1">
      <c r="A3" s="956" t="s">
        <v>106</v>
      </c>
      <c r="B3" s="956"/>
      <c r="C3" s="956"/>
      <c r="D3" s="956"/>
      <c r="E3" s="956"/>
      <c r="F3" s="956"/>
      <c r="G3" s="956"/>
      <c r="H3" s="956"/>
      <c r="I3" s="956"/>
      <c r="J3" s="956"/>
    </row>
    <row r="4" spans="1:10" ht="12.75" customHeight="1">
      <c r="A4" s="956"/>
      <c r="B4" s="956"/>
      <c r="C4" s="956"/>
      <c r="D4" s="956"/>
      <c r="E4" s="956"/>
      <c r="F4" s="956"/>
      <c r="G4" s="956"/>
      <c r="H4" s="956"/>
      <c r="I4" s="956"/>
      <c r="J4" s="956"/>
    </row>
    <row r="5" spans="1:10" ht="12.75" customHeight="1">
      <c r="A5" s="956"/>
      <c r="B5" s="956"/>
      <c r="C5" s="956"/>
      <c r="D5" s="956"/>
      <c r="E5" s="956"/>
      <c r="F5" s="956"/>
      <c r="G5" s="956"/>
      <c r="H5" s="956"/>
      <c r="I5" s="956"/>
      <c r="J5" s="956"/>
    </row>
    <row r="6" spans="1:10" ht="12.75" customHeight="1">
      <c r="A6" s="956"/>
      <c r="B6" s="956"/>
      <c r="C6" s="956"/>
      <c r="D6" s="956"/>
      <c r="E6" s="956"/>
      <c r="F6" s="956"/>
      <c r="G6" s="956"/>
      <c r="H6" s="956"/>
      <c r="I6" s="956"/>
      <c r="J6" s="956"/>
    </row>
    <row r="7" spans="1:10">
      <c r="A7" s="225"/>
      <c r="B7" s="818"/>
      <c r="C7" s="6"/>
      <c r="D7" s="6"/>
      <c r="E7" s="6"/>
      <c r="F7" s="6"/>
      <c r="G7" s="6"/>
      <c r="H7" s="6"/>
    </row>
    <row r="8" spans="1:10" ht="12.75" customHeight="1">
      <c r="A8" s="956" t="s">
        <v>107</v>
      </c>
      <c r="B8" s="956"/>
      <c r="C8" s="956"/>
      <c r="D8" s="956"/>
      <c r="E8" s="956"/>
      <c r="F8" s="956"/>
      <c r="G8" s="956"/>
      <c r="H8" s="956"/>
      <c r="I8" s="956"/>
      <c r="J8" s="956"/>
    </row>
    <row r="9" spans="1:10">
      <c r="A9" s="225"/>
      <c r="B9" s="818"/>
      <c r="C9" s="6"/>
      <c r="D9" s="6"/>
      <c r="E9" s="6"/>
      <c r="F9" s="6"/>
      <c r="G9" s="6"/>
      <c r="H9" s="6"/>
    </row>
    <row r="10" spans="1:10">
      <c r="A10" s="953" t="str">
        <f>"Personnes écrouées en France - "&amp;couverture!B26</f>
        <v>Personnes écrouées en France - Situation au 1er janvier 2018</v>
      </c>
      <c r="B10" s="953"/>
      <c r="C10" s="953"/>
      <c r="D10" s="953"/>
      <c r="E10" s="953"/>
      <c r="F10" s="953"/>
      <c r="G10" s="953"/>
      <c r="H10" s="953"/>
    </row>
    <row r="11" spans="1:10">
      <c r="A11" s="227"/>
      <c r="B11" s="818"/>
      <c r="C11" s="6"/>
      <c r="D11" s="6"/>
      <c r="E11" s="6"/>
      <c r="F11" s="6"/>
      <c r="G11" s="6"/>
      <c r="H11" s="6"/>
    </row>
    <row r="12" spans="1:10" ht="19.649999999999999" customHeight="1">
      <c r="A12" s="225"/>
      <c r="B12" s="819" t="s">
        <v>108</v>
      </c>
      <c r="C12" s="816" t="str">
        <f>'T1'!B1&amp;'T1'!C1</f>
        <v>Tableau 1 : Personnes écrouées, Détenues et non Détenues, par direction interrégionale selon la catégorie pénale</v>
      </c>
      <c r="D12" s="6"/>
      <c r="E12" s="6"/>
      <c r="F12" s="6"/>
      <c r="G12" s="6"/>
      <c r="H12" s="6"/>
    </row>
    <row r="13" spans="1:10" ht="19.649999999999999" customHeight="1">
      <c r="A13" s="225"/>
      <c r="B13" s="819" t="s">
        <v>109</v>
      </c>
      <c r="C13" s="816" t="str">
        <f>T2_3!B1&amp;T2_3!C1</f>
        <v>Tableau 2 : Structure par âges des personnes écrouées selon la catégorie pénale</v>
      </c>
      <c r="D13" s="6"/>
      <c r="E13" s="6"/>
      <c r="F13" s="6"/>
      <c r="G13" s="6"/>
      <c r="H13" s="6"/>
    </row>
    <row r="14" spans="1:10" ht="19.649999999999999" customHeight="1">
      <c r="A14" s="225"/>
      <c r="B14" s="819" t="s">
        <v>109</v>
      </c>
      <c r="C14" s="816" t="str">
        <f>T2_3!B26&amp;T2_3!C26</f>
        <v>Tableau 3 : Structure par âges des personnes détenues selon la catégorie pénale</v>
      </c>
      <c r="D14" s="6"/>
      <c r="E14" s="6"/>
      <c r="F14" s="6"/>
      <c r="G14" s="6"/>
      <c r="H14" s="6"/>
    </row>
    <row r="15" spans="1:10" ht="19.649999999999999" customHeight="1">
      <c r="A15" s="153"/>
      <c r="B15" s="819" t="s">
        <v>113</v>
      </c>
      <c r="C15" s="816" t="str">
        <f>'T4-5'!B1&amp;'T4-5'!C1</f>
        <v>Tableau 4 : Personnes écrouées, détenues et non détenues selon la nationalité</v>
      </c>
      <c r="D15" s="823"/>
      <c r="E15" s="823"/>
      <c r="F15" s="823"/>
      <c r="G15" s="823"/>
      <c r="H15" s="823"/>
    </row>
    <row r="16" spans="1:10" ht="19.649999999999999" customHeight="1">
      <c r="A16" s="153"/>
      <c r="B16" s="819" t="s">
        <v>113</v>
      </c>
      <c r="C16" s="816" t="str">
        <f>'T4-5'!B24&amp;'T4-5'!C24</f>
        <v>Tableau 5 : Personnes écrouées, détenues et non détenues, par niveau d'instruction</v>
      </c>
      <c r="D16" s="823"/>
      <c r="E16" s="823"/>
      <c r="F16" s="823"/>
      <c r="G16" s="823"/>
      <c r="H16" s="823"/>
    </row>
    <row r="17" spans="1:11" ht="19.649999999999999" customHeight="1">
      <c r="A17" s="153"/>
      <c r="B17" s="820"/>
      <c r="C17" s="817"/>
      <c r="D17" s="817"/>
      <c r="E17" s="817"/>
      <c r="F17" s="817"/>
      <c r="G17" s="817"/>
      <c r="H17" s="817"/>
      <c r="I17" s="824"/>
      <c r="J17" s="824"/>
    </row>
    <row r="18" spans="1:11" ht="12.75" customHeight="1">
      <c r="A18" s="956" t="s">
        <v>110</v>
      </c>
      <c r="B18" s="956"/>
      <c r="C18" s="956"/>
      <c r="D18" s="956"/>
      <c r="E18" s="956"/>
      <c r="F18" s="956"/>
      <c r="G18" s="956"/>
      <c r="H18" s="956"/>
      <c r="I18" s="956"/>
      <c r="J18" s="956"/>
    </row>
    <row r="19" spans="1:11" ht="12" customHeight="1">
      <c r="A19" s="154"/>
      <c r="B19" s="821"/>
      <c r="C19" s="154"/>
      <c r="D19" s="154"/>
      <c r="E19" s="154"/>
      <c r="F19" s="154"/>
      <c r="G19" s="154"/>
      <c r="H19" s="154"/>
    </row>
    <row r="20" spans="1:11">
      <c r="A20" s="953" t="s">
        <v>235</v>
      </c>
      <c r="B20" s="953"/>
      <c r="C20" s="953"/>
      <c r="D20" s="953"/>
      <c r="E20" s="953"/>
      <c r="F20" s="953"/>
      <c r="G20" s="953"/>
      <c r="H20" s="953"/>
      <c r="I20" s="953"/>
      <c r="J20" s="953"/>
    </row>
    <row r="21" spans="1:11">
      <c r="A21" s="225"/>
      <c r="B21" s="818"/>
      <c r="C21" s="6"/>
      <c r="D21" s="6"/>
      <c r="E21" s="6"/>
      <c r="F21" s="6"/>
      <c r="G21" s="6"/>
      <c r="H21" s="6"/>
    </row>
    <row r="22" spans="1:11" ht="19.649999999999999" customHeight="1">
      <c r="A22" s="225"/>
      <c r="B22" s="819" t="s">
        <v>111</v>
      </c>
      <c r="C22" s="957" t="str">
        <f>'T6'!A3&amp;'T6'!B3</f>
        <v>Tableau 6 : Evolution au cours des 2 dernières années du nombre de personnes écrouées, détenues et non détenues</v>
      </c>
      <c r="D22" s="957"/>
      <c r="E22" s="957"/>
      <c r="F22" s="957"/>
      <c r="G22" s="957"/>
      <c r="H22" s="957"/>
      <c r="I22" s="957"/>
      <c r="J22" s="957"/>
    </row>
    <row r="23" spans="1:11" ht="19.649999999999999" customHeight="1">
      <c r="A23" s="225"/>
      <c r="B23" s="819" t="s">
        <v>112</v>
      </c>
      <c r="C23" s="957" t="str">
        <f>'T7'!B6&amp;'T7'!C6</f>
        <v>Tableau 7 : Evolution au cours des 2 dernières années du nombre de personnes écrouées, par groupe d'âge</v>
      </c>
      <c r="D23" s="957"/>
      <c r="E23" s="957"/>
      <c r="F23" s="957"/>
      <c r="G23" s="957"/>
      <c r="H23" s="957"/>
      <c r="I23" s="957"/>
      <c r="J23" s="957"/>
    </row>
    <row r="24" spans="1:11" ht="19.649999999999999" customHeight="1">
      <c r="A24" s="225"/>
      <c r="B24" s="819" t="s">
        <v>115</v>
      </c>
      <c r="C24" s="957" t="str">
        <f>'T8'!B3&amp;'T8'!C3</f>
        <v>Tableau 8 : Evolution au cours des 2 dernières années du nombre de personnes détenues, par groupe d'âge</v>
      </c>
      <c r="D24" s="957"/>
      <c r="E24" s="957"/>
      <c r="F24" s="957"/>
      <c r="G24" s="957"/>
      <c r="H24" s="957"/>
      <c r="I24" s="957"/>
      <c r="J24" s="957"/>
    </row>
    <row r="25" spans="1:11" ht="19.649999999999999" customHeight="1">
      <c r="A25" s="225"/>
      <c r="B25" s="819" t="s">
        <v>116</v>
      </c>
      <c r="C25" s="957" t="str">
        <f>T9_10!B4&amp;T9_10!C4</f>
        <v>Tableau 9 : Evolution au cours des 2 dernières années du nombre de personnes écrouées, selon la nationalité</v>
      </c>
      <c r="D25" s="957"/>
      <c r="E25" s="957"/>
      <c r="F25" s="957"/>
      <c r="G25" s="957"/>
      <c r="H25" s="957"/>
      <c r="I25" s="957"/>
      <c r="J25" s="957"/>
    </row>
    <row r="26" spans="1:11" ht="19.649999999999999" customHeight="1">
      <c r="A26" s="225"/>
      <c r="B26" s="819" t="s">
        <v>116</v>
      </c>
      <c r="C26" s="819" t="str">
        <f>T9_10!B21&amp;T9_10!C21</f>
        <v>Tableau 10 : Evolution au cours des 2 dernières années du nombre de personnes détenues, selon la nationalité</v>
      </c>
      <c r="D26" s="6"/>
      <c r="E26" s="6"/>
      <c r="F26" s="6"/>
      <c r="G26" s="6"/>
      <c r="H26" s="6"/>
    </row>
    <row r="27" spans="1:11" ht="39" customHeight="1">
      <c r="A27" s="225"/>
      <c r="B27" s="819" t="s">
        <v>117</v>
      </c>
      <c r="C27" s="955" t="str">
        <f>T11_12!B3&amp;T11_12!C3</f>
        <v>Tableau 11 : Evolution au cours des 2 dernières années du nombre de personnes écrouées, détenues et non détenues, selon la catégorie pénale</v>
      </c>
      <c r="D27" s="955"/>
      <c r="E27" s="955"/>
      <c r="F27" s="955"/>
      <c r="G27" s="955"/>
      <c r="H27" s="955"/>
      <c r="I27" s="955"/>
      <c r="K27" s="813"/>
    </row>
    <row r="28" spans="1:11" ht="37.5" customHeight="1">
      <c r="A28" s="225"/>
      <c r="B28" s="819" t="s">
        <v>117</v>
      </c>
      <c r="C28" s="955" t="str">
        <f>T11_12!B23&amp;T11_12!C23</f>
        <v>Tableau 12 : Evolution au cours des 2 dernières années du nombre de personnes détenues, selon la catégorie pénale</v>
      </c>
      <c r="D28" s="955"/>
      <c r="E28" s="955"/>
      <c r="F28" s="955"/>
      <c r="G28" s="955"/>
      <c r="H28" s="955"/>
      <c r="I28" s="955"/>
    </row>
    <row r="29" spans="1:11" ht="39" customHeight="1">
      <c r="A29" s="225"/>
      <c r="B29" s="819" t="s">
        <v>118</v>
      </c>
      <c r="C29" s="955" t="str">
        <f>'T13'!B3&amp;'T13'!C3&amp;" "&amp;'T13'!C4</f>
        <v xml:space="preserve">Tableau 13 : Evolution au cours des 2 dernières années des personnes prévenues, détenues et non détenues, selon la situation pénale détaillée </v>
      </c>
      <c r="D29" s="955"/>
      <c r="E29" s="955"/>
      <c r="F29" s="955"/>
      <c r="G29" s="955"/>
      <c r="H29" s="955"/>
      <c r="I29" s="955"/>
    </row>
    <row r="30" spans="1:11" ht="38.25" customHeight="1">
      <c r="A30" s="225"/>
      <c r="B30" s="819" t="s">
        <v>119</v>
      </c>
      <c r="C30" s="955" t="str">
        <f>T14_15!B3&amp;T14_15!C3&amp;" "&amp;T14_15!C4</f>
        <v xml:space="preserve">Tableau 14 : Evolution au cours des 2 dernières années des personnes écrouées condamnées, détenues et non détenues, selon le mode de jugement </v>
      </c>
      <c r="D30" s="955"/>
      <c r="E30" s="955"/>
      <c r="F30" s="955"/>
      <c r="G30" s="955"/>
      <c r="H30" s="955"/>
      <c r="I30" s="955"/>
    </row>
    <row r="31" spans="1:11" ht="37.5" customHeight="1">
      <c r="A31" s="225"/>
      <c r="B31" s="819" t="s">
        <v>119</v>
      </c>
      <c r="C31" s="955" t="str">
        <f>T14_15!B28&amp;T14_15!C28&amp;" "&amp;T14_15!C29</f>
        <v xml:space="preserve">Tableau 15 : Evolution au cours des 2 dernières années des personnes écrouées condamnées, détenues uniquement, selon le mode de jugement </v>
      </c>
      <c r="D31" s="955"/>
      <c r="E31" s="955"/>
      <c r="F31" s="955"/>
      <c r="G31" s="955"/>
      <c r="H31" s="955"/>
      <c r="I31" s="955"/>
    </row>
    <row r="32" spans="1:11" ht="38.25" customHeight="1">
      <c r="A32" s="225"/>
      <c r="B32" s="819" t="s">
        <v>120</v>
      </c>
      <c r="C32" s="955" t="str">
        <f>T16_17!B3&amp;T16_17!C3&amp;" "&amp;T16_17!C4</f>
        <v xml:space="preserve">Tableau 16 : Evolution de la durée de peine prononcée pour les personnes condamnées à une peine correctionnelle (Affaire en cours) </v>
      </c>
      <c r="D32" s="955"/>
      <c r="E32" s="955"/>
      <c r="F32" s="955"/>
      <c r="G32" s="955"/>
      <c r="H32" s="955"/>
      <c r="I32" s="955"/>
      <c r="J32" s="955"/>
    </row>
    <row r="33" spans="1:10" ht="35.25" customHeight="1">
      <c r="A33" s="225"/>
      <c r="B33" s="819" t="s">
        <v>120</v>
      </c>
      <c r="C33" s="955" t="str">
        <f>T16_17!B29&amp;T16_17!C29&amp;" "&amp;T16_17!C30</f>
        <v xml:space="preserve">Tableau 17 : Evolution de la durée de peine prononcée pour les personnes détenues condamnées à une peine correctionnelle (Affaire en cours) </v>
      </c>
      <c r="D33" s="955"/>
      <c r="E33" s="955"/>
      <c r="F33" s="955"/>
      <c r="G33" s="955"/>
      <c r="H33" s="955"/>
      <c r="I33" s="955"/>
      <c r="J33" s="955"/>
    </row>
    <row r="34" spans="1:10" ht="37.5" customHeight="1">
      <c r="A34" s="225"/>
      <c r="B34" s="819" t="s">
        <v>121</v>
      </c>
      <c r="C34" s="955" t="str">
        <f>T18_19!A1&amp;T18_19!B1&amp;T18_19!B2</f>
        <v>Tableau 18 : Evolution de la durée de peine prononcée pour les personnes condamnées à une peine de réclusion ou de détention criminelle (Affaire en cours)</v>
      </c>
      <c r="D34" s="955"/>
      <c r="E34" s="955"/>
      <c r="F34" s="955"/>
      <c r="G34" s="955"/>
      <c r="H34" s="955"/>
      <c r="I34" s="955"/>
      <c r="J34" s="955"/>
    </row>
    <row r="35" spans="1:10" ht="37.5" customHeight="1">
      <c r="A35" s="225"/>
      <c r="B35" s="819" t="s">
        <v>121</v>
      </c>
      <c r="C35" s="955" t="str">
        <f>T18_19!A26&amp;T18_19!B26&amp;T18_19!B27</f>
        <v>Tableau 19 : Evolution de la durée de peine prononcée pour les personnes détenues condamnées à une peine de réclusion ou de détention criminelle (Affaire en cours)</v>
      </c>
      <c r="D35" s="955"/>
      <c r="E35" s="955"/>
      <c r="F35" s="955"/>
      <c r="G35" s="955"/>
      <c r="H35" s="955"/>
      <c r="I35" s="955"/>
      <c r="J35" s="955"/>
    </row>
    <row r="36" spans="1:10" ht="38.25" customHeight="1">
      <c r="A36" s="225"/>
      <c r="B36" s="819" t="s">
        <v>122</v>
      </c>
      <c r="C36" s="955" t="str">
        <f>T20_21!B1&amp;T20_21!C1</f>
        <v>Tableau 20 : Répartition selon la durée de peine prononcée pour les personnes condamnées, détenues et non détenues (Toutes affaires confondues)</v>
      </c>
      <c r="D36" s="955"/>
      <c r="E36" s="955"/>
      <c r="F36" s="955"/>
      <c r="G36" s="955"/>
      <c r="H36" s="955"/>
      <c r="I36" s="955"/>
    </row>
    <row r="37" spans="1:10" ht="36.75" customHeight="1">
      <c r="A37" s="225"/>
      <c r="B37" s="819" t="s">
        <v>122</v>
      </c>
      <c r="C37" s="955" t="str">
        <f>T20_21!B31&amp;T20_21!C31</f>
        <v>Tableau 21 : Répartition selon la durée de peine prononcée pour les personnes condamnées et détenues (Toutes affaires confondues)</v>
      </c>
      <c r="D37" s="955"/>
      <c r="E37" s="955"/>
      <c r="F37" s="955"/>
      <c r="G37" s="955"/>
      <c r="H37" s="955"/>
      <c r="I37" s="955"/>
    </row>
    <row r="38" spans="1:10" ht="19.649999999999999" customHeight="1">
      <c r="A38" s="225"/>
      <c r="B38" s="819" t="s">
        <v>123</v>
      </c>
      <c r="C38" s="819" t="str">
        <f>T23_24!B3&amp;T23_24!C3</f>
        <v>Tableau 22 : Répartition selon le reliquat de peine pour les personnes condamnées détenues et non détenues</v>
      </c>
      <c r="D38" s="6"/>
      <c r="E38" s="6"/>
      <c r="F38" s="6"/>
      <c r="G38" s="6"/>
      <c r="H38" s="6"/>
    </row>
    <row r="39" spans="1:10" ht="19.649999999999999" customHeight="1">
      <c r="A39" s="225"/>
      <c r="B39" s="819" t="s">
        <v>123</v>
      </c>
      <c r="C39" s="819" t="str">
        <f>T23_24!B33&amp;T23_24!C33</f>
        <v>Tableau 23 : Répartition selon le reliquat de peine pour les personnes condamnées, détenues uniquement</v>
      </c>
      <c r="D39" s="6"/>
      <c r="E39" s="6"/>
      <c r="F39" s="6"/>
      <c r="G39" s="6"/>
      <c r="H39" s="6"/>
    </row>
    <row r="40" spans="1:10" ht="19.649999999999999" customHeight="1">
      <c r="A40" s="225"/>
      <c r="B40" s="819" t="s">
        <v>124</v>
      </c>
      <c r="C40" s="819" t="str">
        <f>T24_25!B3&amp;T24_25!C3</f>
        <v>Tableau 24 : Répartition selon l'infraction principale pour les personnes condamnées, détenues et non détenues</v>
      </c>
      <c r="D40" s="6"/>
      <c r="E40" s="6"/>
      <c r="F40" s="6"/>
      <c r="G40" s="6"/>
      <c r="H40" s="6"/>
    </row>
    <row r="41" spans="1:10" ht="19.649999999999999" customHeight="1">
      <c r="A41" s="225"/>
      <c r="B41" s="819" t="s">
        <v>124</v>
      </c>
      <c r="C41" s="819" t="str">
        <f>T24_25!B28&amp;T24_25!C28</f>
        <v>Tableau 25 : Répartition selon l'infraction principale pour les personnes condamnées et détenues</v>
      </c>
      <c r="D41" s="6"/>
      <c r="E41" s="6"/>
      <c r="F41" s="6"/>
      <c r="G41" s="6"/>
      <c r="H41" s="6"/>
    </row>
    <row r="42" spans="1:10" ht="19.649999999999999" customHeight="1">
      <c r="A42" s="225"/>
      <c r="B42" s="818"/>
      <c r="C42" s="6"/>
      <c r="D42" s="6"/>
      <c r="E42" s="6"/>
      <c r="F42" s="6"/>
      <c r="G42" s="6"/>
      <c r="H42" s="6"/>
    </row>
    <row r="43" spans="1:10" ht="12.75" customHeight="1">
      <c r="A43" s="956" t="s">
        <v>114</v>
      </c>
      <c r="B43" s="956"/>
      <c r="C43" s="956"/>
      <c r="D43" s="956"/>
      <c r="E43" s="956"/>
      <c r="F43" s="956"/>
      <c r="G43" s="956"/>
      <c r="H43" s="956"/>
      <c r="I43" s="956"/>
      <c r="J43" s="956"/>
    </row>
    <row r="44" spans="1:10" ht="12.75" customHeight="1">
      <c r="A44" s="956"/>
      <c r="B44" s="956"/>
      <c r="C44" s="956"/>
      <c r="D44" s="956"/>
      <c r="E44" s="956"/>
      <c r="F44" s="956"/>
      <c r="G44" s="956"/>
      <c r="H44" s="956"/>
      <c r="I44" s="956"/>
      <c r="J44" s="956"/>
    </row>
    <row r="45" spans="1:10" ht="12" customHeight="1">
      <c r="A45" s="154"/>
      <c r="B45" s="821"/>
      <c r="C45" s="154"/>
      <c r="D45" s="154"/>
      <c r="E45" s="154"/>
      <c r="F45" s="154"/>
      <c r="G45" s="154"/>
      <c r="H45" s="154"/>
    </row>
    <row r="46" spans="1:10">
      <c r="A46" s="953" t="s">
        <v>236</v>
      </c>
      <c r="B46" s="953"/>
      <c r="C46" s="953"/>
      <c r="D46" s="953"/>
      <c r="E46" s="953"/>
      <c r="F46" s="953"/>
      <c r="G46" s="953"/>
      <c r="H46" s="953"/>
      <c r="I46" s="953"/>
      <c r="J46" s="953"/>
    </row>
    <row r="47" spans="1:10">
      <c r="A47" s="225"/>
      <c r="B47" s="818"/>
      <c r="C47" s="6"/>
      <c r="D47" s="6"/>
      <c r="E47" s="6"/>
      <c r="F47" s="6"/>
      <c r="G47" s="6"/>
      <c r="H47" s="6"/>
    </row>
    <row r="48" spans="1:10" ht="19.649999999999999" customHeight="1">
      <c r="A48" s="225"/>
      <c r="B48" s="819" t="s">
        <v>125</v>
      </c>
      <c r="C48" s="816" t="str">
        <f>'T26'!B3&amp;'T26'!C3&amp;" "&amp;'T26'!C4</f>
        <v xml:space="preserve">Tableau 26 : Nouveaux placements sous écrou, et levées d'écrou au cours des 3 dernières années </v>
      </c>
      <c r="D48" s="6"/>
      <c r="E48" s="6"/>
      <c r="F48" s="6"/>
      <c r="G48" s="6"/>
      <c r="H48" s="6"/>
    </row>
    <row r="49" spans="1:8" ht="19.649999999999999" customHeight="1">
      <c r="A49" s="225"/>
      <c r="B49" s="819" t="s">
        <v>126</v>
      </c>
      <c r="C49" s="816" t="str">
        <f>'T27'!B1&amp;'T27'!C1</f>
        <v>Tableau 27 : Répartition des personnes écrouées selon la modalité de nouvelle mise sous écrou</v>
      </c>
      <c r="D49" s="6"/>
      <c r="E49" s="6"/>
      <c r="F49" s="6"/>
      <c r="G49" s="6"/>
      <c r="H49" s="6"/>
    </row>
    <row r="50" spans="1:8" ht="19.649999999999999" customHeight="1">
      <c r="A50" s="225"/>
      <c r="B50" s="819" t="s">
        <v>127</v>
      </c>
      <c r="C50" s="816" t="str">
        <f>'T28'!B2&amp;'T28'!C2</f>
        <v>Tableau 28 : Répartition des personnes détenues selon la modalité de nouvelle mise sous écrou</v>
      </c>
      <c r="D50" s="6"/>
      <c r="E50" s="6"/>
      <c r="F50" s="6"/>
      <c r="G50" s="6"/>
      <c r="H50" s="6"/>
    </row>
    <row r="51" spans="1:8" ht="19.649999999999999" customHeight="1">
      <c r="A51" s="225"/>
      <c r="B51" s="818"/>
      <c r="C51" s="6"/>
      <c r="D51" s="6"/>
      <c r="E51" s="6"/>
      <c r="F51" s="6"/>
      <c r="G51" s="6"/>
      <c r="H51" s="6"/>
    </row>
    <row r="52" spans="1:8" ht="19.649999999999999" customHeight="1">
      <c r="A52" s="954" t="s">
        <v>159</v>
      </c>
      <c r="B52" s="954"/>
      <c r="C52" s="954"/>
      <c r="D52" s="954"/>
      <c r="E52" s="954"/>
      <c r="F52" s="954"/>
      <c r="G52" s="954"/>
      <c r="H52" s="954"/>
    </row>
    <row r="53" spans="1:8" ht="19.649999999999999" customHeight="1">
      <c r="A53" s="225"/>
      <c r="B53" s="819" t="s">
        <v>160</v>
      </c>
      <c r="D53" s="816"/>
      <c r="E53" s="6"/>
      <c r="F53" s="6"/>
      <c r="G53" s="6"/>
      <c r="H53" s="6"/>
    </row>
    <row r="54" spans="1:8" ht="19.649999999999999" customHeight="1">
      <c r="A54" s="225"/>
      <c r="B54" s="819"/>
      <c r="D54" s="816"/>
      <c r="E54" s="6"/>
      <c r="F54" s="6"/>
      <c r="G54" s="6"/>
      <c r="H54" s="6"/>
    </row>
    <row r="55" spans="1:8" ht="19.649999999999999" customHeight="1">
      <c r="A55" s="225"/>
      <c r="B55" s="819"/>
      <c r="C55" s="6"/>
      <c r="D55" s="6"/>
      <c r="E55" s="6"/>
      <c r="F55" s="6"/>
      <c r="G55" s="6"/>
      <c r="H55" s="6"/>
    </row>
    <row r="56" spans="1:8" ht="19.649999999999999" customHeight="1">
      <c r="A56" s="225"/>
      <c r="B56" s="819"/>
      <c r="C56" s="6"/>
      <c r="D56" s="6"/>
      <c r="E56" s="6"/>
      <c r="F56" s="6"/>
      <c r="G56" s="6"/>
      <c r="H56" s="6"/>
    </row>
    <row r="57" spans="1:8">
      <c r="A57" s="225"/>
      <c r="B57" s="819"/>
      <c r="C57" s="6"/>
      <c r="D57" s="6"/>
      <c r="E57" s="6"/>
      <c r="F57" s="6"/>
      <c r="G57" s="6"/>
      <c r="H57" s="6"/>
    </row>
    <row r="58" spans="1:8">
      <c r="A58" s="225"/>
      <c r="B58" s="819"/>
      <c r="C58" s="6"/>
      <c r="D58" s="6"/>
      <c r="E58" s="6"/>
      <c r="F58" s="6"/>
      <c r="G58" s="6"/>
      <c r="H58" s="6"/>
    </row>
    <row r="59" spans="1:8">
      <c r="A59" s="225"/>
      <c r="B59" s="819"/>
      <c r="C59" s="6"/>
      <c r="D59" s="6"/>
      <c r="E59" s="6"/>
      <c r="F59" s="6"/>
      <c r="G59" s="6"/>
      <c r="H59" s="6"/>
    </row>
    <row r="60" spans="1:8">
      <c r="A60" s="225"/>
      <c r="B60" s="819"/>
      <c r="C60" s="6"/>
      <c r="D60" s="6"/>
      <c r="E60" s="6"/>
      <c r="F60" s="6"/>
      <c r="G60" s="6"/>
      <c r="H60" s="6"/>
    </row>
    <row r="61" spans="1:8">
      <c r="A61" s="225"/>
      <c r="B61" s="818"/>
      <c r="C61" s="6"/>
      <c r="D61" s="6"/>
      <c r="E61" s="6"/>
      <c r="F61" s="6"/>
      <c r="G61" s="6"/>
      <c r="H61" s="6"/>
    </row>
    <row r="62" spans="1:8">
      <c r="A62" s="225"/>
      <c r="B62" s="818"/>
      <c r="C62" s="6"/>
      <c r="D62" s="6"/>
      <c r="E62" s="6"/>
      <c r="F62" s="6"/>
      <c r="G62" s="6"/>
      <c r="H62" s="6"/>
    </row>
    <row r="63" spans="1:8">
      <c r="A63" s="225"/>
      <c r="B63" s="818"/>
      <c r="C63" s="6"/>
      <c r="D63" s="6"/>
      <c r="E63" s="6"/>
      <c r="F63" s="6"/>
      <c r="G63" s="6"/>
      <c r="H63" s="6"/>
    </row>
    <row r="64" spans="1:8">
      <c r="A64" s="225"/>
      <c r="B64" s="818"/>
      <c r="C64" s="6"/>
      <c r="D64" s="6"/>
      <c r="E64" s="6"/>
      <c r="F64" s="6"/>
      <c r="G64" s="6"/>
      <c r="H64" s="6"/>
    </row>
    <row r="65" spans="1:8">
      <c r="A65" s="225"/>
      <c r="B65" s="818"/>
      <c r="C65" s="6"/>
      <c r="D65" s="6"/>
      <c r="E65" s="6"/>
      <c r="F65" s="6"/>
      <c r="G65" s="6"/>
      <c r="H65" s="6"/>
    </row>
    <row r="66" spans="1:8">
      <c r="A66" s="225"/>
      <c r="B66" s="818"/>
      <c r="C66" s="6"/>
      <c r="D66" s="6"/>
      <c r="E66" s="6"/>
      <c r="F66" s="6"/>
      <c r="G66" s="6"/>
      <c r="H66" s="6"/>
    </row>
    <row r="67" spans="1:8">
      <c r="A67" s="225"/>
      <c r="B67" s="818"/>
      <c r="C67" s="6"/>
      <c r="D67" s="6"/>
      <c r="E67" s="6"/>
      <c r="F67" s="6"/>
      <c r="G67" s="6"/>
      <c r="H67" s="6"/>
    </row>
    <row r="68" spans="1:8">
      <c r="A68" s="225"/>
      <c r="B68" s="818"/>
      <c r="C68" s="6"/>
      <c r="D68" s="6"/>
      <c r="E68" s="6"/>
      <c r="F68" s="6"/>
      <c r="G68" s="6"/>
      <c r="H68" s="6"/>
    </row>
    <row r="69" spans="1:8">
      <c r="A69" s="225"/>
      <c r="B69" s="818"/>
      <c r="C69" s="6"/>
      <c r="D69" s="6"/>
      <c r="E69" s="6"/>
      <c r="F69" s="6"/>
      <c r="G69" s="6"/>
      <c r="H69" s="6"/>
    </row>
    <row r="70" spans="1:8">
      <c r="A70" s="941"/>
      <c r="B70" s="941"/>
      <c r="C70" s="941"/>
      <c r="D70" s="941"/>
      <c r="E70" s="941"/>
      <c r="F70" s="941"/>
      <c r="G70" s="941"/>
      <c r="H70" s="941"/>
    </row>
    <row r="71" spans="1:8">
      <c r="A71" s="225"/>
      <c r="B71" s="818"/>
      <c r="C71" s="6"/>
      <c r="D71" s="6"/>
      <c r="E71" s="6"/>
      <c r="F71" s="6"/>
      <c r="G71" s="6"/>
      <c r="H71" s="6"/>
    </row>
    <row r="72" spans="1:8">
      <c r="A72" s="942"/>
      <c r="B72" s="942"/>
      <c r="C72" s="942"/>
      <c r="D72" s="942"/>
      <c r="E72" s="942"/>
      <c r="F72" s="942"/>
      <c r="G72" s="942"/>
      <c r="H72" s="942"/>
    </row>
    <row r="73" spans="1:8">
      <c r="A73" s="225"/>
      <c r="B73" s="818"/>
      <c r="C73" s="6"/>
      <c r="D73" s="6"/>
      <c r="E73" s="6"/>
      <c r="F73" s="6"/>
      <c r="G73" s="6"/>
      <c r="H73" s="6"/>
    </row>
    <row r="74" spans="1:8">
      <c r="A74" s="225"/>
      <c r="B74" s="818"/>
      <c r="C74" s="6"/>
      <c r="D74" s="6"/>
      <c r="E74" s="6"/>
      <c r="F74" s="6"/>
      <c r="G74" s="6"/>
      <c r="H74" s="6"/>
    </row>
    <row r="75" spans="1:8">
      <c r="A75" s="225"/>
      <c r="B75" s="818"/>
      <c r="C75" s="6"/>
      <c r="D75" s="6"/>
      <c r="E75" s="6"/>
      <c r="F75" s="6"/>
      <c r="G75" s="6"/>
      <c r="H75" s="6"/>
    </row>
    <row r="76" spans="1:8">
      <c r="A76" s="225"/>
      <c r="B76" s="818"/>
      <c r="C76" s="6"/>
      <c r="D76" s="6"/>
      <c r="E76" s="6"/>
      <c r="F76" s="6"/>
      <c r="G76" s="6"/>
      <c r="H76" s="6"/>
    </row>
    <row r="77" spans="1:8">
      <c r="A77" s="225"/>
      <c r="B77" s="818"/>
      <c r="C77" s="6"/>
      <c r="D77" s="6"/>
      <c r="E77" s="6"/>
      <c r="F77" s="6"/>
      <c r="G77" s="6"/>
      <c r="H77" s="6"/>
    </row>
    <row r="78" spans="1:8">
      <c r="A78" s="225"/>
      <c r="B78" s="818"/>
      <c r="C78" s="6"/>
      <c r="D78" s="6"/>
      <c r="E78" s="6"/>
      <c r="F78" s="6"/>
      <c r="G78" s="6"/>
      <c r="H78" s="6"/>
    </row>
  </sheetData>
  <mergeCells count="25">
    <mergeCell ref="A3:J6"/>
    <mergeCell ref="A8:J8"/>
    <mergeCell ref="A18:J18"/>
    <mergeCell ref="A20:J20"/>
    <mergeCell ref="A43:J44"/>
    <mergeCell ref="C22:J22"/>
    <mergeCell ref="C23:J23"/>
    <mergeCell ref="C24:J24"/>
    <mergeCell ref="C25:J25"/>
    <mergeCell ref="C32:J32"/>
    <mergeCell ref="C33:J33"/>
    <mergeCell ref="C34:J34"/>
    <mergeCell ref="C35:J35"/>
    <mergeCell ref="C27:I27"/>
    <mergeCell ref="C29:I29"/>
    <mergeCell ref="C30:I30"/>
    <mergeCell ref="A70:H70"/>
    <mergeCell ref="A72:H72"/>
    <mergeCell ref="A10:H10"/>
    <mergeCell ref="A52:H52"/>
    <mergeCell ref="A46:J46"/>
    <mergeCell ref="C31:I31"/>
    <mergeCell ref="C28:I28"/>
    <mergeCell ref="C36:I36"/>
    <mergeCell ref="C37:I37"/>
  </mergeCells>
  <printOptions horizontalCentered="1" verticalCentered="1"/>
  <pageMargins left="0" right="0" top="0" bottom="1.2878787878787878E-2" header="0" footer="0"/>
  <pageSetup paperSize="9" scale="68" firstPageNumber="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view="pageLayout" topLeftCell="A16" zoomScale="70" zoomScaleNormal="75" zoomScalePageLayoutView="70" workbookViewId="0">
      <selection activeCell="A21" sqref="A21:I21"/>
    </sheetView>
  </sheetViews>
  <sheetFormatPr baseColWidth="10" defaultColWidth="11" defaultRowHeight="15.6"/>
  <cols>
    <col min="1" max="1" width="9" style="68" customWidth="1"/>
    <col min="2" max="2" width="5.08984375" style="68" customWidth="1"/>
    <col min="3" max="3" width="23.26953125" style="68" customWidth="1"/>
    <col min="4" max="7" width="11" style="68"/>
    <col min="8" max="8" width="8.90625" style="68" customWidth="1"/>
    <col min="9" max="9" width="36.36328125" style="68" customWidth="1"/>
    <col min="10" max="16384" width="11" style="68"/>
  </cols>
  <sheetData>
    <row r="1" spans="1:9" ht="18">
      <c r="A1" s="84"/>
      <c r="B1" s="84"/>
      <c r="C1" s="84"/>
      <c r="D1" s="84"/>
      <c r="E1" s="84"/>
      <c r="F1" s="84"/>
      <c r="G1" s="84"/>
      <c r="H1" s="84"/>
    </row>
    <row r="2" spans="1:9" ht="18">
      <c r="A2" s="84"/>
      <c r="B2" s="84"/>
      <c r="C2" s="84"/>
      <c r="D2" s="84"/>
      <c r="E2" s="84"/>
      <c r="F2" s="84"/>
      <c r="G2" s="84"/>
      <c r="H2" s="84"/>
    </row>
    <row r="3" spans="1:9" ht="18">
      <c r="A3" s="84"/>
      <c r="B3" s="84"/>
      <c r="C3" s="84"/>
      <c r="D3" s="84"/>
      <c r="E3" s="84"/>
      <c r="F3" s="84"/>
      <c r="G3" s="84"/>
      <c r="H3" s="84"/>
    </row>
    <row r="4" spans="1:9" s="84" customFormat="1" ht="18"/>
    <row r="5" spans="1:9" s="84" customFormat="1" ht="18"/>
    <row r="6" spans="1:9" s="84" customFormat="1" ht="18"/>
    <row r="7" spans="1:9" s="84" customFormat="1" ht="18"/>
    <row r="8" spans="1:9" s="84" customFormat="1" ht="18"/>
    <row r="9" spans="1:9" s="84" customFormat="1" ht="18"/>
    <row r="10" spans="1:9" s="84" customFormat="1" ht="18"/>
    <row r="11" spans="1:9" s="84" customFormat="1" ht="18">
      <c r="A11" s="88"/>
      <c r="B11" s="88"/>
      <c r="C11" s="88"/>
      <c r="D11" s="88"/>
      <c r="E11" s="88"/>
      <c r="F11" s="88"/>
      <c r="G11" s="88"/>
      <c r="H11" s="88"/>
      <c r="I11" s="88"/>
    </row>
    <row r="12" spans="1:9" s="84" customFormat="1" ht="18">
      <c r="A12" s="88"/>
      <c r="B12" s="88"/>
      <c r="C12" s="88"/>
      <c r="D12" s="88"/>
      <c r="E12" s="88"/>
      <c r="F12" s="88"/>
      <c r="G12" s="88"/>
      <c r="H12" s="88"/>
      <c r="I12" s="88"/>
    </row>
    <row r="13" spans="1:9" s="84" customFormat="1" ht="30.6">
      <c r="A13" s="962" t="s">
        <v>46</v>
      </c>
      <c r="B13" s="962"/>
      <c r="C13" s="962"/>
      <c r="D13" s="962"/>
      <c r="E13" s="962"/>
      <c r="F13" s="962"/>
      <c r="G13" s="962"/>
      <c r="H13" s="962"/>
      <c r="I13" s="962"/>
    </row>
    <row r="14" spans="1:9" s="84" customFormat="1" ht="18">
      <c r="A14" s="88"/>
      <c r="B14" s="188"/>
      <c r="C14" s="188"/>
      <c r="D14" s="189"/>
      <c r="E14" s="188"/>
      <c r="F14" s="188"/>
      <c r="G14" s="188"/>
      <c r="H14" s="188"/>
      <c r="I14" s="188"/>
    </row>
    <row r="15" spans="1:9" ht="22.5" customHeight="1" thickBot="1">
      <c r="A15" s="958"/>
      <c r="B15" s="958"/>
      <c r="C15" s="958"/>
      <c r="D15" s="958"/>
      <c r="E15" s="958"/>
      <c r="F15" s="958"/>
      <c r="G15" s="958"/>
      <c r="H15" s="958"/>
      <c r="I15" s="958"/>
    </row>
    <row r="16" spans="1:9" ht="16.2" thickTop="1">
      <c r="A16" s="85"/>
      <c r="B16" s="86"/>
      <c r="C16" s="86"/>
      <c r="D16" s="87"/>
      <c r="E16" s="87"/>
      <c r="F16" s="87"/>
      <c r="G16" s="87"/>
      <c r="H16" s="87"/>
      <c r="I16" s="86"/>
    </row>
    <row r="17" spans="1:9">
      <c r="A17" s="85"/>
      <c r="B17" s="86"/>
      <c r="C17" s="86"/>
      <c r="D17" s="86"/>
      <c r="E17" s="86"/>
      <c r="F17" s="86"/>
      <c r="G17" s="86"/>
      <c r="H17" s="86"/>
      <c r="I17" s="86"/>
    </row>
    <row r="18" spans="1:9">
      <c r="A18" s="85"/>
      <c r="B18" s="85"/>
      <c r="C18" s="85"/>
      <c r="D18" s="85"/>
      <c r="E18" s="85"/>
      <c r="F18" s="85"/>
      <c r="G18" s="85"/>
      <c r="H18" s="85"/>
      <c r="I18" s="85"/>
    </row>
    <row r="19" spans="1:9">
      <c r="A19" s="85"/>
      <c r="B19" s="85"/>
      <c r="C19" s="85"/>
      <c r="D19" s="85"/>
      <c r="E19" s="85"/>
      <c r="F19" s="85"/>
      <c r="G19" s="85"/>
      <c r="H19" s="85"/>
      <c r="I19" s="85"/>
    </row>
    <row r="20" spans="1:9">
      <c r="A20" s="85"/>
      <c r="B20" s="85"/>
      <c r="C20" s="85"/>
      <c r="D20" s="85"/>
      <c r="E20" s="85"/>
      <c r="F20" s="85"/>
      <c r="G20" s="85"/>
      <c r="H20" s="85"/>
      <c r="I20" s="85"/>
    </row>
    <row r="21" spans="1:9" ht="25.8">
      <c r="A21" s="959" t="s">
        <v>47</v>
      </c>
      <c r="B21" s="959"/>
      <c r="C21" s="959"/>
      <c r="D21" s="959"/>
      <c r="E21" s="959"/>
      <c r="F21" s="959"/>
      <c r="G21" s="959"/>
      <c r="H21" s="959"/>
      <c r="I21" s="959"/>
    </row>
    <row r="22" spans="1:9" ht="31.2">
      <c r="A22" s="88"/>
      <c r="B22" s="218"/>
      <c r="C22" s="218"/>
      <c r="D22" s="218"/>
      <c r="E22" s="218"/>
      <c r="F22" s="218"/>
      <c r="G22" s="218"/>
      <c r="H22" s="218"/>
      <c r="I22" s="85"/>
    </row>
    <row r="23" spans="1:9" ht="31.2">
      <c r="A23" s="88"/>
      <c r="B23" s="218"/>
      <c r="C23" s="218"/>
      <c r="D23" s="218"/>
      <c r="E23" s="218"/>
      <c r="F23" s="218"/>
      <c r="G23" s="218"/>
      <c r="H23" s="218"/>
      <c r="I23" s="85"/>
    </row>
    <row r="24" spans="1:9">
      <c r="A24" s="85"/>
      <c r="B24" s="85"/>
      <c r="C24" s="85"/>
      <c r="D24" s="85"/>
      <c r="E24" s="85"/>
      <c r="F24" s="85"/>
      <c r="G24" s="85"/>
      <c r="H24" s="85"/>
      <c r="I24" s="85"/>
    </row>
    <row r="25" spans="1:9" ht="23.4">
      <c r="A25" s="85"/>
      <c r="B25" s="212"/>
      <c r="C25" s="212"/>
      <c r="D25" s="212"/>
      <c r="E25" s="212"/>
      <c r="F25" s="212"/>
      <c r="G25" s="212"/>
      <c r="H25" s="212"/>
      <c r="I25" s="85"/>
    </row>
    <row r="26" spans="1:9" ht="23.4">
      <c r="A26" s="85"/>
      <c r="B26" s="212"/>
      <c r="C26" s="212"/>
      <c r="D26" s="212"/>
      <c r="E26" s="212"/>
      <c r="F26" s="212"/>
      <c r="G26" s="212"/>
      <c r="H26" s="212"/>
      <c r="I26" s="85"/>
    </row>
    <row r="27" spans="1:9">
      <c r="A27" s="85"/>
      <c r="B27" s="85"/>
      <c r="C27" s="85"/>
      <c r="D27" s="85"/>
      <c r="E27" s="85"/>
      <c r="F27" s="85"/>
      <c r="G27" s="85"/>
      <c r="H27" s="85"/>
      <c r="I27" s="85"/>
    </row>
    <row r="28" spans="1:9">
      <c r="A28" s="85"/>
      <c r="B28" s="85"/>
      <c r="C28" s="85"/>
      <c r="D28" s="85"/>
      <c r="E28" s="85"/>
      <c r="F28" s="85"/>
      <c r="G28" s="85"/>
      <c r="H28" s="85"/>
      <c r="I28" s="85"/>
    </row>
    <row r="29" spans="1:9" ht="25.2">
      <c r="A29" s="960" t="s">
        <v>288</v>
      </c>
      <c r="B29" s="960"/>
      <c r="C29" s="960"/>
      <c r="D29" s="960"/>
      <c r="E29" s="960"/>
      <c r="F29" s="960"/>
      <c r="G29" s="960"/>
      <c r="H29" s="960"/>
      <c r="I29" s="960"/>
    </row>
    <row r="30" spans="1:9">
      <c r="A30" s="5"/>
      <c r="B30" s="5"/>
      <c r="C30" s="85"/>
      <c r="D30" s="5"/>
      <c r="E30" s="5"/>
      <c r="F30" s="5"/>
      <c r="G30" s="5"/>
      <c r="H30" s="5"/>
      <c r="I30" s="5"/>
    </row>
    <row r="31" spans="1:9" ht="23.4">
      <c r="A31" s="961" t="str">
        <f>couverture!B26</f>
        <v>Situation au 1er janvier 2018</v>
      </c>
      <c r="B31" s="961"/>
      <c r="C31" s="961"/>
      <c r="D31" s="961"/>
      <c r="E31" s="961"/>
      <c r="F31" s="961"/>
      <c r="G31" s="961"/>
      <c r="H31" s="961"/>
      <c r="I31" s="961"/>
    </row>
    <row r="32" spans="1:9">
      <c r="A32" s="5"/>
      <c r="B32" s="5"/>
      <c r="C32" s="5"/>
      <c r="D32" s="5"/>
      <c r="E32" s="5"/>
      <c r="F32" s="5"/>
      <c r="G32" s="5"/>
      <c r="H32" s="5"/>
      <c r="I32" s="5"/>
    </row>
    <row r="33" spans="1:9">
      <c r="A33" s="5"/>
      <c r="B33" s="5"/>
      <c r="C33" s="5"/>
      <c r="D33" s="5"/>
      <c r="E33" s="5"/>
      <c r="F33" s="5"/>
      <c r="G33" s="5"/>
      <c r="H33" s="5"/>
      <c r="I33" s="5"/>
    </row>
  </sheetData>
  <customSheetViews>
    <customSheetView guid="{8A9A2853-4CB2-4880-A1AA-171657DD9679}" scale="60" showPageBreaks="1" view="pageBreakPreview" showRuler="0" topLeftCell="A13">
      <selection activeCell="B28" sqref="B28"/>
      <pageMargins left="0.78740157499999996" right="0.78740157499999996" top="0.984251969" bottom="0.984251969" header="0.4921259845" footer="0.4921259845"/>
      <pageSetup paperSize="9" orientation="portrait" r:id="rId1"/>
      <headerFooter alignWithMargins="0"/>
    </customSheetView>
  </customSheetViews>
  <mergeCells count="5">
    <mergeCell ref="A15:I15"/>
    <mergeCell ref="A21:I21"/>
    <mergeCell ref="A29:I29"/>
    <mergeCell ref="A31:I31"/>
    <mergeCell ref="A13:I13"/>
  </mergeCells>
  <phoneticPr fontId="0" type="noConversion"/>
  <printOptions horizontalCentered="1" verticalCentered="1"/>
  <pageMargins left="0" right="0" top="0" bottom="0" header="0" footer="0"/>
  <pageSetup paperSize="9" scale="68" firstPageNumber="2" orientation="portrait" useFirstPageNumber="1"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597"/>
  <sheetViews>
    <sheetView zoomScale="70" zoomScaleNormal="70" zoomScalePageLayoutView="55" workbookViewId="0">
      <selection activeCell="O14" sqref="O14"/>
    </sheetView>
  </sheetViews>
  <sheetFormatPr baseColWidth="10" defaultColWidth="11" defaultRowHeight="15.6"/>
  <cols>
    <col min="1" max="1" width="12.08984375" style="68" customWidth="1"/>
    <col min="2" max="2" width="21.26953125" style="48" customWidth="1"/>
    <col min="3" max="4" width="14.90625" style="48" customWidth="1"/>
    <col min="5" max="5" width="14.7265625" style="48" customWidth="1"/>
    <col min="6" max="6" width="14.90625" style="48" customWidth="1"/>
    <col min="7" max="7" width="14.7265625" style="48" customWidth="1"/>
    <col min="8" max="8" width="14.08984375" style="48" customWidth="1"/>
    <col min="9" max="9" width="14.7265625" style="48" customWidth="1"/>
    <col min="10" max="11" width="9.90625" style="48" customWidth="1"/>
    <col min="12" max="12" width="8.08984375" style="48" customWidth="1"/>
    <col min="13" max="16384" width="11" style="48"/>
  </cols>
  <sheetData>
    <row r="1" spans="1:22" ht="22.5" customHeight="1">
      <c r="B1" s="228" t="s">
        <v>26</v>
      </c>
      <c r="C1" s="963" t="s">
        <v>267</v>
      </c>
      <c r="D1" s="963"/>
      <c r="E1" s="963"/>
      <c r="F1" s="963"/>
      <c r="G1" s="963"/>
      <c r="H1" s="963"/>
      <c r="I1" s="963"/>
      <c r="J1" s="47"/>
      <c r="K1" s="47"/>
      <c r="L1" s="47"/>
      <c r="M1" s="47"/>
      <c r="N1" s="47"/>
      <c r="O1" s="47"/>
      <c r="P1" s="47"/>
      <c r="Q1" s="47"/>
      <c r="R1" s="47"/>
      <c r="S1" s="47"/>
      <c r="T1" s="47"/>
      <c r="U1" s="47"/>
      <c r="V1" s="47"/>
    </row>
    <row r="2" spans="1:22" ht="21.75" customHeight="1">
      <c r="B2" s="149"/>
      <c r="C2" s="963"/>
      <c r="D2" s="963"/>
      <c r="E2" s="963"/>
      <c r="F2" s="963"/>
      <c r="G2" s="963"/>
      <c r="H2" s="963"/>
      <c r="I2" s="963"/>
      <c r="J2" s="47"/>
      <c r="K2" s="47"/>
      <c r="L2" s="47"/>
      <c r="M2" s="47"/>
      <c r="N2" s="47"/>
      <c r="O2" s="47"/>
      <c r="P2" s="47"/>
      <c r="Q2" s="47"/>
      <c r="R2" s="47"/>
      <c r="S2" s="47"/>
      <c r="T2" s="47"/>
      <c r="U2" s="47"/>
      <c r="V2" s="47"/>
    </row>
    <row r="3" spans="1:22" ht="21">
      <c r="B3" s="141"/>
      <c r="C3" s="964" t="str">
        <f>couverture!B26</f>
        <v>Situation au 1er janvier 2018</v>
      </c>
      <c r="D3" s="964"/>
      <c r="E3" s="964"/>
      <c r="F3" s="142"/>
      <c r="G3" s="142"/>
      <c r="H3" s="142"/>
      <c r="I3" s="51"/>
      <c r="J3" s="47"/>
      <c r="K3" s="47"/>
      <c r="L3" s="47"/>
      <c r="M3" s="47"/>
      <c r="N3" s="47"/>
      <c r="O3" s="47"/>
      <c r="P3" s="47"/>
      <c r="Q3" s="47"/>
      <c r="R3" s="47"/>
      <c r="S3" s="47"/>
      <c r="T3" s="47"/>
      <c r="U3" s="47"/>
      <c r="V3" s="47"/>
    </row>
    <row r="4" spans="1:22" s="50" customFormat="1" ht="18">
      <c r="A4" s="84"/>
      <c r="B4" s="51"/>
      <c r="C4" s="51"/>
      <c r="D4" s="51"/>
      <c r="E4" s="51"/>
      <c r="F4" s="51"/>
      <c r="G4" s="51"/>
      <c r="H4" s="51"/>
      <c r="I4" s="51"/>
      <c r="J4" s="51"/>
      <c r="K4" s="51"/>
      <c r="L4" s="51"/>
      <c r="M4" s="51"/>
      <c r="N4" s="51"/>
      <c r="O4" s="51"/>
      <c r="P4" s="51"/>
      <c r="Q4" s="51"/>
      <c r="R4" s="51"/>
      <c r="S4" s="51"/>
      <c r="T4" s="51"/>
      <c r="U4" s="51"/>
      <c r="V4" s="51"/>
    </row>
    <row r="5" spans="1:22" s="50" customFormat="1" ht="60" customHeight="1">
      <c r="A5" s="84"/>
      <c r="B5" s="844" t="s">
        <v>51</v>
      </c>
      <c r="C5" s="845" t="s">
        <v>246</v>
      </c>
      <c r="D5" s="846" t="s">
        <v>268</v>
      </c>
      <c r="E5" s="847" t="s">
        <v>269</v>
      </c>
      <c r="F5" s="848" t="s">
        <v>310</v>
      </c>
      <c r="G5" s="846" t="s">
        <v>308</v>
      </c>
      <c r="H5" s="849" t="s">
        <v>309</v>
      </c>
      <c r="I5" s="850" t="s">
        <v>245</v>
      </c>
      <c r="J5" s="51"/>
      <c r="K5" s="51"/>
      <c r="L5" s="51"/>
      <c r="M5" s="51"/>
      <c r="N5" s="51"/>
      <c r="O5" s="51"/>
      <c r="P5" s="51"/>
      <c r="Q5" s="51"/>
      <c r="R5" s="51"/>
      <c r="S5" s="51"/>
      <c r="T5" s="51"/>
      <c r="U5" s="51"/>
      <c r="V5" s="51"/>
    </row>
    <row r="6" spans="1:22" s="50" customFormat="1" ht="39.9" customHeight="1">
      <c r="A6" s="84"/>
      <c r="B6" s="206" t="s">
        <v>1</v>
      </c>
      <c r="C6" s="839">
        <f>[1]Tab1!B4</f>
        <v>1375</v>
      </c>
      <c r="D6" s="840">
        <f>[1]Tab1!C4</f>
        <v>3555</v>
      </c>
      <c r="E6" s="841">
        <f>[1]Tab1!D4</f>
        <v>606</v>
      </c>
      <c r="F6" s="842">
        <f>[1]Tab1!E4</f>
        <v>4161</v>
      </c>
      <c r="G6" s="840">
        <f>[1]Tab1!F4</f>
        <v>4930</v>
      </c>
      <c r="H6" s="843">
        <f>[1]Tab1!G4</f>
        <v>606</v>
      </c>
      <c r="I6" s="842">
        <f>[1]Tab1!H4</f>
        <v>5536</v>
      </c>
      <c r="J6" s="51"/>
      <c r="K6" s="51"/>
      <c r="L6" s="51"/>
      <c r="M6" s="51"/>
      <c r="N6" s="51"/>
      <c r="O6" s="51"/>
      <c r="P6" s="51"/>
      <c r="Q6" s="51"/>
      <c r="R6" s="51"/>
      <c r="S6" s="51"/>
      <c r="T6" s="51"/>
      <c r="U6" s="51"/>
      <c r="V6" s="51"/>
    </row>
    <row r="7" spans="1:22" s="50" customFormat="1" ht="39.9" customHeight="1">
      <c r="A7" s="84"/>
      <c r="B7" s="206" t="s">
        <v>2</v>
      </c>
      <c r="C7" s="794">
        <f>[1]Tab1!B5</f>
        <v>1138</v>
      </c>
      <c r="D7" s="796">
        <f>[1]Tab1!C5</f>
        <v>3213</v>
      </c>
      <c r="E7" s="798">
        <f>[1]Tab1!D5</f>
        <v>801</v>
      </c>
      <c r="F7" s="795">
        <f>[1]Tab1!E5</f>
        <v>4014</v>
      </c>
      <c r="G7" s="796">
        <f>[1]Tab1!F5</f>
        <v>4351</v>
      </c>
      <c r="H7" s="825">
        <f>[1]Tab1!G5</f>
        <v>801</v>
      </c>
      <c r="I7" s="795">
        <f>[1]Tab1!H5</f>
        <v>5152</v>
      </c>
      <c r="J7" s="51"/>
      <c r="K7" s="51"/>
      <c r="L7" s="51"/>
      <c r="M7" s="51"/>
      <c r="N7" s="51"/>
      <c r="O7" s="51"/>
      <c r="P7" s="51"/>
      <c r="Q7" s="51"/>
      <c r="R7" s="51"/>
      <c r="S7" s="51"/>
      <c r="T7" s="51"/>
      <c r="U7" s="51"/>
      <c r="V7" s="51"/>
    </row>
    <row r="8" spans="1:22" s="50" customFormat="1" ht="39.9" customHeight="1">
      <c r="A8" s="84"/>
      <c r="B8" s="206" t="s">
        <v>3</v>
      </c>
      <c r="C8" s="792">
        <f>[1]Tab1!B6</f>
        <v>1532</v>
      </c>
      <c r="D8" s="797">
        <f>[1]Tab1!C6</f>
        <v>5404</v>
      </c>
      <c r="E8" s="799">
        <f>[1]Tab1!D6</f>
        <v>1038</v>
      </c>
      <c r="F8" s="793">
        <f>[1]Tab1!E6</f>
        <v>6442</v>
      </c>
      <c r="G8" s="797">
        <f>[1]Tab1!F6</f>
        <v>6936</v>
      </c>
      <c r="H8" s="826">
        <f>[1]Tab1!G6</f>
        <v>1038</v>
      </c>
      <c r="I8" s="793">
        <f>[1]Tab1!H6</f>
        <v>7974</v>
      </c>
      <c r="J8" s="51"/>
      <c r="K8" s="51"/>
      <c r="L8" s="51"/>
      <c r="M8" s="51"/>
      <c r="N8" s="51"/>
      <c r="O8" s="51"/>
      <c r="P8" s="51"/>
      <c r="Q8" s="51"/>
      <c r="R8" s="51"/>
      <c r="S8" s="51"/>
      <c r="T8" s="51"/>
      <c r="U8" s="51"/>
      <c r="V8" s="51"/>
    </row>
    <row r="9" spans="1:22" s="50" customFormat="1" ht="39.9" customHeight="1">
      <c r="A9" s="84"/>
      <c r="B9" s="206" t="s">
        <v>4</v>
      </c>
      <c r="C9" s="794">
        <f>[1]Tab1!B7</f>
        <v>1736</v>
      </c>
      <c r="D9" s="796">
        <f>[1]Tab1!C7</f>
        <v>4673</v>
      </c>
      <c r="E9" s="798">
        <f>[1]Tab1!D7</f>
        <v>1359</v>
      </c>
      <c r="F9" s="795">
        <f>[1]Tab1!E7</f>
        <v>6032</v>
      </c>
      <c r="G9" s="796">
        <f>[1]Tab1!F7</f>
        <v>6409</v>
      </c>
      <c r="H9" s="825">
        <f>[1]Tab1!G7</f>
        <v>1359</v>
      </c>
      <c r="I9" s="795">
        <f>[1]Tab1!H7</f>
        <v>7768</v>
      </c>
      <c r="J9" s="51"/>
      <c r="K9" s="51"/>
      <c r="L9" s="51"/>
      <c r="M9" s="51"/>
      <c r="N9" s="51"/>
      <c r="O9" s="51"/>
      <c r="P9" s="51"/>
      <c r="Q9" s="51"/>
      <c r="R9" s="51"/>
      <c r="S9" s="51"/>
      <c r="T9" s="51"/>
      <c r="U9" s="51"/>
      <c r="V9" s="51"/>
    </row>
    <row r="10" spans="1:22" s="50" customFormat="1" ht="39.9" customHeight="1">
      <c r="A10" s="84"/>
      <c r="B10" s="206" t="s">
        <v>5</v>
      </c>
      <c r="C10" s="792">
        <f>[1]Tab1!B8</f>
        <v>2575</v>
      </c>
      <c r="D10" s="797">
        <f>[1]Tab1!C8</f>
        <v>5033</v>
      </c>
      <c r="E10" s="799">
        <f>[1]Tab1!D8</f>
        <v>1420</v>
      </c>
      <c r="F10" s="793">
        <f>[1]Tab1!E8</f>
        <v>6453</v>
      </c>
      <c r="G10" s="797">
        <f>[1]Tab1!F8</f>
        <v>7608</v>
      </c>
      <c r="H10" s="826">
        <f>[1]Tab1!G8</f>
        <v>1420</v>
      </c>
      <c r="I10" s="793">
        <f>[1]Tab1!H8</f>
        <v>9028</v>
      </c>
      <c r="J10" s="51"/>
      <c r="K10" s="51"/>
      <c r="L10" s="51"/>
      <c r="M10" s="51"/>
      <c r="N10" s="51"/>
      <c r="O10" s="51"/>
      <c r="P10" s="51"/>
      <c r="Q10" s="51"/>
      <c r="R10" s="51"/>
      <c r="S10" s="51"/>
      <c r="T10" s="51"/>
      <c r="U10" s="51"/>
      <c r="V10" s="51"/>
    </row>
    <row r="11" spans="1:22" s="50" customFormat="1" ht="39.9" customHeight="1">
      <c r="A11" s="84"/>
      <c r="B11" s="206" t="s">
        <v>6</v>
      </c>
      <c r="C11" s="794">
        <f>[1]Tab1!B9</f>
        <v>5031</v>
      </c>
      <c r="D11" s="796">
        <f>[1]Tab1!C9</f>
        <v>8647</v>
      </c>
      <c r="E11" s="798">
        <f>[1]Tab1!D9</f>
        <v>1916</v>
      </c>
      <c r="F11" s="795">
        <f>[1]Tab1!E9</f>
        <v>10563</v>
      </c>
      <c r="G11" s="796">
        <f>[1]Tab1!F9</f>
        <v>13678</v>
      </c>
      <c r="H11" s="825">
        <f>[1]Tab1!G9</f>
        <v>1916</v>
      </c>
      <c r="I11" s="795">
        <f>[1]Tab1!H9</f>
        <v>15594</v>
      </c>
      <c r="J11" s="51"/>
      <c r="K11" s="51"/>
      <c r="L11" s="51"/>
      <c r="M11" s="51"/>
      <c r="N11" s="51"/>
      <c r="O11" s="51"/>
      <c r="P11" s="51"/>
      <c r="Q11" s="51"/>
      <c r="R11" s="51"/>
      <c r="S11" s="51"/>
      <c r="T11" s="51"/>
      <c r="U11" s="51"/>
      <c r="V11" s="51"/>
    </row>
    <row r="12" spans="1:22" s="50" customFormat="1" ht="39.9" customHeight="1">
      <c r="A12" s="84"/>
      <c r="B12" s="206" t="s">
        <v>7</v>
      </c>
      <c r="C12" s="792">
        <f>[1]Tab1!B10</f>
        <v>1913</v>
      </c>
      <c r="D12" s="797">
        <f>[1]Tab1!C10</f>
        <v>6304</v>
      </c>
      <c r="E12" s="799">
        <f>[1]Tab1!D10</f>
        <v>1284</v>
      </c>
      <c r="F12" s="793">
        <f>[1]Tab1!E10</f>
        <v>7588</v>
      </c>
      <c r="G12" s="797">
        <f>[1]Tab1!F10</f>
        <v>8217</v>
      </c>
      <c r="H12" s="826">
        <f>[1]Tab1!G10</f>
        <v>1284</v>
      </c>
      <c r="I12" s="793">
        <f>[1]Tab1!H10</f>
        <v>9501</v>
      </c>
      <c r="J12" s="51"/>
      <c r="K12" s="51"/>
      <c r="L12" s="51"/>
      <c r="M12" s="51"/>
      <c r="N12" s="51"/>
      <c r="O12" s="51"/>
      <c r="P12" s="51"/>
      <c r="Q12" s="51"/>
      <c r="R12" s="51"/>
      <c r="S12" s="51"/>
      <c r="T12" s="51"/>
      <c r="U12" s="51"/>
      <c r="V12" s="51"/>
    </row>
    <row r="13" spans="1:22" s="50" customFormat="1" ht="39.9" customHeight="1">
      <c r="A13" s="84"/>
      <c r="B13" s="206" t="s">
        <v>8</v>
      </c>
      <c r="C13" s="794">
        <f>[1]Tab1!B11</f>
        <v>1502</v>
      </c>
      <c r="D13" s="796">
        <f>[1]Tab1!C11</f>
        <v>4581</v>
      </c>
      <c r="E13" s="798">
        <f>[1]Tab1!D11</f>
        <v>946</v>
      </c>
      <c r="F13" s="795">
        <f>[1]Tab1!E11</f>
        <v>5527</v>
      </c>
      <c r="G13" s="796">
        <f>[1]Tab1!F11</f>
        <v>6083</v>
      </c>
      <c r="H13" s="825">
        <f>[1]Tab1!G11</f>
        <v>946</v>
      </c>
      <c r="I13" s="795">
        <f>[1]Tab1!H11</f>
        <v>7029</v>
      </c>
      <c r="J13" s="51"/>
      <c r="K13" s="51"/>
      <c r="L13" s="51"/>
      <c r="M13" s="51"/>
      <c r="N13" s="51"/>
      <c r="O13" s="51"/>
      <c r="P13" s="51"/>
      <c r="Q13" s="51"/>
      <c r="R13" s="51"/>
      <c r="S13" s="51"/>
      <c r="T13" s="51"/>
      <c r="U13" s="51"/>
      <c r="V13" s="51"/>
    </row>
    <row r="14" spans="1:22" s="50" customFormat="1" ht="39.9" customHeight="1">
      <c r="A14" s="84"/>
      <c r="B14" s="206" t="s">
        <v>9</v>
      </c>
      <c r="C14" s="792">
        <f>[1]Tab1!B12</f>
        <v>1837</v>
      </c>
      <c r="D14" s="797">
        <f>[1]Tab1!C12</f>
        <v>3999</v>
      </c>
      <c r="E14" s="799">
        <f>[1]Tab1!D12</f>
        <v>826</v>
      </c>
      <c r="F14" s="793">
        <f>[1]Tab1!E12</f>
        <v>4825</v>
      </c>
      <c r="G14" s="797">
        <f>[1]Tab1!F12</f>
        <v>5836</v>
      </c>
      <c r="H14" s="826">
        <f>[1]Tab1!G12</f>
        <v>826</v>
      </c>
      <c r="I14" s="793">
        <f>[1]Tab1!H12</f>
        <v>6662</v>
      </c>
      <c r="J14" s="51"/>
      <c r="K14" s="51"/>
      <c r="L14" s="51"/>
      <c r="M14" s="51"/>
      <c r="N14" s="51"/>
      <c r="O14" s="51"/>
      <c r="P14" s="51"/>
      <c r="Q14" s="51"/>
      <c r="R14" s="51"/>
      <c r="S14" s="51"/>
      <c r="T14" s="51"/>
      <c r="U14" s="51"/>
      <c r="V14" s="51"/>
    </row>
    <row r="15" spans="1:22" ht="39.9" customHeight="1">
      <c r="B15" s="833" t="s">
        <v>10</v>
      </c>
      <c r="C15" s="834">
        <f>[1]Tab1!B13</f>
        <v>1176</v>
      </c>
      <c r="D15" s="835">
        <f>[1]Tab1!C13</f>
        <v>3750</v>
      </c>
      <c r="E15" s="836">
        <f>[1]Tab1!D13</f>
        <v>615</v>
      </c>
      <c r="F15" s="837">
        <f>[1]Tab1!E13</f>
        <v>4365</v>
      </c>
      <c r="G15" s="835">
        <f>[1]Tab1!F13</f>
        <v>4926</v>
      </c>
      <c r="H15" s="838">
        <f>[1]Tab1!G13</f>
        <v>615</v>
      </c>
      <c r="I15" s="837">
        <f>[1]Tab1!H13</f>
        <v>5541</v>
      </c>
      <c r="J15" s="47"/>
      <c r="K15" s="47"/>
      <c r="L15" s="47"/>
      <c r="M15" s="47"/>
      <c r="N15" s="47"/>
      <c r="O15" s="47"/>
      <c r="P15" s="47"/>
      <c r="Q15" s="47"/>
      <c r="R15" s="47"/>
      <c r="S15" s="47"/>
      <c r="T15" s="47"/>
      <c r="U15" s="47"/>
      <c r="V15" s="47"/>
    </row>
    <row r="16" spans="1:22" ht="21.75" customHeight="1">
      <c r="B16" s="827" t="s">
        <v>25</v>
      </c>
      <c r="C16" s="828">
        <f>SUM(C6:C15)</f>
        <v>19815</v>
      </c>
      <c r="D16" s="829">
        <f t="shared" ref="D16:H16" si="0">SUM(D6:D15)</f>
        <v>49159</v>
      </c>
      <c r="E16" s="830">
        <f t="shared" si="0"/>
        <v>10811</v>
      </c>
      <c r="F16" s="831">
        <f t="shared" si="0"/>
        <v>59970</v>
      </c>
      <c r="G16" s="829">
        <f t="shared" si="0"/>
        <v>68974</v>
      </c>
      <c r="H16" s="832">
        <f t="shared" si="0"/>
        <v>10811</v>
      </c>
      <c r="I16" s="831">
        <f>SUM(I6:I15)</f>
        <v>79785</v>
      </c>
      <c r="J16" s="47"/>
      <c r="K16" s="47"/>
      <c r="L16" s="47"/>
      <c r="M16" s="47"/>
      <c r="N16" s="47"/>
      <c r="O16" s="47"/>
      <c r="P16" s="47"/>
      <c r="Q16" s="47"/>
      <c r="R16" s="47"/>
      <c r="S16" s="47"/>
      <c r="T16" s="47"/>
      <c r="U16" s="47"/>
      <c r="V16" s="47"/>
    </row>
    <row r="17" spans="2:22">
      <c r="B17" s="47"/>
      <c r="C17" s="47"/>
      <c r="D17" s="47"/>
      <c r="E17" s="47"/>
      <c r="F17" s="47"/>
      <c r="G17" s="47"/>
      <c r="H17" s="47"/>
      <c r="I17" s="47"/>
      <c r="J17" s="47"/>
      <c r="K17" s="47"/>
      <c r="L17" s="47"/>
      <c r="M17" s="47"/>
      <c r="N17" s="47"/>
      <c r="O17" s="47"/>
      <c r="P17" s="47"/>
      <c r="Q17" s="47"/>
      <c r="R17" s="47"/>
      <c r="S17" s="47"/>
      <c r="T17" s="47"/>
      <c r="U17" s="47"/>
      <c r="V17" s="47"/>
    </row>
    <row r="18" spans="2:22">
      <c r="B18" s="47"/>
      <c r="C18" s="47"/>
      <c r="D18" s="47"/>
      <c r="E18" s="47"/>
      <c r="F18" s="47"/>
      <c r="G18" s="47"/>
      <c r="H18" s="47"/>
      <c r="I18" s="47"/>
      <c r="J18" s="47"/>
      <c r="K18" s="47"/>
      <c r="L18" s="47"/>
      <c r="M18" s="47"/>
      <c r="N18" s="47"/>
      <c r="O18" s="47"/>
      <c r="P18" s="47"/>
      <c r="Q18" s="47"/>
      <c r="R18" s="47"/>
      <c r="S18" s="47"/>
      <c r="T18" s="47"/>
      <c r="U18" s="47"/>
      <c r="V18" s="47"/>
    </row>
    <row r="19" spans="2:22">
      <c r="B19" s="47"/>
      <c r="C19" s="47"/>
      <c r="D19" s="47"/>
      <c r="E19" s="47"/>
      <c r="F19" s="47"/>
      <c r="G19" s="47"/>
      <c r="H19" s="47"/>
      <c r="I19" s="47"/>
      <c r="J19" s="47"/>
      <c r="K19" s="47"/>
      <c r="L19" s="47"/>
      <c r="M19" s="47"/>
      <c r="N19" s="47"/>
      <c r="O19" s="47"/>
      <c r="P19" s="47"/>
      <c r="Q19" s="47"/>
      <c r="R19" s="47"/>
      <c r="S19" s="47"/>
      <c r="T19" s="47"/>
      <c r="U19" s="47"/>
      <c r="V19" s="47"/>
    </row>
    <row r="20" spans="2:22">
      <c r="B20" s="47"/>
      <c r="C20" s="47"/>
      <c r="D20" s="47"/>
      <c r="E20" s="47"/>
      <c r="F20" s="47"/>
      <c r="G20" s="47"/>
      <c r="H20" s="47"/>
      <c r="I20" s="47"/>
      <c r="J20" s="47"/>
      <c r="K20" s="47"/>
      <c r="L20" s="47"/>
      <c r="M20" s="47"/>
      <c r="N20" s="47"/>
      <c r="O20" s="47"/>
      <c r="P20" s="47"/>
      <c r="Q20" s="47"/>
      <c r="R20" s="47"/>
      <c r="S20" s="47"/>
      <c r="T20" s="47"/>
      <c r="U20" s="47"/>
      <c r="V20" s="47"/>
    </row>
    <row r="21" spans="2:22" ht="31.2">
      <c r="B21" s="51"/>
      <c r="C21" s="220"/>
      <c r="D21" s="220"/>
      <c r="E21" s="220"/>
      <c r="F21" s="220"/>
      <c r="G21" s="220"/>
      <c r="H21" s="220"/>
      <c r="I21" s="220"/>
      <c r="J21" s="47"/>
      <c r="K21" s="47"/>
      <c r="L21" s="47"/>
      <c r="M21" s="47"/>
      <c r="N21" s="47"/>
      <c r="O21" s="47"/>
      <c r="P21" s="47"/>
      <c r="Q21" s="47"/>
      <c r="R21" s="47"/>
      <c r="S21" s="47"/>
      <c r="T21" s="47"/>
      <c r="U21" s="47"/>
      <c r="V21" s="47"/>
    </row>
    <row r="22" spans="2:22" ht="31.2">
      <c r="B22" s="51"/>
      <c r="C22" s="220"/>
      <c r="D22" s="220"/>
      <c r="E22" s="220"/>
      <c r="F22" s="220"/>
      <c r="G22" s="220"/>
      <c r="H22" s="221"/>
      <c r="I22" s="220"/>
      <c r="J22" s="47"/>
      <c r="K22" s="47"/>
      <c r="L22" s="47"/>
      <c r="M22" s="47"/>
      <c r="N22" s="47"/>
      <c r="O22" s="47"/>
      <c r="P22" s="47"/>
      <c r="Q22" s="47"/>
      <c r="R22" s="47"/>
      <c r="S22" s="47"/>
      <c r="T22" s="47"/>
      <c r="U22" s="47"/>
      <c r="V22" s="47"/>
    </row>
    <row r="23" spans="2:22" ht="31.2">
      <c r="B23" s="51"/>
      <c r="C23" s="220"/>
      <c r="D23" s="220"/>
      <c r="E23" s="220"/>
      <c r="F23" s="220"/>
      <c r="G23" s="220"/>
      <c r="H23" s="220"/>
      <c r="I23" s="220"/>
      <c r="J23" s="47"/>
      <c r="K23" s="47"/>
      <c r="L23" s="47"/>
      <c r="M23" s="47"/>
      <c r="N23" s="47"/>
      <c r="O23" s="47"/>
      <c r="P23" s="47"/>
      <c r="Q23" s="47"/>
      <c r="R23" s="47"/>
      <c r="S23" s="47"/>
      <c r="T23" s="47"/>
      <c r="U23" s="47"/>
      <c r="V23" s="47"/>
    </row>
    <row r="24" spans="2:22">
      <c r="B24" s="47"/>
      <c r="C24" s="47"/>
      <c r="D24" s="47"/>
      <c r="E24" s="47"/>
      <c r="F24" s="47"/>
      <c r="G24" s="47"/>
      <c r="H24" s="47"/>
      <c r="I24" s="47"/>
      <c r="J24" s="47"/>
      <c r="K24" s="47"/>
      <c r="L24" s="47"/>
      <c r="M24" s="47"/>
      <c r="N24" s="47"/>
      <c r="O24" s="47"/>
      <c r="P24" s="47"/>
      <c r="Q24" s="47"/>
      <c r="R24" s="47"/>
      <c r="S24" s="47"/>
      <c r="T24" s="47"/>
      <c r="U24" s="47"/>
      <c r="V24" s="47"/>
    </row>
    <row r="25" spans="2:22" ht="23.4">
      <c r="B25" s="47"/>
      <c r="C25" s="213"/>
      <c r="D25" s="213"/>
      <c r="E25" s="213"/>
      <c r="F25" s="213"/>
      <c r="G25" s="213"/>
      <c r="H25" s="213"/>
      <c r="I25" s="213"/>
      <c r="J25" s="47"/>
      <c r="K25" s="47"/>
      <c r="L25" s="47"/>
      <c r="M25" s="47"/>
      <c r="N25" s="47"/>
      <c r="O25" s="47"/>
      <c r="P25" s="47"/>
      <c r="Q25" s="47"/>
      <c r="R25" s="47"/>
      <c r="S25" s="47"/>
      <c r="T25" s="47"/>
      <c r="U25" s="47"/>
      <c r="V25" s="47"/>
    </row>
    <row r="26" spans="2:22" ht="23.4">
      <c r="B26" s="47"/>
      <c r="C26" s="213"/>
      <c r="D26" s="213"/>
      <c r="E26" s="213"/>
      <c r="F26" s="213"/>
      <c r="G26" s="213"/>
      <c r="H26" s="213"/>
      <c r="I26" s="213"/>
      <c r="J26" s="47"/>
      <c r="K26" s="47"/>
      <c r="L26" s="47"/>
      <c r="M26" s="47"/>
      <c r="N26" s="47"/>
      <c r="O26" s="47"/>
      <c r="P26" s="47"/>
      <c r="Q26" s="47"/>
      <c r="R26" s="47"/>
      <c r="S26" s="47"/>
      <c r="T26" s="47"/>
      <c r="U26" s="47"/>
      <c r="V26" s="47"/>
    </row>
    <row r="27" spans="2:22">
      <c r="B27" s="47"/>
      <c r="C27" s="47"/>
      <c r="D27" s="47"/>
      <c r="E27" s="47"/>
      <c r="F27" s="47"/>
      <c r="G27" s="47"/>
      <c r="H27" s="47"/>
      <c r="I27" s="47"/>
      <c r="J27" s="47"/>
      <c r="K27" s="47"/>
      <c r="L27" s="47"/>
      <c r="M27" s="47"/>
      <c r="N27" s="47"/>
      <c r="O27" s="47"/>
      <c r="P27" s="47"/>
      <c r="Q27" s="47"/>
      <c r="R27" s="47"/>
      <c r="S27" s="47"/>
      <c r="T27" s="47"/>
      <c r="U27" s="47"/>
      <c r="V27" s="47"/>
    </row>
    <row r="28" spans="2:22">
      <c r="B28" s="47"/>
      <c r="C28" s="47"/>
      <c r="D28" s="47"/>
      <c r="E28" s="47"/>
      <c r="F28" s="47"/>
      <c r="G28" s="47"/>
      <c r="H28" s="47"/>
      <c r="I28" s="47"/>
      <c r="J28" s="47"/>
      <c r="K28" s="47"/>
      <c r="L28" s="47"/>
      <c r="M28" s="47"/>
      <c r="N28" s="47"/>
      <c r="O28" s="47"/>
      <c r="P28" s="47"/>
      <c r="Q28" s="47"/>
      <c r="R28" s="47"/>
      <c r="S28" s="47"/>
      <c r="T28" s="47"/>
      <c r="U28" s="47"/>
      <c r="V28" s="47"/>
    </row>
    <row r="29" spans="2:22" ht="21">
      <c r="B29" s="47"/>
      <c r="C29" s="209"/>
      <c r="D29" s="209"/>
      <c r="E29" s="209"/>
      <c r="F29" s="209"/>
      <c r="G29" s="209"/>
      <c r="H29" s="209"/>
      <c r="I29" s="209"/>
      <c r="J29" s="47"/>
      <c r="K29" s="47"/>
      <c r="L29" s="47"/>
      <c r="M29" s="47"/>
      <c r="N29" s="47"/>
      <c r="O29" s="47"/>
      <c r="P29" s="47"/>
      <c r="Q29" s="47"/>
      <c r="R29" s="47"/>
      <c r="S29" s="47"/>
      <c r="T29" s="47"/>
      <c r="U29" s="47"/>
      <c r="V29" s="47"/>
    </row>
    <row r="30" spans="2:22">
      <c r="B30" s="47"/>
      <c r="C30" s="47"/>
      <c r="D30" s="47"/>
      <c r="E30" s="47"/>
      <c r="F30" s="47"/>
      <c r="G30" s="47"/>
      <c r="H30" s="47"/>
      <c r="I30" s="47"/>
      <c r="J30" s="47"/>
      <c r="K30" s="47"/>
      <c r="L30" s="47"/>
      <c r="M30" s="47"/>
      <c r="N30" s="47"/>
      <c r="O30" s="47"/>
      <c r="P30" s="47"/>
      <c r="Q30" s="47"/>
      <c r="R30" s="47"/>
      <c r="S30" s="47"/>
      <c r="T30" s="47"/>
      <c r="U30" s="47"/>
      <c r="V30" s="47"/>
    </row>
    <row r="31" spans="2:22">
      <c r="B31" s="47"/>
      <c r="C31" s="47"/>
      <c r="D31" s="47"/>
      <c r="E31" s="47"/>
      <c r="F31" s="47"/>
      <c r="G31" s="47"/>
      <c r="H31" s="47"/>
      <c r="I31" s="47"/>
      <c r="J31" s="47"/>
      <c r="K31" s="47"/>
      <c r="L31" s="47"/>
      <c r="M31" s="47"/>
      <c r="N31" s="47"/>
      <c r="O31" s="47"/>
      <c r="P31" s="47"/>
      <c r="Q31" s="47"/>
      <c r="R31" s="47"/>
      <c r="S31" s="47"/>
      <c r="T31" s="47"/>
      <c r="U31" s="47"/>
      <c r="V31" s="47"/>
    </row>
    <row r="32" spans="2:22">
      <c r="B32" s="47"/>
      <c r="C32" s="47"/>
      <c r="D32" s="47"/>
      <c r="E32" s="47"/>
      <c r="F32" s="47"/>
      <c r="G32" s="47"/>
      <c r="H32" s="47"/>
      <c r="I32" s="47"/>
      <c r="J32" s="47"/>
      <c r="K32" s="47"/>
      <c r="L32" s="47"/>
      <c r="M32" s="47"/>
      <c r="N32" s="47"/>
      <c r="O32" s="47"/>
      <c r="P32" s="47"/>
      <c r="Q32" s="47"/>
      <c r="R32" s="47"/>
      <c r="S32" s="47"/>
      <c r="T32" s="47"/>
      <c r="U32" s="47"/>
      <c r="V32" s="47"/>
    </row>
    <row r="33" spans="2:22">
      <c r="B33" s="47"/>
      <c r="C33" s="47"/>
      <c r="D33" s="47"/>
      <c r="E33" s="47"/>
      <c r="F33" s="47"/>
      <c r="G33" s="47"/>
      <c r="H33" s="47"/>
      <c r="I33" s="47"/>
      <c r="J33" s="47"/>
      <c r="K33" s="47"/>
      <c r="L33" s="47"/>
      <c r="M33" s="47"/>
      <c r="N33" s="47"/>
      <c r="O33" s="47"/>
      <c r="P33" s="47"/>
      <c r="Q33" s="47"/>
      <c r="R33" s="47"/>
      <c r="S33" s="47"/>
      <c r="T33" s="47"/>
      <c r="U33" s="47"/>
      <c r="V33" s="47"/>
    </row>
    <row r="34" spans="2:22">
      <c r="B34" s="47"/>
      <c r="C34" s="47"/>
      <c r="D34" s="47"/>
      <c r="E34" s="47"/>
      <c r="F34" s="47"/>
      <c r="G34" s="47"/>
      <c r="H34" s="47"/>
      <c r="I34" s="47"/>
      <c r="J34" s="47"/>
      <c r="K34" s="47"/>
      <c r="L34" s="47"/>
      <c r="M34" s="47"/>
      <c r="N34" s="47"/>
      <c r="O34" s="47"/>
      <c r="P34" s="47"/>
      <c r="Q34" s="47"/>
      <c r="R34" s="47"/>
      <c r="S34" s="47"/>
      <c r="T34" s="47"/>
      <c r="U34" s="47"/>
      <c r="V34" s="47"/>
    </row>
    <row r="35" spans="2:22">
      <c r="B35" s="47"/>
      <c r="C35" s="47"/>
      <c r="D35" s="47"/>
      <c r="E35" s="47"/>
      <c r="F35" s="47"/>
      <c r="G35" s="47"/>
      <c r="H35" s="47"/>
      <c r="I35" s="47"/>
      <c r="J35" s="47"/>
      <c r="K35" s="47"/>
      <c r="L35" s="47"/>
      <c r="M35" s="47"/>
      <c r="N35" s="47"/>
      <c r="O35" s="47"/>
      <c r="P35" s="47"/>
      <c r="Q35" s="47"/>
      <c r="R35" s="47"/>
      <c r="S35" s="47"/>
      <c r="T35" s="47"/>
      <c r="U35" s="47"/>
      <c r="V35" s="47"/>
    </row>
    <row r="36" spans="2:22">
      <c r="B36" s="47"/>
      <c r="C36" s="47"/>
      <c r="D36" s="47"/>
      <c r="E36" s="47"/>
      <c r="F36" s="47"/>
      <c r="G36" s="47"/>
      <c r="H36" s="47"/>
      <c r="I36" s="47"/>
      <c r="J36" s="47"/>
      <c r="K36" s="47"/>
      <c r="L36" s="47"/>
      <c r="M36" s="47"/>
      <c r="N36" s="47"/>
      <c r="O36" s="47"/>
      <c r="P36" s="47"/>
      <c r="Q36" s="47"/>
      <c r="R36" s="47"/>
      <c r="S36" s="47"/>
      <c r="T36" s="47"/>
      <c r="U36" s="47"/>
      <c r="V36" s="47"/>
    </row>
    <row r="37" spans="2:22">
      <c r="B37" s="47"/>
      <c r="C37" s="47"/>
      <c r="D37" s="47"/>
      <c r="E37" s="47"/>
      <c r="F37" s="47"/>
      <c r="G37" s="47"/>
      <c r="H37" s="47"/>
      <c r="I37" s="47"/>
      <c r="J37" s="47"/>
      <c r="K37" s="47"/>
      <c r="L37" s="47"/>
      <c r="M37" s="47"/>
      <c r="N37" s="47"/>
      <c r="O37" s="47"/>
      <c r="P37" s="47"/>
      <c r="Q37" s="47"/>
      <c r="R37" s="47"/>
      <c r="S37" s="47"/>
      <c r="T37" s="47"/>
      <c r="U37" s="47"/>
      <c r="V37" s="47"/>
    </row>
    <row r="38" spans="2:22">
      <c r="B38" s="47"/>
      <c r="C38" s="47"/>
      <c r="D38" s="47"/>
      <c r="E38" s="47"/>
      <c r="F38" s="47"/>
      <c r="G38" s="47"/>
      <c r="H38" s="47"/>
      <c r="I38" s="47"/>
      <c r="J38" s="47"/>
      <c r="K38" s="47"/>
      <c r="L38" s="47"/>
      <c r="M38" s="47"/>
      <c r="N38" s="47"/>
      <c r="O38" s="47"/>
      <c r="P38" s="47"/>
      <c r="Q38" s="47"/>
      <c r="R38" s="47"/>
      <c r="S38" s="47"/>
      <c r="T38" s="47"/>
      <c r="U38" s="47"/>
      <c r="V38" s="47"/>
    </row>
    <row r="39" spans="2:22">
      <c r="B39" s="47"/>
      <c r="C39" s="47"/>
      <c r="D39" s="47"/>
      <c r="E39" s="47"/>
      <c r="F39" s="47"/>
      <c r="G39" s="47"/>
      <c r="H39" s="47"/>
      <c r="I39" s="47"/>
      <c r="J39" s="47"/>
      <c r="K39" s="47"/>
      <c r="L39" s="47"/>
      <c r="M39" s="47"/>
      <c r="N39" s="47"/>
      <c r="O39" s="47"/>
      <c r="P39" s="47"/>
      <c r="Q39" s="47"/>
      <c r="R39" s="47"/>
      <c r="S39" s="47"/>
      <c r="T39" s="47"/>
      <c r="U39" s="47"/>
      <c r="V39" s="47"/>
    </row>
    <row r="40" spans="2:22">
      <c r="B40" s="47"/>
      <c r="C40" s="47"/>
      <c r="D40" s="47"/>
      <c r="E40" s="47"/>
      <c r="F40" s="47"/>
      <c r="G40" s="47"/>
      <c r="H40" s="47"/>
      <c r="I40" s="47"/>
      <c r="J40" s="47"/>
      <c r="K40" s="47"/>
      <c r="L40" s="47"/>
      <c r="M40" s="47"/>
      <c r="N40" s="47"/>
      <c r="O40" s="47"/>
      <c r="P40" s="47"/>
      <c r="Q40" s="47"/>
      <c r="R40" s="47"/>
      <c r="S40" s="47"/>
      <c r="T40" s="47"/>
      <c r="U40" s="47"/>
      <c r="V40" s="47"/>
    </row>
    <row r="41" spans="2:22">
      <c r="B41" s="47"/>
      <c r="C41" s="47"/>
      <c r="D41" s="47"/>
      <c r="E41" s="47"/>
      <c r="F41" s="47"/>
      <c r="G41" s="47"/>
      <c r="H41" s="47"/>
      <c r="I41" s="47"/>
      <c r="J41" s="47"/>
      <c r="K41" s="47"/>
      <c r="L41" s="47"/>
      <c r="M41" s="47"/>
      <c r="N41" s="47"/>
      <c r="O41" s="47"/>
      <c r="P41" s="47"/>
      <c r="Q41" s="47"/>
      <c r="R41" s="47"/>
      <c r="S41" s="47"/>
      <c r="T41" s="47"/>
      <c r="U41" s="47"/>
      <c r="V41" s="47"/>
    </row>
    <row r="42" spans="2:22">
      <c r="B42" s="47"/>
      <c r="C42" s="47"/>
      <c r="D42" s="47"/>
      <c r="E42" s="47"/>
      <c r="F42" s="47"/>
      <c r="G42" s="47"/>
      <c r="H42" s="47"/>
      <c r="I42" s="47"/>
      <c r="J42" s="47"/>
      <c r="K42" s="47"/>
      <c r="L42" s="47"/>
      <c r="M42" s="47"/>
      <c r="N42" s="47"/>
      <c r="O42" s="47"/>
      <c r="P42" s="47"/>
      <c r="Q42" s="47"/>
      <c r="R42" s="47"/>
      <c r="S42" s="47"/>
      <c r="T42" s="47"/>
      <c r="U42" s="47"/>
      <c r="V42" s="47"/>
    </row>
    <row r="43" spans="2:22">
      <c r="B43" s="47"/>
      <c r="C43" s="47"/>
      <c r="D43" s="47"/>
      <c r="E43" s="47"/>
      <c r="F43" s="47"/>
      <c r="G43" s="47"/>
      <c r="H43" s="47"/>
      <c r="I43" s="47"/>
      <c r="J43" s="47"/>
      <c r="K43" s="47"/>
      <c r="L43" s="47"/>
      <c r="M43" s="47"/>
      <c r="N43" s="47"/>
      <c r="O43" s="47"/>
      <c r="P43" s="47"/>
      <c r="Q43" s="47"/>
      <c r="R43" s="47"/>
      <c r="S43" s="47"/>
      <c r="T43" s="47"/>
      <c r="U43" s="47"/>
      <c r="V43" s="47"/>
    </row>
    <row r="44" spans="2:22">
      <c r="B44" s="47"/>
      <c r="C44" s="47"/>
      <c r="D44" s="47"/>
      <c r="E44" s="47"/>
      <c r="F44" s="47"/>
      <c r="G44" s="47"/>
      <c r="H44" s="47"/>
      <c r="I44" s="47"/>
      <c r="J44" s="47"/>
      <c r="K44" s="47"/>
      <c r="L44" s="47"/>
      <c r="M44" s="47"/>
      <c r="N44" s="47"/>
      <c r="O44" s="47"/>
      <c r="P44" s="47"/>
      <c r="Q44" s="47"/>
      <c r="R44" s="47"/>
      <c r="S44" s="47"/>
      <c r="T44" s="47"/>
      <c r="U44" s="47"/>
      <c r="V44" s="47"/>
    </row>
    <row r="45" spans="2:22">
      <c r="B45" s="47"/>
      <c r="C45" s="47"/>
      <c r="D45" s="47"/>
      <c r="E45" s="47"/>
      <c r="F45" s="47"/>
      <c r="G45" s="47"/>
      <c r="H45" s="47"/>
      <c r="I45" s="47"/>
      <c r="J45" s="47"/>
      <c r="K45" s="47"/>
      <c r="L45" s="47"/>
      <c r="M45" s="47"/>
      <c r="N45" s="47"/>
      <c r="O45" s="47"/>
      <c r="P45" s="47"/>
      <c r="Q45" s="47"/>
      <c r="R45" s="47"/>
      <c r="S45" s="47"/>
      <c r="T45" s="47"/>
      <c r="U45" s="47"/>
      <c r="V45" s="47"/>
    </row>
    <row r="46" spans="2:22">
      <c r="B46" s="47"/>
      <c r="C46" s="47"/>
      <c r="D46" s="47"/>
      <c r="E46" s="47"/>
      <c r="F46" s="47"/>
      <c r="G46" s="47"/>
      <c r="H46" s="47"/>
      <c r="I46" s="47"/>
      <c r="J46" s="47"/>
      <c r="K46" s="47"/>
      <c r="L46" s="47"/>
      <c r="M46" s="47"/>
      <c r="N46" s="47"/>
      <c r="O46" s="47"/>
      <c r="P46" s="47"/>
      <c r="Q46" s="47"/>
      <c r="R46" s="47"/>
      <c r="S46" s="47"/>
      <c r="T46" s="47"/>
      <c r="U46" s="47"/>
      <c r="V46" s="47"/>
    </row>
    <row r="47" spans="2:22">
      <c r="B47" s="47"/>
      <c r="C47" s="47"/>
      <c r="D47" s="47"/>
      <c r="E47" s="47"/>
      <c r="F47" s="47"/>
      <c r="G47" s="47"/>
      <c r="H47" s="47"/>
      <c r="I47" s="47"/>
      <c r="J47" s="47"/>
      <c r="K47" s="47"/>
      <c r="L47" s="47"/>
      <c r="M47" s="47"/>
      <c r="N47" s="47"/>
      <c r="O47" s="47"/>
      <c r="P47" s="47"/>
      <c r="Q47" s="47"/>
      <c r="R47" s="47"/>
      <c r="S47" s="47"/>
      <c r="T47" s="47"/>
      <c r="U47" s="47"/>
      <c r="V47" s="47"/>
    </row>
    <row r="48" spans="2:22">
      <c r="B48" s="47"/>
      <c r="C48" s="47"/>
      <c r="D48" s="47"/>
      <c r="E48" s="47"/>
      <c r="F48" s="47"/>
      <c r="G48" s="47"/>
      <c r="H48" s="47"/>
      <c r="I48" s="47"/>
      <c r="J48" s="47"/>
      <c r="K48" s="47"/>
      <c r="L48" s="47"/>
      <c r="M48" s="47"/>
      <c r="N48" s="47"/>
      <c r="O48" s="47"/>
      <c r="P48" s="47"/>
      <c r="Q48" s="47"/>
      <c r="R48" s="47"/>
      <c r="S48" s="47"/>
      <c r="T48" s="47"/>
      <c r="U48" s="47"/>
      <c r="V48" s="47"/>
    </row>
    <row r="49" spans="2:22">
      <c r="B49" s="47"/>
      <c r="C49" s="47"/>
      <c r="D49" s="47"/>
      <c r="E49" s="47"/>
      <c r="F49" s="47"/>
      <c r="G49" s="47"/>
      <c r="H49" s="47"/>
      <c r="I49" s="47"/>
      <c r="J49" s="47"/>
      <c r="K49" s="47"/>
      <c r="L49" s="47"/>
      <c r="M49" s="47"/>
      <c r="N49" s="47"/>
      <c r="O49" s="47"/>
      <c r="P49" s="47"/>
      <c r="Q49" s="47"/>
      <c r="R49" s="47"/>
      <c r="S49" s="47"/>
      <c r="T49" s="47"/>
      <c r="U49" s="47"/>
      <c r="V49" s="47"/>
    </row>
    <row r="50" spans="2:22">
      <c r="B50" s="47"/>
      <c r="C50" s="47"/>
      <c r="D50" s="47"/>
      <c r="E50" s="47"/>
      <c r="F50" s="47"/>
      <c r="G50" s="47"/>
      <c r="H50" s="47"/>
      <c r="I50" s="47"/>
      <c r="J50" s="47"/>
      <c r="K50" s="47"/>
      <c r="L50" s="47"/>
      <c r="M50" s="47"/>
      <c r="N50" s="47"/>
      <c r="O50" s="47"/>
      <c r="P50" s="47"/>
      <c r="Q50" s="47"/>
      <c r="R50" s="47"/>
      <c r="S50" s="47"/>
      <c r="T50" s="47"/>
      <c r="U50" s="47"/>
      <c r="V50" s="47"/>
    </row>
    <row r="51" spans="2:22">
      <c r="B51" s="47"/>
      <c r="C51" s="47"/>
      <c r="D51" s="47"/>
      <c r="E51" s="47"/>
      <c r="F51" s="47"/>
      <c r="G51" s="47"/>
      <c r="H51" s="47"/>
      <c r="I51" s="47"/>
      <c r="J51" s="47"/>
      <c r="K51" s="47"/>
      <c r="L51" s="47"/>
      <c r="M51" s="47"/>
      <c r="N51" s="47"/>
      <c r="O51" s="47"/>
      <c r="P51" s="47"/>
      <c r="Q51" s="47"/>
      <c r="R51" s="47"/>
      <c r="S51" s="47"/>
      <c r="T51" s="47"/>
      <c r="U51" s="47"/>
      <c r="V51" s="47"/>
    </row>
    <row r="52" spans="2:22">
      <c r="B52" s="47"/>
      <c r="C52" s="47"/>
      <c r="D52" s="47"/>
      <c r="E52" s="47"/>
      <c r="F52" s="47"/>
      <c r="G52" s="47"/>
      <c r="H52" s="47"/>
      <c r="I52" s="47"/>
      <c r="J52" s="47"/>
      <c r="K52" s="47"/>
      <c r="L52" s="47"/>
      <c r="M52" s="47"/>
      <c r="N52" s="47"/>
      <c r="O52" s="47"/>
      <c r="P52" s="47"/>
      <c r="Q52" s="47"/>
      <c r="R52" s="47"/>
      <c r="S52" s="47"/>
      <c r="T52" s="47"/>
      <c r="U52" s="47"/>
      <c r="V52" s="47"/>
    </row>
    <row r="53" spans="2:22">
      <c r="B53" s="47"/>
      <c r="C53" s="47"/>
      <c r="D53" s="47"/>
      <c r="E53" s="47"/>
      <c r="F53" s="47"/>
      <c r="G53" s="47"/>
      <c r="H53" s="47"/>
      <c r="I53" s="47"/>
      <c r="J53" s="47"/>
      <c r="K53" s="47"/>
      <c r="L53" s="47"/>
      <c r="M53" s="47"/>
      <c r="N53" s="47"/>
      <c r="O53" s="47"/>
      <c r="P53" s="47"/>
      <c r="Q53" s="47"/>
      <c r="R53" s="47"/>
      <c r="S53" s="47"/>
      <c r="T53" s="47"/>
      <c r="U53" s="47"/>
      <c r="V53" s="47"/>
    </row>
    <row r="54" spans="2:22">
      <c r="B54" s="47"/>
      <c r="C54" s="47"/>
      <c r="D54" s="47"/>
      <c r="E54" s="47"/>
      <c r="F54" s="47"/>
      <c r="G54" s="47"/>
      <c r="H54" s="47"/>
      <c r="I54" s="47"/>
      <c r="J54" s="47"/>
      <c r="K54" s="47"/>
      <c r="L54" s="47"/>
      <c r="M54" s="47"/>
      <c r="N54" s="47"/>
      <c r="O54" s="47"/>
      <c r="P54" s="47"/>
      <c r="Q54" s="47"/>
      <c r="R54" s="47"/>
      <c r="S54" s="47"/>
      <c r="T54" s="47"/>
      <c r="U54" s="47"/>
      <c r="V54" s="47"/>
    </row>
    <row r="55" spans="2:22">
      <c r="B55" s="47"/>
      <c r="C55" s="47"/>
      <c r="D55" s="47"/>
      <c r="E55" s="47"/>
      <c r="F55" s="47"/>
      <c r="G55" s="47"/>
      <c r="H55" s="47"/>
      <c r="I55" s="47"/>
      <c r="J55" s="47"/>
      <c r="K55" s="47"/>
      <c r="L55" s="47"/>
      <c r="M55" s="47"/>
      <c r="N55" s="47"/>
      <c r="O55" s="47"/>
      <c r="P55" s="47"/>
      <c r="Q55" s="47"/>
      <c r="R55" s="47"/>
      <c r="S55" s="47"/>
      <c r="T55" s="47"/>
      <c r="U55" s="47"/>
      <c r="V55" s="47"/>
    </row>
    <row r="56" spans="2:22">
      <c r="B56" s="47"/>
      <c r="C56" s="47"/>
      <c r="D56" s="47"/>
      <c r="E56" s="47"/>
      <c r="F56" s="47"/>
      <c r="G56" s="47"/>
      <c r="H56" s="47"/>
      <c r="I56" s="47"/>
      <c r="J56" s="47"/>
      <c r="K56" s="47"/>
      <c r="L56" s="47"/>
      <c r="M56" s="47"/>
      <c r="N56" s="47"/>
      <c r="O56" s="47"/>
      <c r="P56" s="47"/>
      <c r="Q56" s="47"/>
      <c r="R56" s="47"/>
      <c r="S56" s="47"/>
      <c r="T56" s="47"/>
      <c r="U56" s="47"/>
      <c r="V56" s="47"/>
    </row>
    <row r="57" spans="2:22">
      <c r="B57" s="47"/>
      <c r="C57" s="47"/>
      <c r="D57" s="47"/>
      <c r="E57" s="47"/>
      <c r="F57" s="47"/>
      <c r="G57" s="47"/>
      <c r="H57" s="47"/>
      <c r="I57" s="47"/>
      <c r="J57" s="47"/>
      <c r="K57" s="47"/>
    </row>
    <row r="58" spans="2:22">
      <c r="B58" s="47"/>
      <c r="C58" s="47"/>
      <c r="D58" s="47"/>
      <c r="E58" s="47"/>
      <c r="F58" s="47"/>
      <c r="G58" s="47"/>
      <c r="H58" s="47"/>
      <c r="I58" s="47"/>
      <c r="J58" s="47"/>
      <c r="K58" s="47"/>
    </row>
    <row r="59" spans="2:22">
      <c r="B59" s="47"/>
      <c r="C59" s="47"/>
      <c r="D59" s="47"/>
      <c r="E59" s="47"/>
      <c r="F59" s="47"/>
      <c r="G59" s="47"/>
      <c r="H59" s="47"/>
      <c r="I59" s="47"/>
      <c r="J59" s="47"/>
      <c r="K59" s="47"/>
    </row>
    <row r="60" spans="2:22">
      <c r="B60" s="47"/>
      <c r="C60" s="47"/>
      <c r="D60" s="47"/>
      <c r="E60" s="47"/>
      <c r="F60" s="47"/>
      <c r="G60" s="47"/>
      <c r="H60" s="47"/>
      <c r="I60" s="47"/>
      <c r="J60" s="47"/>
      <c r="K60" s="47"/>
    </row>
    <row r="61" spans="2:22">
      <c r="B61" s="47"/>
      <c r="C61" s="47"/>
      <c r="D61" s="47"/>
      <c r="E61" s="47"/>
      <c r="F61" s="47"/>
      <c r="G61" s="47"/>
      <c r="H61" s="47"/>
      <c r="I61" s="47"/>
      <c r="J61" s="47"/>
      <c r="K61" s="47"/>
    </row>
    <row r="62" spans="2:22">
      <c r="B62" s="47"/>
      <c r="C62" s="47"/>
      <c r="D62" s="47"/>
      <c r="E62" s="47"/>
      <c r="F62" s="47"/>
      <c r="G62" s="47"/>
      <c r="H62" s="47"/>
      <c r="I62" s="47"/>
      <c r="J62" s="47"/>
      <c r="K62" s="47"/>
    </row>
    <row r="63" spans="2:22">
      <c r="B63" s="47"/>
      <c r="C63" s="47"/>
      <c r="D63" s="47"/>
      <c r="E63" s="47"/>
      <c r="F63" s="47"/>
      <c r="G63" s="47"/>
      <c r="H63" s="47"/>
      <c r="I63" s="47"/>
      <c r="J63" s="47"/>
      <c r="K63" s="47"/>
    </row>
    <row r="64" spans="2:22">
      <c r="B64" s="47"/>
      <c r="C64" s="47"/>
      <c r="D64" s="47"/>
      <c r="E64" s="47"/>
      <c r="F64" s="47"/>
      <c r="G64" s="47"/>
      <c r="H64" s="47"/>
      <c r="I64" s="47"/>
      <c r="J64" s="47"/>
      <c r="K64" s="47"/>
    </row>
    <row r="65" spans="2:11">
      <c r="B65" s="47"/>
      <c r="C65" s="47"/>
      <c r="D65" s="47"/>
      <c r="E65" s="47"/>
      <c r="F65" s="47"/>
      <c r="G65" s="47"/>
      <c r="H65" s="47"/>
      <c r="I65" s="47"/>
      <c r="J65" s="47"/>
      <c r="K65" s="47"/>
    </row>
    <row r="66" spans="2:11">
      <c r="B66" s="47"/>
      <c r="C66" s="47"/>
      <c r="D66" s="47"/>
      <c r="E66" s="47"/>
      <c r="F66" s="47"/>
      <c r="G66" s="47"/>
      <c r="H66" s="47"/>
      <c r="I66" s="47"/>
      <c r="J66" s="47"/>
      <c r="K66" s="47"/>
    </row>
    <row r="67" spans="2:11">
      <c r="B67" s="47"/>
      <c r="C67" s="47"/>
      <c r="D67" s="47"/>
      <c r="E67" s="47"/>
      <c r="F67" s="47"/>
      <c r="G67" s="47"/>
      <c r="H67" s="47"/>
      <c r="I67" s="47"/>
      <c r="J67" s="47"/>
      <c r="K67" s="47"/>
    </row>
    <row r="68" spans="2:11">
      <c r="B68" s="47"/>
      <c r="C68" s="47"/>
      <c r="D68" s="47"/>
      <c r="E68" s="47"/>
      <c r="F68" s="47"/>
      <c r="G68" s="47"/>
      <c r="H68" s="47"/>
      <c r="I68" s="47"/>
      <c r="J68" s="47"/>
      <c r="K68" s="47"/>
    </row>
    <row r="69" spans="2:11">
      <c r="B69" s="47"/>
      <c r="C69" s="47"/>
      <c r="D69" s="47"/>
      <c r="E69" s="47"/>
      <c r="F69" s="47"/>
      <c r="G69" s="47"/>
      <c r="H69" s="47"/>
      <c r="I69" s="47"/>
      <c r="J69" s="47"/>
      <c r="K69" s="47"/>
    </row>
    <row r="70" spans="2:11">
      <c r="B70" s="47"/>
      <c r="C70" s="47"/>
      <c r="D70" s="47"/>
      <c r="E70" s="47"/>
      <c r="F70" s="47"/>
      <c r="G70" s="47"/>
      <c r="H70" s="47"/>
      <c r="I70" s="47"/>
      <c r="J70" s="47"/>
      <c r="K70" s="47"/>
    </row>
    <row r="71" spans="2:11">
      <c r="B71" s="47"/>
      <c r="C71" s="47"/>
      <c r="D71" s="47"/>
      <c r="E71" s="47"/>
      <c r="F71" s="47"/>
      <c r="G71" s="47"/>
      <c r="H71" s="47"/>
      <c r="I71" s="47"/>
      <c r="J71" s="47"/>
      <c r="K71" s="47"/>
    </row>
    <row r="72" spans="2:11">
      <c r="B72" s="47"/>
      <c r="C72" s="47"/>
      <c r="D72" s="47"/>
      <c r="E72" s="47"/>
      <c r="F72" s="47"/>
      <c r="G72" s="47"/>
      <c r="H72" s="47"/>
      <c r="I72" s="47"/>
      <c r="J72" s="47"/>
      <c r="K72" s="47"/>
    </row>
    <row r="73" spans="2:11">
      <c r="B73" s="47"/>
      <c r="C73" s="47"/>
      <c r="D73" s="47"/>
      <c r="E73" s="47"/>
      <c r="F73" s="47"/>
      <c r="G73" s="47"/>
      <c r="H73" s="47"/>
      <c r="I73" s="47"/>
      <c r="J73" s="47"/>
      <c r="K73" s="47"/>
    </row>
    <row r="74" spans="2:11">
      <c r="B74" s="47"/>
      <c r="C74" s="47"/>
      <c r="D74" s="47"/>
      <c r="E74" s="47"/>
      <c r="F74" s="47"/>
      <c r="G74" s="47"/>
      <c r="H74" s="47"/>
      <c r="I74" s="47"/>
      <c r="J74" s="47"/>
      <c r="K74" s="47"/>
    </row>
    <row r="75" spans="2:11">
      <c r="B75" s="47"/>
      <c r="C75" s="47"/>
      <c r="D75" s="47"/>
      <c r="E75" s="47"/>
      <c r="F75" s="47"/>
      <c r="G75" s="47"/>
      <c r="H75" s="47"/>
      <c r="I75" s="47"/>
      <c r="J75" s="47"/>
      <c r="K75" s="47"/>
    </row>
    <row r="76" spans="2:11">
      <c r="B76" s="47"/>
      <c r="C76" s="47"/>
      <c r="D76" s="47"/>
      <c r="E76" s="47"/>
      <c r="F76" s="47"/>
      <c r="G76" s="47"/>
      <c r="H76" s="47"/>
      <c r="I76" s="47"/>
      <c r="J76" s="47"/>
      <c r="K76" s="47"/>
    </row>
    <row r="77" spans="2:11">
      <c r="B77" s="47"/>
      <c r="C77" s="47"/>
      <c r="D77" s="47"/>
      <c r="E77" s="47"/>
      <c r="F77" s="47"/>
      <c r="G77" s="47"/>
      <c r="H77" s="47"/>
      <c r="I77" s="47"/>
      <c r="J77" s="47"/>
      <c r="K77" s="47"/>
    </row>
    <row r="78" spans="2:11">
      <c r="B78" s="47"/>
      <c r="C78" s="47"/>
      <c r="D78" s="47"/>
      <c r="E78" s="47"/>
      <c r="F78" s="47"/>
      <c r="G78" s="47"/>
      <c r="H78" s="47"/>
      <c r="I78" s="47"/>
      <c r="J78" s="47"/>
      <c r="K78" s="47"/>
    </row>
    <row r="79" spans="2:11">
      <c r="B79" s="47"/>
      <c r="C79" s="47"/>
      <c r="D79" s="47"/>
      <c r="E79" s="47"/>
      <c r="F79" s="47"/>
      <c r="G79" s="47"/>
      <c r="H79" s="47"/>
      <c r="I79" s="47"/>
      <c r="J79" s="47"/>
      <c r="K79" s="47"/>
    </row>
    <row r="80" spans="2:11">
      <c r="B80" s="47"/>
      <c r="C80" s="47"/>
      <c r="D80" s="47"/>
      <c r="E80" s="47"/>
      <c r="F80" s="47"/>
      <c r="G80" s="47"/>
      <c r="H80" s="47"/>
      <c r="I80" s="47"/>
      <c r="J80" s="47"/>
      <c r="K80" s="47"/>
    </row>
    <row r="81" spans="2:11">
      <c r="B81" s="47"/>
      <c r="C81" s="47"/>
      <c r="D81" s="47"/>
      <c r="E81" s="47"/>
      <c r="F81" s="47"/>
      <c r="G81" s="47"/>
      <c r="H81" s="47"/>
      <c r="I81" s="47"/>
      <c r="J81" s="47"/>
      <c r="K81" s="47"/>
    </row>
    <row r="82" spans="2:11">
      <c r="B82" s="47"/>
      <c r="C82" s="47"/>
      <c r="D82" s="47"/>
      <c r="E82" s="47"/>
      <c r="F82" s="47"/>
      <c r="G82" s="47"/>
      <c r="H82" s="47"/>
      <c r="I82" s="47"/>
      <c r="J82" s="47"/>
      <c r="K82" s="47"/>
    </row>
    <row r="83" spans="2:11">
      <c r="B83" s="47"/>
      <c r="C83" s="47"/>
      <c r="D83" s="47"/>
      <c r="E83" s="47"/>
      <c r="F83" s="47"/>
      <c r="G83" s="47"/>
      <c r="H83" s="47"/>
      <c r="I83" s="47"/>
      <c r="J83" s="47"/>
      <c r="K83" s="47"/>
    </row>
    <row r="84" spans="2:11">
      <c r="B84" s="47"/>
      <c r="C84" s="47"/>
      <c r="D84" s="47"/>
      <c r="E84" s="47"/>
      <c r="F84" s="47"/>
      <c r="G84" s="47"/>
      <c r="H84" s="47"/>
      <c r="I84" s="47"/>
      <c r="J84" s="47"/>
      <c r="K84" s="47"/>
    </row>
    <row r="85" spans="2:11">
      <c r="B85" s="47"/>
      <c r="C85" s="47"/>
      <c r="D85" s="47"/>
      <c r="E85" s="47"/>
      <c r="F85" s="47"/>
      <c r="G85" s="47"/>
      <c r="H85" s="47"/>
      <c r="I85" s="47"/>
      <c r="J85" s="47"/>
      <c r="K85" s="47"/>
    </row>
    <row r="86" spans="2:11">
      <c r="B86" s="47"/>
      <c r="C86" s="47"/>
      <c r="D86" s="47"/>
      <c r="E86" s="47"/>
      <c r="F86" s="47"/>
      <c r="G86" s="47"/>
      <c r="H86" s="47"/>
      <c r="I86" s="47"/>
      <c r="J86" s="47"/>
      <c r="K86" s="47"/>
    </row>
    <row r="87" spans="2:11">
      <c r="B87" s="47"/>
      <c r="C87" s="47"/>
      <c r="D87" s="47"/>
      <c r="E87" s="47"/>
      <c r="F87" s="47"/>
      <c r="G87" s="47"/>
      <c r="H87" s="47"/>
      <c r="I87" s="47"/>
      <c r="J87" s="47"/>
      <c r="K87" s="47"/>
    </row>
    <row r="88" spans="2:11">
      <c r="B88" s="47"/>
      <c r="C88" s="47"/>
      <c r="D88" s="47"/>
      <c r="E88" s="47"/>
      <c r="F88" s="47"/>
      <c r="G88" s="47"/>
      <c r="H88" s="47"/>
      <c r="I88" s="47"/>
      <c r="J88" s="47"/>
      <c r="K88" s="47"/>
    </row>
    <row r="89" spans="2:11">
      <c r="B89" s="47"/>
      <c r="C89" s="47"/>
      <c r="D89" s="47"/>
      <c r="E89" s="47"/>
      <c r="F89" s="47"/>
      <c r="G89" s="47"/>
      <c r="H89" s="47"/>
      <c r="I89" s="47"/>
      <c r="J89" s="47"/>
      <c r="K89" s="47"/>
    </row>
    <row r="90" spans="2:11">
      <c r="B90" s="47"/>
      <c r="C90" s="47"/>
      <c r="D90" s="47"/>
      <c r="E90" s="47"/>
      <c r="F90" s="47"/>
      <c r="G90" s="47"/>
      <c r="H90" s="47"/>
      <c r="I90" s="47"/>
      <c r="J90" s="47"/>
      <c r="K90" s="47"/>
    </row>
    <row r="91" spans="2:11">
      <c r="B91" s="47"/>
      <c r="C91" s="47"/>
      <c r="D91" s="47"/>
      <c r="E91" s="47"/>
      <c r="F91" s="47"/>
      <c r="G91" s="47"/>
      <c r="H91" s="47"/>
      <c r="I91" s="47"/>
      <c r="J91" s="47"/>
      <c r="K91" s="47"/>
    </row>
    <row r="92" spans="2:11">
      <c r="B92" s="47"/>
      <c r="C92" s="47"/>
      <c r="D92" s="47"/>
      <c r="E92" s="47"/>
      <c r="F92" s="47"/>
      <c r="G92" s="47"/>
      <c r="H92" s="47"/>
      <c r="I92" s="47"/>
      <c r="J92" s="47"/>
      <c r="K92" s="47"/>
    </row>
    <row r="93" spans="2:11">
      <c r="B93" s="47"/>
      <c r="C93" s="47"/>
      <c r="D93" s="47"/>
      <c r="E93" s="47"/>
      <c r="F93" s="47"/>
      <c r="G93" s="47"/>
      <c r="H93" s="47"/>
      <c r="I93" s="47"/>
      <c r="J93" s="47"/>
      <c r="K93" s="47"/>
    </row>
    <row r="94" spans="2:11">
      <c r="B94" s="47"/>
      <c r="C94" s="47"/>
      <c r="D94" s="47"/>
      <c r="E94" s="47"/>
      <c r="F94" s="47"/>
      <c r="G94" s="47"/>
      <c r="H94" s="47"/>
      <c r="I94" s="47"/>
      <c r="J94" s="47"/>
      <c r="K94" s="47"/>
    </row>
    <row r="95" spans="2:11">
      <c r="B95" s="47"/>
      <c r="C95" s="47"/>
      <c r="D95" s="47"/>
      <c r="E95" s="47"/>
      <c r="F95" s="47"/>
      <c r="G95" s="47"/>
      <c r="H95" s="47"/>
      <c r="I95" s="47"/>
      <c r="J95" s="47"/>
      <c r="K95" s="47"/>
    </row>
    <row r="96" spans="2:11">
      <c r="B96" s="47"/>
      <c r="C96" s="47"/>
      <c r="D96" s="47"/>
      <c r="E96" s="47"/>
      <c r="F96" s="47"/>
      <c r="G96" s="47"/>
      <c r="H96" s="47"/>
      <c r="I96" s="47"/>
      <c r="J96" s="47"/>
      <c r="K96" s="47"/>
    </row>
    <row r="97" spans="2:11">
      <c r="B97" s="47"/>
      <c r="C97" s="47"/>
      <c r="D97" s="47"/>
      <c r="E97" s="47"/>
      <c r="F97" s="47"/>
      <c r="G97" s="47"/>
      <c r="H97" s="47"/>
      <c r="I97" s="47"/>
      <c r="J97" s="47"/>
      <c r="K97" s="47"/>
    </row>
    <row r="98" spans="2:11">
      <c r="B98" s="47"/>
      <c r="C98" s="47"/>
      <c r="D98" s="47"/>
      <c r="E98" s="47"/>
      <c r="F98" s="47"/>
      <c r="G98" s="47"/>
      <c r="H98" s="47"/>
      <c r="I98" s="47"/>
      <c r="J98" s="47"/>
      <c r="K98" s="47"/>
    </row>
    <row r="99" spans="2:11">
      <c r="B99" s="47"/>
      <c r="C99" s="47"/>
      <c r="D99" s="47"/>
      <c r="E99" s="47"/>
      <c r="F99" s="47"/>
      <c r="G99" s="47"/>
      <c r="H99" s="47"/>
      <c r="I99" s="47"/>
      <c r="J99" s="47"/>
      <c r="K99" s="47"/>
    </row>
    <row r="100" spans="2:11">
      <c r="B100" s="47"/>
      <c r="C100" s="47"/>
      <c r="D100" s="47"/>
      <c r="E100" s="47"/>
      <c r="F100" s="47"/>
      <c r="G100" s="47"/>
      <c r="H100" s="47"/>
      <c r="I100" s="47"/>
      <c r="J100" s="47"/>
      <c r="K100" s="47"/>
    </row>
    <row r="101" spans="2:11">
      <c r="B101" s="47"/>
      <c r="C101" s="47"/>
      <c r="D101" s="47"/>
      <c r="E101" s="47"/>
      <c r="F101" s="47"/>
      <c r="G101" s="47"/>
      <c r="H101" s="47"/>
      <c r="I101" s="47"/>
      <c r="J101" s="47"/>
      <c r="K101" s="47"/>
    </row>
    <row r="102" spans="2:11">
      <c r="B102" s="47"/>
      <c r="C102" s="47"/>
      <c r="D102" s="47"/>
      <c r="E102" s="47"/>
      <c r="F102" s="47"/>
      <c r="G102" s="47"/>
      <c r="H102" s="47"/>
      <c r="I102" s="47"/>
      <c r="J102" s="47"/>
      <c r="K102" s="47"/>
    </row>
    <row r="103" spans="2:11">
      <c r="B103" s="47"/>
      <c r="C103" s="47"/>
      <c r="D103" s="47"/>
      <c r="E103" s="47"/>
      <c r="F103" s="47"/>
      <c r="G103" s="47"/>
      <c r="H103" s="47"/>
      <c r="I103" s="47"/>
      <c r="J103" s="47"/>
      <c r="K103" s="47"/>
    </row>
    <row r="104" spans="2:11">
      <c r="B104" s="47"/>
      <c r="C104" s="47"/>
      <c r="D104" s="47"/>
      <c r="E104" s="47"/>
      <c r="F104" s="47"/>
      <c r="G104" s="47"/>
      <c r="H104" s="47"/>
      <c r="I104" s="47"/>
      <c r="J104" s="47"/>
      <c r="K104" s="47"/>
    </row>
    <row r="105" spans="2:11">
      <c r="B105" s="47"/>
      <c r="C105" s="47"/>
      <c r="D105" s="47"/>
      <c r="E105" s="47"/>
      <c r="F105" s="47"/>
      <c r="G105" s="47"/>
      <c r="H105" s="47"/>
      <c r="I105" s="47"/>
      <c r="J105" s="47"/>
      <c r="K105" s="47"/>
    </row>
    <row r="106" spans="2:11">
      <c r="B106" s="47"/>
      <c r="C106" s="47"/>
      <c r="D106" s="47"/>
      <c r="E106" s="47"/>
      <c r="F106" s="47"/>
      <c r="G106" s="47"/>
      <c r="H106" s="47"/>
      <c r="I106" s="47"/>
      <c r="J106" s="47"/>
      <c r="K106" s="47"/>
    </row>
    <row r="107" spans="2:11">
      <c r="B107" s="47"/>
      <c r="C107" s="47"/>
      <c r="D107" s="47"/>
      <c r="E107" s="47"/>
      <c r="F107" s="47"/>
      <c r="G107" s="47"/>
      <c r="H107" s="47"/>
      <c r="I107" s="47"/>
      <c r="J107" s="47"/>
      <c r="K107" s="47"/>
    </row>
    <row r="108" spans="2:11">
      <c r="B108" s="47"/>
      <c r="C108" s="47"/>
      <c r="D108" s="47"/>
      <c r="E108" s="47"/>
      <c r="F108" s="47"/>
      <c r="G108" s="47"/>
      <c r="H108" s="47"/>
      <c r="I108" s="47"/>
      <c r="J108" s="47"/>
      <c r="K108" s="47"/>
    </row>
    <row r="109" spans="2:11">
      <c r="B109" s="47"/>
      <c r="C109" s="47"/>
      <c r="D109" s="47"/>
      <c r="E109" s="47"/>
      <c r="F109" s="47"/>
      <c r="G109" s="47"/>
      <c r="H109" s="47"/>
      <c r="I109" s="47"/>
      <c r="J109" s="47"/>
      <c r="K109" s="47"/>
    </row>
    <row r="110" spans="2:11">
      <c r="B110" s="47"/>
      <c r="C110" s="47"/>
      <c r="D110" s="47"/>
      <c r="E110" s="47"/>
      <c r="F110" s="47"/>
      <c r="G110" s="47"/>
      <c r="H110" s="47"/>
      <c r="I110" s="47"/>
      <c r="J110" s="47"/>
      <c r="K110" s="47"/>
    </row>
    <row r="111" spans="2:11">
      <c r="B111" s="47"/>
      <c r="C111" s="47"/>
      <c r="D111" s="47"/>
      <c r="E111" s="47"/>
      <c r="F111" s="47"/>
      <c r="G111" s="47"/>
      <c r="H111" s="47"/>
      <c r="I111" s="47"/>
      <c r="J111" s="47"/>
      <c r="K111" s="47"/>
    </row>
    <row r="112" spans="2:11">
      <c r="B112" s="47"/>
      <c r="C112" s="47"/>
      <c r="D112" s="47"/>
      <c r="E112" s="47"/>
      <c r="F112" s="47"/>
      <c r="G112" s="47"/>
      <c r="H112" s="47"/>
      <c r="I112" s="47"/>
      <c r="J112" s="47"/>
      <c r="K112" s="47"/>
    </row>
    <row r="113" spans="2:11">
      <c r="B113" s="47"/>
      <c r="C113" s="47"/>
      <c r="D113" s="47"/>
      <c r="E113" s="47"/>
      <c r="F113" s="47"/>
      <c r="G113" s="47"/>
      <c r="H113" s="47"/>
      <c r="I113" s="47"/>
      <c r="J113" s="47"/>
      <c r="K113" s="47"/>
    </row>
    <row r="114" spans="2:11">
      <c r="B114" s="47"/>
      <c r="C114" s="47"/>
      <c r="D114" s="47"/>
      <c r="E114" s="47"/>
      <c r="F114" s="47"/>
      <c r="G114" s="47"/>
      <c r="H114" s="47"/>
      <c r="I114" s="47"/>
      <c r="J114" s="47"/>
      <c r="K114" s="47"/>
    </row>
    <row r="115" spans="2:11">
      <c r="B115" s="47"/>
      <c r="C115" s="47"/>
      <c r="D115" s="47"/>
      <c r="E115" s="47"/>
      <c r="F115" s="47"/>
      <c r="G115" s="47"/>
      <c r="H115" s="47"/>
      <c r="I115" s="47"/>
      <c r="J115" s="47"/>
      <c r="K115" s="47"/>
    </row>
    <row r="116" spans="2:11">
      <c r="B116" s="47"/>
      <c r="C116" s="47"/>
      <c r="D116" s="47"/>
      <c r="E116" s="47"/>
      <c r="F116" s="47"/>
      <c r="G116" s="47"/>
      <c r="H116" s="47"/>
      <c r="I116" s="47"/>
      <c r="J116" s="47"/>
      <c r="K116" s="47"/>
    </row>
    <row r="117" spans="2:11">
      <c r="B117" s="47"/>
      <c r="C117" s="47"/>
      <c r="D117" s="47"/>
      <c r="E117" s="47"/>
      <c r="F117" s="47"/>
      <c r="G117" s="47"/>
      <c r="H117" s="47"/>
      <c r="I117" s="47"/>
      <c r="J117" s="47"/>
      <c r="K117" s="47"/>
    </row>
    <row r="118" spans="2:11">
      <c r="B118" s="47"/>
      <c r="C118" s="47"/>
      <c r="D118" s="47"/>
      <c r="E118" s="47"/>
      <c r="F118" s="47"/>
      <c r="G118" s="47"/>
      <c r="H118" s="47"/>
      <c r="I118" s="47"/>
      <c r="J118" s="47"/>
      <c r="K118" s="47"/>
    </row>
    <row r="119" spans="2:11">
      <c r="B119" s="47"/>
      <c r="C119" s="47"/>
      <c r="D119" s="47"/>
      <c r="E119" s="47"/>
      <c r="F119" s="47"/>
      <c r="G119" s="47"/>
      <c r="H119" s="47"/>
      <c r="I119" s="47"/>
      <c r="J119" s="47"/>
      <c r="K119" s="47"/>
    </row>
    <row r="120" spans="2:11">
      <c r="B120" s="47"/>
      <c r="C120" s="47"/>
      <c r="D120" s="47"/>
      <c r="E120" s="47"/>
      <c r="F120" s="47"/>
      <c r="G120" s="47"/>
      <c r="H120" s="47"/>
      <c r="I120" s="47"/>
      <c r="J120" s="47"/>
      <c r="K120" s="47"/>
    </row>
    <row r="121" spans="2:11">
      <c r="B121" s="47"/>
      <c r="C121" s="47"/>
      <c r="D121" s="47"/>
      <c r="E121" s="47"/>
      <c r="F121" s="47"/>
      <c r="G121" s="47"/>
      <c r="H121" s="47"/>
      <c r="I121" s="47"/>
      <c r="J121" s="47"/>
      <c r="K121" s="47"/>
    </row>
    <row r="122" spans="2:11">
      <c r="B122" s="47"/>
      <c r="C122" s="47"/>
      <c r="D122" s="47"/>
      <c r="E122" s="47"/>
      <c r="F122" s="47"/>
      <c r="G122" s="47"/>
      <c r="H122" s="47"/>
      <c r="I122" s="47"/>
      <c r="J122" s="47"/>
      <c r="K122" s="47"/>
    </row>
    <row r="123" spans="2:11">
      <c r="B123" s="47"/>
      <c r="C123" s="47"/>
      <c r="D123" s="47"/>
      <c r="E123" s="47"/>
      <c r="F123" s="47"/>
      <c r="G123" s="47"/>
      <c r="H123" s="47"/>
      <c r="I123" s="47"/>
      <c r="J123" s="47"/>
      <c r="K123" s="47"/>
    </row>
    <row r="124" spans="2:11">
      <c r="B124" s="47"/>
      <c r="C124" s="47"/>
      <c r="D124" s="47"/>
      <c r="E124" s="47"/>
      <c r="F124" s="47"/>
      <c r="G124" s="47"/>
      <c r="H124" s="47"/>
      <c r="I124" s="47"/>
      <c r="J124" s="47"/>
      <c r="K124" s="47"/>
    </row>
    <row r="125" spans="2:11">
      <c r="B125" s="47"/>
      <c r="C125" s="47"/>
      <c r="D125" s="47"/>
      <c r="E125" s="47"/>
      <c r="F125" s="47"/>
      <c r="G125" s="47"/>
      <c r="H125" s="47"/>
      <c r="I125" s="47"/>
      <c r="J125" s="47"/>
      <c r="K125" s="47"/>
    </row>
    <row r="126" spans="2:11">
      <c r="B126" s="47"/>
      <c r="C126" s="47"/>
      <c r="D126" s="47"/>
      <c r="E126" s="47"/>
      <c r="F126" s="47"/>
      <c r="G126" s="47"/>
      <c r="H126" s="47"/>
      <c r="I126" s="47"/>
      <c r="J126" s="47"/>
      <c r="K126" s="47"/>
    </row>
    <row r="127" spans="2:11">
      <c r="B127" s="47"/>
      <c r="C127" s="47"/>
      <c r="D127" s="47"/>
      <c r="E127" s="47"/>
      <c r="F127" s="47"/>
      <c r="G127" s="47"/>
      <c r="H127" s="47"/>
      <c r="I127" s="47"/>
      <c r="J127" s="47"/>
      <c r="K127" s="47"/>
    </row>
    <row r="128" spans="2:11">
      <c r="B128" s="47"/>
      <c r="C128" s="47"/>
      <c r="D128" s="47"/>
      <c r="E128" s="47"/>
      <c r="F128" s="47"/>
      <c r="G128" s="47"/>
      <c r="H128" s="47"/>
      <c r="I128" s="47"/>
      <c r="J128" s="47"/>
      <c r="K128" s="47"/>
    </row>
    <row r="129" spans="2:11">
      <c r="B129" s="47"/>
      <c r="C129" s="47"/>
      <c r="D129" s="47"/>
      <c r="E129" s="47"/>
      <c r="F129" s="47"/>
      <c r="G129" s="47"/>
      <c r="H129" s="47"/>
      <c r="I129" s="47"/>
      <c r="J129" s="47"/>
      <c r="K129" s="47"/>
    </row>
    <row r="130" spans="2:11">
      <c r="B130" s="47"/>
      <c r="C130" s="47"/>
      <c r="D130" s="47"/>
      <c r="E130" s="47"/>
      <c r="F130" s="47"/>
      <c r="G130" s="47"/>
      <c r="H130" s="47"/>
      <c r="I130" s="47"/>
      <c r="J130" s="47"/>
      <c r="K130" s="47"/>
    </row>
    <row r="131" spans="2:11">
      <c r="B131" s="47"/>
      <c r="C131" s="47"/>
      <c r="D131" s="47"/>
      <c r="E131" s="47"/>
      <c r="F131" s="47"/>
      <c r="G131" s="47"/>
      <c r="H131" s="47"/>
      <c r="I131" s="47"/>
      <c r="J131" s="47"/>
      <c r="K131" s="47"/>
    </row>
    <row r="132" spans="2:11">
      <c r="B132" s="47"/>
      <c r="C132" s="47"/>
      <c r="D132" s="47"/>
      <c r="E132" s="47"/>
      <c r="F132" s="47"/>
      <c r="G132" s="47"/>
      <c r="H132" s="47"/>
      <c r="I132" s="47"/>
      <c r="J132" s="47"/>
      <c r="K132" s="47"/>
    </row>
    <row r="133" spans="2:11">
      <c r="B133" s="47"/>
      <c r="C133" s="47"/>
      <c r="D133" s="47"/>
      <c r="E133" s="47"/>
      <c r="F133" s="47"/>
      <c r="G133" s="47"/>
      <c r="H133" s="47"/>
      <c r="I133" s="47"/>
      <c r="J133" s="47"/>
      <c r="K133" s="47"/>
    </row>
    <row r="134" spans="2:11">
      <c r="B134" s="47"/>
      <c r="C134" s="47"/>
      <c r="D134" s="47"/>
      <c r="E134" s="47"/>
      <c r="F134" s="47"/>
      <c r="G134" s="47"/>
      <c r="H134" s="47"/>
      <c r="I134" s="47"/>
      <c r="J134" s="47"/>
      <c r="K134" s="47"/>
    </row>
    <row r="135" spans="2:11">
      <c r="B135" s="47"/>
      <c r="C135" s="47"/>
      <c r="D135" s="47"/>
      <c r="E135" s="47"/>
      <c r="F135" s="47"/>
      <c r="G135" s="47"/>
      <c r="H135" s="47"/>
      <c r="I135" s="47"/>
      <c r="J135" s="47"/>
      <c r="K135" s="47"/>
    </row>
    <row r="136" spans="2:11">
      <c r="B136" s="47"/>
      <c r="C136" s="47"/>
      <c r="D136" s="47"/>
      <c r="E136" s="47"/>
      <c r="F136" s="47"/>
      <c r="G136" s="47"/>
      <c r="H136" s="47"/>
      <c r="I136" s="47"/>
      <c r="J136" s="47"/>
      <c r="K136" s="47"/>
    </row>
    <row r="137" spans="2:11">
      <c r="B137" s="47"/>
      <c r="C137" s="47"/>
      <c r="D137" s="47"/>
      <c r="E137" s="47"/>
      <c r="F137" s="47"/>
      <c r="G137" s="47"/>
      <c r="H137" s="47"/>
      <c r="I137" s="47"/>
      <c r="J137" s="47"/>
      <c r="K137" s="47"/>
    </row>
    <row r="138" spans="2:11">
      <c r="B138" s="47"/>
      <c r="C138" s="47"/>
      <c r="D138" s="47"/>
      <c r="E138" s="47"/>
      <c r="F138" s="47"/>
      <c r="G138" s="47"/>
      <c r="H138" s="47"/>
      <c r="I138" s="47"/>
      <c r="J138" s="47"/>
      <c r="K138" s="47"/>
    </row>
    <row r="139" spans="2:11">
      <c r="B139" s="47"/>
      <c r="C139" s="47"/>
      <c r="D139" s="47"/>
      <c r="E139" s="47"/>
      <c r="F139" s="47"/>
      <c r="G139" s="47"/>
      <c r="H139" s="47"/>
      <c r="I139" s="47"/>
      <c r="J139" s="47"/>
      <c r="K139" s="47"/>
    </row>
    <row r="140" spans="2:11">
      <c r="B140" s="47"/>
      <c r="C140" s="47"/>
      <c r="D140" s="47"/>
      <c r="E140" s="47"/>
      <c r="F140" s="47"/>
      <c r="G140" s="47"/>
      <c r="H140" s="47"/>
      <c r="I140" s="47"/>
      <c r="J140" s="47"/>
      <c r="K140" s="47"/>
    </row>
    <row r="141" spans="2:11">
      <c r="B141" s="47"/>
      <c r="C141" s="47"/>
      <c r="D141" s="47"/>
      <c r="E141" s="47"/>
      <c r="F141" s="47"/>
      <c r="G141" s="47"/>
      <c r="H141" s="47"/>
      <c r="I141" s="47"/>
      <c r="J141" s="47"/>
      <c r="K141" s="47"/>
    </row>
    <row r="142" spans="2:11">
      <c r="B142" s="47"/>
      <c r="C142" s="47"/>
      <c r="D142" s="47"/>
      <c r="E142" s="47"/>
      <c r="F142" s="47"/>
      <c r="G142" s="47"/>
      <c r="H142" s="47"/>
      <c r="I142" s="47"/>
      <c r="J142" s="47"/>
      <c r="K142" s="47"/>
    </row>
    <row r="143" spans="2:11">
      <c r="B143" s="47"/>
      <c r="C143" s="47"/>
      <c r="D143" s="47"/>
      <c r="E143" s="47"/>
      <c r="F143" s="47"/>
      <c r="G143" s="47"/>
      <c r="H143" s="47"/>
      <c r="I143" s="47"/>
      <c r="J143" s="47"/>
      <c r="K143" s="47"/>
    </row>
    <row r="144" spans="2:11">
      <c r="B144" s="47"/>
      <c r="C144" s="47"/>
      <c r="D144" s="47"/>
      <c r="E144" s="47"/>
      <c r="F144" s="47"/>
      <c r="G144" s="47"/>
      <c r="H144" s="47"/>
      <c r="I144" s="47"/>
      <c r="J144" s="47"/>
      <c r="K144" s="47"/>
    </row>
    <row r="145" spans="2:11">
      <c r="B145" s="47"/>
      <c r="C145" s="47"/>
      <c r="D145" s="47"/>
      <c r="E145" s="47"/>
      <c r="F145" s="47"/>
      <c r="G145" s="47"/>
      <c r="H145" s="47"/>
      <c r="I145" s="47"/>
      <c r="J145" s="47"/>
      <c r="K145" s="47"/>
    </row>
    <row r="146" spans="2:11">
      <c r="B146" s="47"/>
      <c r="C146" s="47"/>
      <c r="D146" s="47"/>
      <c r="E146" s="47"/>
      <c r="F146" s="47"/>
      <c r="G146" s="47"/>
      <c r="H146" s="47"/>
      <c r="I146" s="47"/>
      <c r="J146" s="47"/>
      <c r="K146" s="47"/>
    </row>
    <row r="147" spans="2:11">
      <c r="B147" s="47"/>
      <c r="C147" s="47"/>
      <c r="D147" s="47"/>
      <c r="E147" s="47"/>
      <c r="F147" s="47"/>
      <c r="G147" s="47"/>
      <c r="H147" s="47"/>
      <c r="I147" s="47"/>
      <c r="J147" s="47"/>
      <c r="K147" s="47"/>
    </row>
    <row r="148" spans="2:11">
      <c r="B148" s="47"/>
      <c r="C148" s="47"/>
      <c r="D148" s="47"/>
      <c r="E148" s="47"/>
      <c r="F148" s="47"/>
      <c r="G148" s="47"/>
      <c r="H148" s="47"/>
      <c r="I148" s="47"/>
      <c r="J148" s="47"/>
      <c r="K148" s="47"/>
    </row>
    <row r="149" spans="2:11">
      <c r="B149" s="47"/>
      <c r="C149" s="47"/>
      <c r="D149" s="47"/>
      <c r="E149" s="47"/>
      <c r="F149" s="47"/>
      <c r="G149" s="47"/>
      <c r="H149" s="47"/>
      <c r="I149" s="47"/>
      <c r="J149" s="47"/>
      <c r="K149" s="47"/>
    </row>
    <row r="150" spans="2:11">
      <c r="B150" s="47"/>
      <c r="C150" s="47"/>
      <c r="D150" s="47"/>
      <c r="E150" s="47"/>
      <c r="F150" s="47"/>
      <c r="G150" s="47"/>
      <c r="H150" s="47"/>
      <c r="I150" s="47"/>
      <c r="J150" s="47"/>
      <c r="K150" s="47"/>
    </row>
    <row r="151" spans="2:11">
      <c r="B151" s="47"/>
      <c r="C151" s="47"/>
      <c r="D151" s="47"/>
      <c r="E151" s="47"/>
      <c r="F151" s="47"/>
      <c r="G151" s="47"/>
      <c r="H151" s="47"/>
      <c r="I151" s="47"/>
      <c r="J151" s="47"/>
      <c r="K151" s="47"/>
    </row>
    <row r="152" spans="2:11">
      <c r="B152" s="47"/>
      <c r="C152" s="47"/>
      <c r="D152" s="47"/>
      <c r="E152" s="47"/>
      <c r="F152" s="47"/>
      <c r="G152" s="47"/>
      <c r="H152" s="47"/>
      <c r="I152" s="47"/>
      <c r="J152" s="47"/>
      <c r="K152" s="47"/>
    </row>
    <row r="153" spans="2:11">
      <c r="B153" s="47"/>
      <c r="C153" s="47"/>
      <c r="D153" s="47"/>
      <c r="E153" s="47"/>
      <c r="F153" s="47"/>
      <c r="G153" s="47"/>
      <c r="H153" s="47"/>
      <c r="I153" s="47"/>
      <c r="J153" s="47"/>
      <c r="K153" s="47"/>
    </row>
    <row r="154" spans="2:11">
      <c r="B154" s="47"/>
      <c r="C154" s="47"/>
      <c r="D154" s="47"/>
      <c r="E154" s="47"/>
      <c r="F154" s="47"/>
      <c r="G154" s="47"/>
      <c r="H154" s="47"/>
      <c r="I154" s="47"/>
      <c r="J154" s="47"/>
      <c r="K154" s="47"/>
    </row>
    <row r="155" spans="2:11">
      <c r="B155" s="47"/>
      <c r="C155" s="47"/>
      <c r="D155" s="47"/>
      <c r="E155" s="47"/>
      <c r="F155" s="47"/>
      <c r="G155" s="47"/>
      <c r="H155" s="47"/>
      <c r="I155" s="47"/>
      <c r="J155" s="47"/>
      <c r="K155" s="47"/>
    </row>
    <row r="156" spans="2:11">
      <c r="B156" s="47"/>
      <c r="C156" s="47"/>
      <c r="D156" s="47"/>
      <c r="E156" s="47"/>
      <c r="F156" s="47"/>
      <c r="G156" s="47"/>
      <c r="H156" s="47"/>
      <c r="I156" s="47"/>
      <c r="J156" s="47"/>
      <c r="K156" s="47"/>
    </row>
    <row r="157" spans="2:11">
      <c r="B157" s="47"/>
      <c r="C157" s="47"/>
      <c r="D157" s="47"/>
      <c r="E157" s="47"/>
      <c r="F157" s="47"/>
      <c r="G157" s="47"/>
      <c r="H157" s="47"/>
      <c r="I157" s="47"/>
      <c r="J157" s="47"/>
      <c r="K157" s="47"/>
    </row>
    <row r="158" spans="2:11">
      <c r="B158" s="47"/>
      <c r="C158" s="47"/>
      <c r="D158" s="47"/>
      <c r="E158" s="47"/>
      <c r="F158" s="47"/>
      <c r="G158" s="47"/>
      <c r="H158" s="47"/>
      <c r="I158" s="47"/>
      <c r="J158" s="47"/>
      <c r="K158" s="47"/>
    </row>
    <row r="159" spans="2:11">
      <c r="B159" s="47"/>
      <c r="C159" s="47"/>
      <c r="D159" s="47"/>
      <c r="E159" s="47"/>
      <c r="F159" s="47"/>
      <c r="G159" s="47"/>
      <c r="H159" s="47"/>
      <c r="I159" s="47"/>
      <c r="J159" s="47"/>
      <c r="K159" s="47"/>
    </row>
    <row r="160" spans="2:11">
      <c r="B160" s="47"/>
      <c r="C160" s="47"/>
      <c r="D160" s="47"/>
      <c r="E160" s="47"/>
      <c r="F160" s="47"/>
      <c r="G160" s="47"/>
      <c r="H160" s="47"/>
      <c r="I160" s="47"/>
      <c r="J160" s="47"/>
      <c r="K160" s="47"/>
    </row>
    <row r="161" spans="2:11">
      <c r="B161" s="47"/>
      <c r="C161" s="47"/>
      <c r="D161" s="47"/>
      <c r="E161" s="47"/>
      <c r="F161" s="47"/>
      <c r="G161" s="47"/>
      <c r="H161" s="47"/>
      <c r="I161" s="47"/>
      <c r="J161" s="47"/>
      <c r="K161" s="47"/>
    </row>
    <row r="162" spans="2:11">
      <c r="B162" s="47"/>
      <c r="C162" s="47"/>
      <c r="D162" s="47"/>
      <c r="E162" s="47"/>
      <c r="F162" s="47"/>
      <c r="G162" s="47"/>
      <c r="H162" s="47"/>
      <c r="I162" s="47"/>
      <c r="J162" s="47"/>
      <c r="K162" s="47"/>
    </row>
    <row r="163" spans="2:11">
      <c r="B163" s="47"/>
      <c r="C163" s="47"/>
      <c r="D163" s="47"/>
      <c r="E163" s="47"/>
      <c r="F163" s="47"/>
      <c r="G163" s="47"/>
      <c r="H163" s="47"/>
      <c r="I163" s="47"/>
      <c r="J163" s="47"/>
      <c r="K163" s="47"/>
    </row>
    <row r="164" spans="2:11">
      <c r="B164" s="47"/>
      <c r="C164" s="47"/>
      <c r="D164" s="47"/>
      <c r="E164" s="47"/>
      <c r="F164" s="47"/>
      <c r="G164" s="47"/>
      <c r="H164" s="47"/>
      <c r="I164" s="47"/>
      <c r="J164" s="47"/>
      <c r="K164" s="47"/>
    </row>
    <row r="165" spans="2:11">
      <c r="B165" s="47"/>
      <c r="C165" s="47"/>
      <c r="D165" s="47"/>
      <c r="E165" s="47"/>
      <c r="F165" s="47"/>
      <c r="G165" s="47"/>
      <c r="H165" s="47"/>
      <c r="I165" s="47"/>
      <c r="J165" s="47"/>
      <c r="K165" s="47"/>
    </row>
    <row r="166" spans="2:11">
      <c r="B166" s="47"/>
      <c r="C166" s="47"/>
      <c r="D166" s="47"/>
      <c r="E166" s="47"/>
      <c r="F166" s="47"/>
      <c r="G166" s="47"/>
      <c r="H166" s="47"/>
      <c r="I166" s="47"/>
      <c r="J166" s="47"/>
      <c r="K166" s="47"/>
    </row>
    <row r="167" spans="2:11">
      <c r="B167" s="47"/>
      <c r="C167" s="47"/>
      <c r="D167" s="47"/>
      <c r="E167" s="47"/>
      <c r="F167" s="47"/>
      <c r="G167" s="47"/>
      <c r="H167" s="47"/>
      <c r="I167" s="47"/>
      <c r="J167" s="47"/>
      <c r="K167" s="47"/>
    </row>
    <row r="168" spans="2:11">
      <c r="B168" s="47"/>
      <c r="C168" s="47"/>
      <c r="D168" s="47"/>
      <c r="E168" s="47"/>
      <c r="F168" s="47"/>
      <c r="G168" s="47"/>
      <c r="H168" s="47"/>
      <c r="I168" s="47"/>
      <c r="J168" s="47"/>
      <c r="K168" s="47"/>
    </row>
    <row r="169" spans="2:11">
      <c r="B169" s="47"/>
      <c r="C169" s="47"/>
      <c r="D169" s="47"/>
      <c r="E169" s="47"/>
      <c r="F169" s="47"/>
      <c r="G169" s="47"/>
      <c r="H169" s="47"/>
      <c r="I169" s="47"/>
      <c r="J169" s="47"/>
      <c r="K169" s="47"/>
    </row>
    <row r="170" spans="2:11">
      <c r="B170" s="47"/>
      <c r="C170" s="47"/>
      <c r="D170" s="47"/>
      <c r="E170" s="47"/>
      <c r="F170" s="47"/>
      <c r="G170" s="47"/>
      <c r="H170" s="47"/>
      <c r="I170" s="47"/>
      <c r="J170" s="47"/>
      <c r="K170" s="47"/>
    </row>
    <row r="171" spans="2:11">
      <c r="B171" s="47"/>
      <c r="C171" s="47"/>
      <c r="D171" s="47"/>
      <c r="E171" s="47"/>
      <c r="F171" s="47"/>
      <c r="G171" s="47"/>
      <c r="H171" s="47"/>
      <c r="I171" s="47"/>
      <c r="J171" s="47"/>
      <c r="K171" s="47"/>
    </row>
    <row r="172" spans="2:11">
      <c r="B172" s="47"/>
      <c r="C172" s="47"/>
      <c r="D172" s="47"/>
      <c r="E172" s="47"/>
      <c r="F172" s="47"/>
      <c r="G172" s="47"/>
      <c r="H172" s="47"/>
      <c r="I172" s="47"/>
      <c r="J172" s="47"/>
      <c r="K172" s="47"/>
    </row>
    <row r="173" spans="2:11">
      <c r="B173" s="47"/>
      <c r="C173" s="47"/>
      <c r="D173" s="47"/>
      <c r="E173" s="47"/>
      <c r="F173" s="47"/>
      <c r="G173" s="47"/>
      <c r="H173" s="47"/>
      <c r="I173" s="47"/>
      <c r="J173" s="47"/>
      <c r="K173" s="47"/>
    </row>
    <row r="174" spans="2:11">
      <c r="B174" s="47"/>
      <c r="C174" s="47"/>
      <c r="D174" s="47"/>
      <c r="E174" s="47"/>
      <c r="F174" s="47"/>
      <c r="G174" s="47"/>
      <c r="H174" s="47"/>
      <c r="I174" s="47"/>
      <c r="J174" s="47"/>
      <c r="K174" s="47"/>
    </row>
    <row r="175" spans="2:11">
      <c r="B175" s="47"/>
      <c r="C175" s="47"/>
      <c r="D175" s="47"/>
      <c r="E175" s="47"/>
      <c r="F175" s="47"/>
      <c r="G175" s="47"/>
      <c r="H175" s="47"/>
      <c r="I175" s="47"/>
      <c r="J175" s="47"/>
      <c r="K175" s="47"/>
    </row>
    <row r="176" spans="2:11">
      <c r="B176" s="47"/>
      <c r="C176" s="47"/>
      <c r="D176" s="47"/>
      <c r="E176" s="47"/>
      <c r="F176" s="47"/>
      <c r="G176" s="47"/>
      <c r="H176" s="47"/>
      <c r="I176" s="47"/>
      <c r="J176" s="47"/>
      <c r="K176" s="47"/>
    </row>
    <row r="177" spans="2:11">
      <c r="B177" s="47"/>
      <c r="C177" s="47"/>
      <c r="D177" s="47"/>
      <c r="E177" s="47"/>
      <c r="F177" s="47"/>
      <c r="G177" s="47"/>
      <c r="H177" s="47"/>
      <c r="I177" s="47"/>
      <c r="J177" s="47"/>
      <c r="K177" s="47"/>
    </row>
    <row r="178" spans="2:11">
      <c r="B178" s="47"/>
      <c r="C178" s="47"/>
      <c r="D178" s="47"/>
      <c r="E178" s="47"/>
      <c r="F178" s="47"/>
      <c r="G178" s="47"/>
      <c r="H178" s="47"/>
      <c r="I178" s="47"/>
      <c r="J178" s="47"/>
      <c r="K178" s="47"/>
    </row>
    <row r="179" spans="2:11">
      <c r="B179" s="47"/>
      <c r="C179" s="47"/>
      <c r="D179" s="47"/>
      <c r="E179" s="47"/>
      <c r="F179" s="47"/>
      <c r="G179" s="47"/>
      <c r="H179" s="47"/>
      <c r="I179" s="47"/>
      <c r="J179" s="47"/>
      <c r="K179" s="47"/>
    </row>
    <row r="180" spans="2:11">
      <c r="B180" s="47"/>
      <c r="C180" s="47"/>
      <c r="D180" s="47"/>
      <c r="E180" s="47"/>
      <c r="F180" s="47"/>
      <c r="G180" s="47"/>
      <c r="H180" s="47"/>
      <c r="I180" s="47"/>
      <c r="J180" s="47"/>
      <c r="K180" s="47"/>
    </row>
    <row r="181" spans="2:11">
      <c r="B181" s="47"/>
      <c r="C181" s="47"/>
      <c r="D181" s="47"/>
      <c r="E181" s="47"/>
      <c r="F181" s="47"/>
      <c r="G181" s="47"/>
      <c r="H181" s="47"/>
      <c r="I181" s="47"/>
      <c r="J181" s="47"/>
      <c r="K181" s="47"/>
    </row>
    <row r="182" spans="2:11">
      <c r="B182" s="47"/>
      <c r="C182" s="47"/>
      <c r="D182" s="47"/>
      <c r="E182" s="47"/>
      <c r="F182" s="47"/>
      <c r="G182" s="47"/>
      <c r="H182" s="47"/>
      <c r="I182" s="47"/>
      <c r="J182" s="47"/>
      <c r="K182" s="47"/>
    </row>
    <row r="183" spans="2:11">
      <c r="B183" s="47"/>
      <c r="C183" s="47"/>
      <c r="D183" s="47"/>
      <c r="E183" s="47"/>
      <c r="F183" s="47"/>
      <c r="G183" s="47"/>
      <c r="H183" s="47"/>
      <c r="I183" s="47"/>
      <c r="J183" s="47"/>
      <c r="K183" s="47"/>
    </row>
    <row r="184" spans="2:11">
      <c r="B184" s="47"/>
      <c r="C184" s="47"/>
      <c r="D184" s="47"/>
      <c r="E184" s="47"/>
      <c r="F184" s="47"/>
      <c r="G184" s="47"/>
      <c r="H184" s="47"/>
      <c r="I184" s="47"/>
      <c r="J184" s="47"/>
      <c r="K184" s="47"/>
    </row>
    <row r="185" spans="2:11">
      <c r="B185" s="47"/>
      <c r="C185" s="47"/>
      <c r="D185" s="47"/>
      <c r="E185" s="47"/>
      <c r="F185" s="47"/>
      <c r="G185" s="47"/>
      <c r="H185" s="47"/>
      <c r="I185" s="47"/>
      <c r="J185" s="47"/>
      <c r="K185" s="47"/>
    </row>
    <row r="186" spans="2:11">
      <c r="B186" s="47"/>
      <c r="C186" s="47"/>
      <c r="D186" s="47"/>
      <c r="E186" s="47"/>
      <c r="F186" s="47"/>
      <c r="G186" s="47"/>
      <c r="H186" s="47"/>
      <c r="I186" s="47"/>
      <c r="J186" s="47"/>
      <c r="K186" s="47"/>
    </row>
    <row r="187" spans="2:11">
      <c r="B187" s="47"/>
      <c r="C187" s="47"/>
      <c r="D187" s="47"/>
      <c r="E187" s="47"/>
      <c r="F187" s="47"/>
      <c r="G187" s="47"/>
      <c r="H187" s="47"/>
      <c r="I187" s="47"/>
      <c r="J187" s="47"/>
      <c r="K187" s="47"/>
    </row>
    <row r="188" spans="2:11">
      <c r="B188" s="47"/>
      <c r="C188" s="47"/>
      <c r="D188" s="47"/>
      <c r="E188" s="47"/>
      <c r="F188" s="47"/>
      <c r="G188" s="47"/>
      <c r="H188" s="47"/>
      <c r="I188" s="47"/>
      <c r="J188" s="47"/>
      <c r="K188" s="47"/>
    </row>
    <row r="189" spans="2:11">
      <c r="B189" s="47"/>
      <c r="C189" s="47"/>
      <c r="D189" s="47"/>
      <c r="E189" s="47"/>
      <c r="F189" s="47"/>
      <c r="G189" s="47"/>
      <c r="H189" s="47"/>
      <c r="I189" s="47"/>
      <c r="J189" s="47"/>
      <c r="K189" s="47"/>
    </row>
    <row r="190" spans="2:11">
      <c r="B190" s="47"/>
      <c r="C190" s="47"/>
      <c r="D190" s="47"/>
      <c r="E190" s="47"/>
      <c r="F190" s="47"/>
      <c r="G190" s="47"/>
      <c r="H190" s="47"/>
      <c r="I190" s="47"/>
      <c r="J190" s="47"/>
      <c r="K190" s="47"/>
    </row>
    <row r="191" spans="2:11">
      <c r="B191" s="47"/>
      <c r="C191" s="47"/>
      <c r="D191" s="47"/>
      <c r="E191" s="47"/>
      <c r="F191" s="47"/>
      <c r="G191" s="47"/>
      <c r="H191" s="47"/>
      <c r="I191" s="47"/>
      <c r="J191" s="47"/>
      <c r="K191" s="47"/>
    </row>
    <row r="192" spans="2:11">
      <c r="B192" s="47"/>
      <c r="C192" s="47"/>
      <c r="D192" s="47"/>
      <c r="E192" s="47"/>
      <c r="F192" s="47"/>
      <c r="G192" s="47"/>
      <c r="H192" s="47"/>
      <c r="I192" s="47"/>
      <c r="J192" s="47"/>
      <c r="K192" s="47"/>
    </row>
    <row r="193" spans="2:11">
      <c r="B193" s="47"/>
      <c r="C193" s="47"/>
      <c r="D193" s="47"/>
      <c r="E193" s="47"/>
      <c r="F193" s="47"/>
      <c r="G193" s="47"/>
      <c r="H193" s="47"/>
      <c r="I193" s="47"/>
      <c r="J193" s="47"/>
      <c r="K193" s="47"/>
    </row>
    <row r="194" spans="2:11">
      <c r="B194" s="47"/>
      <c r="C194" s="47"/>
      <c r="D194" s="47"/>
      <c r="E194" s="47"/>
      <c r="F194" s="47"/>
      <c r="G194" s="47"/>
      <c r="H194" s="47"/>
      <c r="I194" s="47"/>
      <c r="J194" s="47"/>
      <c r="K194" s="47"/>
    </row>
    <row r="195" spans="2:11">
      <c r="B195" s="47"/>
      <c r="C195" s="47"/>
      <c r="D195" s="47"/>
      <c r="E195" s="47"/>
      <c r="F195" s="47"/>
      <c r="G195" s="47"/>
      <c r="H195" s="47"/>
      <c r="I195" s="47"/>
      <c r="J195" s="47"/>
      <c r="K195" s="47"/>
    </row>
    <row r="196" spans="2:11">
      <c r="B196" s="47"/>
      <c r="C196" s="47"/>
      <c r="D196" s="47"/>
      <c r="E196" s="47"/>
      <c r="F196" s="47"/>
      <c r="G196" s="47"/>
      <c r="H196" s="47"/>
      <c r="I196" s="47"/>
      <c r="J196" s="47"/>
      <c r="K196" s="47"/>
    </row>
    <row r="197" spans="2:11">
      <c r="B197" s="47"/>
      <c r="C197" s="47"/>
      <c r="D197" s="47"/>
      <c r="E197" s="47"/>
      <c r="F197" s="47"/>
      <c r="G197" s="47"/>
      <c r="H197" s="47"/>
      <c r="I197" s="47"/>
      <c r="J197" s="47"/>
      <c r="K197" s="47"/>
    </row>
    <row r="198" spans="2:11">
      <c r="B198" s="47"/>
      <c r="C198" s="47"/>
      <c r="D198" s="47"/>
      <c r="E198" s="47"/>
      <c r="F198" s="47"/>
      <c r="G198" s="47"/>
      <c r="H198" s="47"/>
      <c r="I198" s="47"/>
      <c r="J198" s="47"/>
      <c r="K198" s="47"/>
    </row>
    <row r="199" spans="2:11">
      <c r="B199" s="47"/>
      <c r="C199" s="47"/>
      <c r="D199" s="47"/>
      <c r="E199" s="47"/>
      <c r="F199" s="47"/>
      <c r="G199" s="47"/>
      <c r="H199" s="47"/>
      <c r="I199" s="47"/>
      <c r="J199" s="47"/>
      <c r="K199" s="47"/>
    </row>
    <row r="200" spans="2:11">
      <c r="B200" s="47"/>
      <c r="C200" s="47"/>
      <c r="D200" s="47"/>
      <c r="E200" s="47"/>
      <c r="F200" s="47"/>
      <c r="G200" s="47"/>
      <c r="H200" s="47"/>
      <c r="I200" s="47"/>
      <c r="J200" s="47"/>
      <c r="K200" s="47"/>
    </row>
    <row r="201" spans="2:11">
      <c r="B201" s="47"/>
      <c r="C201" s="47"/>
      <c r="D201" s="47"/>
      <c r="E201" s="47"/>
      <c r="F201" s="47"/>
      <c r="G201" s="47"/>
      <c r="H201" s="47"/>
      <c r="I201" s="47"/>
      <c r="J201" s="47"/>
      <c r="K201" s="47"/>
    </row>
    <row r="202" spans="2:11">
      <c r="B202" s="47"/>
      <c r="C202" s="47"/>
      <c r="D202" s="47"/>
      <c r="E202" s="47"/>
      <c r="F202" s="47"/>
      <c r="G202" s="47"/>
      <c r="H202" s="47"/>
      <c r="I202" s="47"/>
      <c r="J202" s="47"/>
      <c r="K202" s="47"/>
    </row>
    <row r="203" spans="2:11">
      <c r="B203" s="47"/>
      <c r="C203" s="47"/>
      <c r="D203" s="47"/>
      <c r="E203" s="47"/>
      <c r="F203" s="47"/>
      <c r="G203" s="47"/>
      <c r="H203" s="47"/>
      <c r="I203" s="47"/>
      <c r="J203" s="47"/>
      <c r="K203" s="47"/>
    </row>
    <row r="204" spans="2:11">
      <c r="B204" s="47"/>
      <c r="C204" s="47"/>
      <c r="D204" s="47"/>
      <c r="E204" s="47"/>
      <c r="F204" s="47"/>
      <c r="G204" s="47"/>
      <c r="H204" s="47"/>
      <c r="I204" s="47"/>
      <c r="J204" s="47"/>
      <c r="K204" s="47"/>
    </row>
    <row r="205" spans="2:11">
      <c r="B205" s="47"/>
      <c r="C205" s="47"/>
      <c r="D205" s="47"/>
      <c r="E205" s="47"/>
      <c r="F205" s="47"/>
      <c r="G205" s="47"/>
      <c r="H205" s="47"/>
      <c r="I205" s="47"/>
      <c r="J205" s="47"/>
      <c r="K205" s="47"/>
    </row>
    <row r="206" spans="2:11">
      <c r="B206" s="47"/>
      <c r="C206" s="47"/>
      <c r="D206" s="47"/>
      <c r="E206" s="47"/>
      <c r="F206" s="47"/>
      <c r="G206" s="47"/>
      <c r="H206" s="47"/>
      <c r="I206" s="47"/>
      <c r="J206" s="47"/>
      <c r="K206" s="47"/>
    </row>
    <row r="207" spans="2:11">
      <c r="B207" s="47"/>
      <c r="C207" s="47"/>
      <c r="D207" s="47"/>
      <c r="E207" s="47"/>
      <c r="F207" s="47"/>
      <c r="G207" s="47"/>
      <c r="H207" s="47"/>
      <c r="I207" s="47"/>
      <c r="J207" s="47"/>
      <c r="K207" s="47"/>
    </row>
    <row r="208" spans="2:11">
      <c r="B208" s="47"/>
      <c r="C208" s="47"/>
      <c r="D208" s="47"/>
      <c r="E208" s="47"/>
      <c r="F208" s="47"/>
      <c r="G208" s="47"/>
      <c r="H208" s="47"/>
      <c r="I208" s="47"/>
      <c r="J208" s="47"/>
      <c r="K208" s="47"/>
    </row>
    <row r="209" spans="2:11">
      <c r="B209" s="47"/>
      <c r="C209" s="47"/>
      <c r="D209" s="47"/>
      <c r="E209" s="47"/>
      <c r="F209" s="47"/>
      <c r="G209" s="47"/>
      <c r="H209" s="47"/>
      <c r="I209" s="47"/>
      <c r="J209" s="47"/>
      <c r="K209" s="47"/>
    </row>
    <row r="210" spans="2:11">
      <c r="B210" s="47"/>
      <c r="C210" s="47"/>
      <c r="D210" s="47"/>
      <c r="E210" s="47"/>
      <c r="F210" s="47"/>
      <c r="G210" s="47"/>
      <c r="H210" s="47"/>
      <c r="I210" s="47"/>
      <c r="J210" s="47"/>
      <c r="K210" s="47"/>
    </row>
    <row r="211" spans="2:11">
      <c r="B211" s="47"/>
      <c r="C211" s="47"/>
      <c r="D211" s="47"/>
      <c r="E211" s="47"/>
      <c r="F211" s="47"/>
      <c r="G211" s="47"/>
      <c r="H211" s="47"/>
      <c r="I211" s="47"/>
      <c r="J211" s="47"/>
      <c r="K211" s="47"/>
    </row>
    <row r="212" spans="2:11">
      <c r="B212" s="47"/>
      <c r="C212" s="47"/>
      <c r="D212" s="47"/>
      <c r="E212" s="47"/>
      <c r="F212" s="47"/>
      <c r="G212" s="47"/>
      <c r="H212" s="47"/>
      <c r="I212" s="47"/>
      <c r="J212" s="47"/>
      <c r="K212" s="47"/>
    </row>
    <row r="213" spans="2:11">
      <c r="B213" s="47"/>
      <c r="C213" s="47"/>
      <c r="D213" s="47"/>
      <c r="E213" s="47"/>
      <c r="F213" s="47"/>
      <c r="G213" s="47"/>
      <c r="H213" s="47"/>
      <c r="I213" s="47"/>
      <c r="J213" s="47"/>
      <c r="K213" s="47"/>
    </row>
    <row r="214" spans="2:11">
      <c r="B214" s="47"/>
      <c r="C214" s="47"/>
      <c r="D214" s="47"/>
      <c r="E214" s="47"/>
      <c r="F214" s="47"/>
      <c r="G214" s="47"/>
      <c r="H214" s="47"/>
      <c r="I214" s="47"/>
      <c r="J214" s="47"/>
      <c r="K214" s="47"/>
    </row>
    <row r="215" spans="2:11">
      <c r="B215" s="47"/>
      <c r="C215" s="47"/>
      <c r="D215" s="47"/>
      <c r="E215" s="47"/>
      <c r="F215" s="47"/>
      <c r="G215" s="47"/>
      <c r="H215" s="47"/>
      <c r="I215" s="47"/>
      <c r="J215" s="47"/>
      <c r="K215" s="47"/>
    </row>
    <row r="216" spans="2:11">
      <c r="B216" s="47"/>
      <c r="C216" s="47"/>
      <c r="D216" s="47"/>
      <c r="E216" s="47"/>
      <c r="F216" s="47"/>
      <c r="G216" s="47"/>
      <c r="H216" s="47"/>
      <c r="I216" s="47"/>
      <c r="J216" s="47"/>
      <c r="K216" s="47"/>
    </row>
    <row r="217" spans="2:11">
      <c r="B217" s="47"/>
      <c r="C217" s="47"/>
      <c r="D217" s="47"/>
      <c r="E217" s="47"/>
      <c r="F217" s="47"/>
      <c r="G217" s="47"/>
      <c r="H217" s="47"/>
      <c r="I217" s="47"/>
      <c r="J217" s="47"/>
      <c r="K217" s="47"/>
    </row>
    <row r="218" spans="2:11">
      <c r="B218" s="47"/>
      <c r="C218" s="47"/>
      <c r="D218" s="47"/>
      <c r="E218" s="47"/>
      <c r="F218" s="47"/>
      <c r="G218" s="47"/>
      <c r="H218" s="47"/>
      <c r="I218" s="47"/>
      <c r="J218" s="47"/>
      <c r="K218" s="47"/>
    </row>
    <row r="219" spans="2:11">
      <c r="B219" s="47"/>
      <c r="C219" s="47"/>
      <c r="D219" s="47"/>
      <c r="E219" s="47"/>
      <c r="F219" s="47"/>
      <c r="G219" s="47"/>
      <c r="H219" s="47"/>
      <c r="I219" s="47"/>
      <c r="J219" s="47"/>
      <c r="K219" s="47"/>
    </row>
    <row r="220" spans="2:11">
      <c r="B220" s="47"/>
      <c r="C220" s="47"/>
      <c r="D220" s="47"/>
      <c r="E220" s="47"/>
      <c r="F220" s="47"/>
      <c r="G220" s="47"/>
      <c r="H220" s="47"/>
      <c r="I220" s="47"/>
      <c r="J220" s="47"/>
      <c r="K220" s="47"/>
    </row>
    <row r="221" spans="2:11">
      <c r="B221" s="47"/>
      <c r="C221" s="47"/>
      <c r="D221" s="47"/>
      <c r="E221" s="47"/>
      <c r="F221" s="47"/>
      <c r="G221" s="47"/>
      <c r="H221" s="47"/>
      <c r="I221" s="47"/>
      <c r="J221" s="47"/>
      <c r="K221" s="47"/>
    </row>
    <row r="222" spans="2:11">
      <c r="B222" s="47"/>
      <c r="C222" s="47"/>
      <c r="D222" s="47"/>
      <c r="E222" s="47"/>
      <c r="F222" s="47"/>
      <c r="G222" s="47"/>
      <c r="H222" s="47"/>
      <c r="I222" s="47"/>
      <c r="J222" s="47"/>
      <c r="K222" s="47"/>
    </row>
    <row r="223" spans="2:11">
      <c r="B223" s="47"/>
      <c r="C223" s="47"/>
      <c r="D223" s="47"/>
      <c r="E223" s="47"/>
      <c r="F223" s="47"/>
      <c r="G223" s="47"/>
      <c r="H223" s="47"/>
      <c r="I223" s="47"/>
      <c r="J223" s="47"/>
      <c r="K223" s="47"/>
    </row>
    <row r="224" spans="2:11">
      <c r="B224" s="47"/>
      <c r="C224" s="47"/>
      <c r="D224" s="47"/>
      <c r="E224" s="47"/>
      <c r="F224" s="47"/>
      <c r="G224" s="47"/>
      <c r="H224" s="47"/>
      <c r="I224" s="47"/>
      <c r="J224" s="47"/>
      <c r="K224" s="47"/>
    </row>
    <row r="225" spans="2:11">
      <c r="B225" s="47"/>
      <c r="C225" s="47"/>
      <c r="D225" s="47"/>
      <c r="E225" s="47"/>
      <c r="F225" s="47"/>
      <c r="G225" s="47"/>
      <c r="H225" s="47"/>
      <c r="I225" s="47"/>
      <c r="J225" s="47"/>
      <c r="K225" s="47"/>
    </row>
    <row r="226" spans="2:11">
      <c r="B226" s="47"/>
      <c r="C226" s="47"/>
      <c r="D226" s="47"/>
      <c r="E226" s="47"/>
      <c r="F226" s="47"/>
      <c r="G226" s="47"/>
      <c r="H226" s="47"/>
      <c r="I226" s="47"/>
      <c r="J226" s="47"/>
      <c r="K226" s="47"/>
    </row>
    <row r="227" spans="2:11">
      <c r="B227" s="47"/>
      <c r="C227" s="47"/>
      <c r="D227" s="47"/>
      <c r="E227" s="47"/>
      <c r="F227" s="47"/>
      <c r="G227" s="47"/>
      <c r="H227" s="47"/>
      <c r="I227" s="47"/>
      <c r="J227" s="47"/>
      <c r="K227" s="47"/>
    </row>
    <row r="228" spans="2:11">
      <c r="B228" s="47"/>
      <c r="C228" s="47"/>
      <c r="D228" s="47"/>
      <c r="E228" s="47"/>
      <c r="F228" s="47"/>
      <c r="G228" s="47"/>
      <c r="H228" s="47"/>
      <c r="I228" s="47"/>
      <c r="J228" s="47"/>
      <c r="K228" s="47"/>
    </row>
    <row r="229" spans="2:11">
      <c r="B229" s="47"/>
      <c r="C229" s="47"/>
      <c r="D229" s="47"/>
      <c r="E229" s="47"/>
      <c r="F229" s="47"/>
      <c r="G229" s="47"/>
      <c r="H229" s="47"/>
      <c r="I229" s="47"/>
      <c r="J229" s="47"/>
      <c r="K229" s="47"/>
    </row>
    <row r="230" spans="2:11">
      <c r="B230" s="47"/>
      <c r="C230" s="47"/>
      <c r="D230" s="47"/>
      <c r="E230" s="47"/>
      <c r="F230" s="47"/>
      <c r="G230" s="47"/>
      <c r="H230" s="47"/>
      <c r="I230" s="47"/>
      <c r="J230" s="47"/>
      <c r="K230" s="47"/>
    </row>
    <row r="231" spans="2:11">
      <c r="B231" s="47"/>
      <c r="C231" s="47"/>
      <c r="D231" s="47"/>
      <c r="E231" s="47"/>
      <c r="F231" s="47"/>
      <c r="G231" s="47"/>
      <c r="H231" s="47"/>
      <c r="I231" s="47"/>
      <c r="J231" s="47"/>
      <c r="K231" s="47"/>
    </row>
    <row r="232" spans="2:11">
      <c r="B232" s="47"/>
      <c r="C232" s="47"/>
      <c r="D232" s="47"/>
      <c r="E232" s="47"/>
      <c r="F232" s="47"/>
      <c r="G232" s="47"/>
      <c r="H232" s="47"/>
      <c r="I232" s="47"/>
      <c r="J232" s="47"/>
      <c r="K232" s="47"/>
    </row>
    <row r="233" spans="2:11">
      <c r="B233" s="47"/>
      <c r="C233" s="47"/>
      <c r="D233" s="47"/>
      <c r="E233" s="47"/>
      <c r="F233" s="47"/>
      <c r="G233" s="47"/>
      <c r="H233" s="47"/>
      <c r="I233" s="47"/>
      <c r="J233" s="47"/>
      <c r="K233" s="47"/>
    </row>
    <row r="234" spans="2:11">
      <c r="B234" s="47"/>
      <c r="C234" s="47"/>
      <c r="D234" s="47"/>
      <c r="E234" s="47"/>
      <c r="F234" s="47"/>
      <c r="G234" s="47"/>
      <c r="H234" s="47"/>
      <c r="I234" s="47"/>
      <c r="J234" s="47"/>
      <c r="K234" s="47"/>
    </row>
    <row r="235" spans="2:11">
      <c r="B235" s="47"/>
      <c r="C235" s="47"/>
      <c r="D235" s="47"/>
      <c r="E235" s="47"/>
      <c r="F235" s="47"/>
      <c r="G235" s="47"/>
      <c r="H235" s="47"/>
      <c r="I235" s="47"/>
      <c r="J235" s="47"/>
      <c r="K235" s="47"/>
    </row>
    <row r="236" spans="2:11">
      <c r="B236" s="47"/>
      <c r="C236" s="47"/>
      <c r="D236" s="47"/>
      <c r="E236" s="47"/>
      <c r="F236" s="47"/>
      <c r="G236" s="47"/>
      <c r="H236" s="47"/>
      <c r="I236" s="47"/>
      <c r="J236" s="47"/>
      <c r="K236" s="47"/>
    </row>
    <row r="237" spans="2:11">
      <c r="B237" s="47"/>
      <c r="C237" s="47"/>
      <c r="D237" s="47"/>
      <c r="E237" s="47"/>
      <c r="F237" s="47"/>
      <c r="G237" s="47"/>
      <c r="H237" s="47"/>
      <c r="I237" s="47"/>
      <c r="J237" s="47"/>
      <c r="K237" s="47"/>
    </row>
    <row r="238" spans="2:11">
      <c r="B238" s="47"/>
      <c r="C238" s="47"/>
      <c r="D238" s="47"/>
      <c r="E238" s="47"/>
      <c r="F238" s="47"/>
      <c r="G238" s="47"/>
      <c r="H238" s="47"/>
      <c r="I238" s="47"/>
      <c r="J238" s="47"/>
      <c r="K238" s="47"/>
    </row>
    <row r="239" spans="2:11">
      <c r="B239" s="47"/>
      <c r="C239" s="47"/>
      <c r="D239" s="47"/>
      <c r="E239" s="47"/>
      <c r="F239" s="47"/>
      <c r="G239" s="47"/>
      <c r="H239" s="47"/>
      <c r="I239" s="47"/>
      <c r="J239" s="47"/>
      <c r="K239" s="47"/>
    </row>
    <row r="240" spans="2:11">
      <c r="B240" s="47"/>
      <c r="C240" s="47"/>
      <c r="D240" s="47"/>
      <c r="E240" s="47"/>
      <c r="F240" s="47"/>
      <c r="G240" s="47"/>
      <c r="H240" s="47"/>
      <c r="I240" s="47"/>
      <c r="J240" s="47"/>
      <c r="K240" s="47"/>
    </row>
    <row r="241" spans="2:11">
      <c r="B241" s="47"/>
      <c r="C241" s="47"/>
      <c r="D241" s="47"/>
      <c r="E241" s="47"/>
      <c r="F241" s="47"/>
      <c r="G241" s="47"/>
      <c r="H241" s="47"/>
      <c r="I241" s="47"/>
      <c r="J241" s="47"/>
      <c r="K241" s="47"/>
    </row>
    <row r="242" spans="2:11">
      <c r="B242" s="47"/>
      <c r="C242" s="47"/>
      <c r="D242" s="47"/>
      <c r="E242" s="47"/>
      <c r="F242" s="47"/>
      <c r="G242" s="47"/>
      <c r="H242" s="47"/>
      <c r="I242" s="47"/>
      <c r="J242" s="47"/>
      <c r="K242" s="47"/>
    </row>
    <row r="243" spans="2:11">
      <c r="B243" s="47"/>
      <c r="C243" s="47"/>
      <c r="D243" s="47"/>
      <c r="E243" s="47"/>
      <c r="F243" s="47"/>
      <c r="G243" s="47"/>
      <c r="H243" s="47"/>
      <c r="I243" s="47"/>
      <c r="J243" s="47"/>
      <c r="K243" s="47"/>
    </row>
    <row r="244" spans="2:11">
      <c r="B244" s="47"/>
      <c r="C244" s="47"/>
      <c r="D244" s="47"/>
      <c r="E244" s="47"/>
      <c r="F244" s="47"/>
      <c r="G244" s="47"/>
      <c r="H244" s="47"/>
      <c r="I244" s="47"/>
      <c r="J244" s="47"/>
      <c r="K244" s="47"/>
    </row>
    <row r="245" spans="2:11">
      <c r="B245" s="47"/>
      <c r="C245" s="47"/>
      <c r="D245" s="47"/>
      <c r="E245" s="47"/>
      <c r="F245" s="47"/>
      <c r="G245" s="47"/>
      <c r="H245" s="47"/>
      <c r="I245" s="47"/>
      <c r="J245" s="47"/>
      <c r="K245" s="47"/>
    </row>
    <row r="246" spans="2:11">
      <c r="B246" s="47"/>
      <c r="C246" s="47"/>
      <c r="D246" s="47"/>
      <c r="E246" s="47"/>
      <c r="F246" s="47"/>
      <c r="G246" s="47"/>
      <c r="H246" s="47"/>
      <c r="I246" s="47"/>
      <c r="J246" s="47"/>
      <c r="K246" s="47"/>
    </row>
    <row r="247" spans="2:11">
      <c r="B247" s="47"/>
      <c r="C247" s="47"/>
      <c r="D247" s="47"/>
      <c r="E247" s="47"/>
      <c r="F247" s="47"/>
      <c r="G247" s="47"/>
      <c r="H247" s="47"/>
      <c r="I247" s="47"/>
      <c r="J247" s="47"/>
      <c r="K247" s="47"/>
    </row>
    <row r="248" spans="2:11">
      <c r="B248" s="47"/>
      <c r="C248" s="47"/>
      <c r="D248" s="47"/>
      <c r="E248" s="47"/>
      <c r="F248" s="47"/>
      <c r="G248" s="47"/>
      <c r="H248" s="47"/>
      <c r="I248" s="47"/>
      <c r="J248" s="47"/>
      <c r="K248" s="47"/>
    </row>
    <row r="249" spans="2:11">
      <c r="B249" s="47"/>
      <c r="C249" s="47"/>
      <c r="D249" s="47"/>
      <c r="E249" s="47"/>
      <c r="F249" s="47"/>
      <c r="G249" s="47"/>
      <c r="H249" s="47"/>
      <c r="I249" s="47"/>
      <c r="J249" s="47"/>
      <c r="K249" s="47"/>
    </row>
    <row r="250" spans="2:11">
      <c r="B250" s="47"/>
      <c r="C250" s="47"/>
      <c r="D250" s="47"/>
      <c r="E250" s="47"/>
      <c r="F250" s="47"/>
      <c r="G250" s="47"/>
      <c r="H250" s="47"/>
      <c r="I250" s="47"/>
      <c r="J250" s="47"/>
      <c r="K250" s="47"/>
    </row>
    <row r="251" spans="2:11">
      <c r="B251" s="47"/>
      <c r="C251" s="47"/>
      <c r="D251" s="47"/>
      <c r="E251" s="47"/>
      <c r="F251" s="47"/>
      <c r="G251" s="47"/>
      <c r="H251" s="47"/>
      <c r="I251" s="47"/>
      <c r="J251" s="47"/>
      <c r="K251" s="47"/>
    </row>
    <row r="252" spans="2:11">
      <c r="B252" s="47"/>
      <c r="C252" s="47"/>
      <c r="D252" s="47"/>
      <c r="E252" s="47"/>
      <c r="F252" s="47"/>
      <c r="G252" s="47"/>
      <c r="H252" s="47"/>
      <c r="I252" s="47"/>
      <c r="J252" s="47"/>
      <c r="K252" s="47"/>
    </row>
    <row r="253" spans="2:11">
      <c r="B253" s="47"/>
      <c r="C253" s="47"/>
      <c r="D253" s="47"/>
      <c r="E253" s="47"/>
      <c r="F253" s="47"/>
      <c r="G253" s="47"/>
      <c r="H253" s="47"/>
      <c r="I253" s="47"/>
      <c r="J253" s="47"/>
      <c r="K253" s="47"/>
    </row>
    <row r="254" spans="2:11">
      <c r="B254" s="47"/>
      <c r="C254" s="47"/>
      <c r="D254" s="47"/>
      <c r="E254" s="47"/>
      <c r="F254" s="47"/>
      <c r="G254" s="47"/>
      <c r="H254" s="47"/>
      <c r="I254" s="47"/>
      <c r="J254" s="47"/>
      <c r="K254" s="47"/>
    </row>
    <row r="255" spans="2:11">
      <c r="B255" s="47"/>
      <c r="C255" s="47"/>
      <c r="D255" s="47"/>
      <c r="E255" s="47"/>
      <c r="F255" s="47"/>
      <c r="G255" s="47"/>
      <c r="H255" s="47"/>
      <c r="I255" s="47"/>
      <c r="J255" s="47"/>
      <c r="K255" s="47"/>
    </row>
    <row r="256" spans="2:11">
      <c r="B256" s="47"/>
      <c r="C256" s="47"/>
      <c r="D256" s="47"/>
      <c r="E256" s="47"/>
      <c r="F256" s="47"/>
      <c r="G256" s="47"/>
      <c r="H256" s="47"/>
      <c r="I256" s="47"/>
      <c r="J256" s="47"/>
      <c r="K256" s="47"/>
    </row>
    <row r="257" spans="2:11">
      <c r="B257" s="47"/>
      <c r="C257" s="47"/>
      <c r="D257" s="47"/>
      <c r="E257" s="47"/>
      <c r="F257" s="47"/>
      <c r="G257" s="47"/>
      <c r="H257" s="47"/>
      <c r="I257" s="47"/>
      <c r="J257" s="47"/>
      <c r="K257" s="47"/>
    </row>
    <row r="258" spans="2:11">
      <c r="B258" s="47"/>
      <c r="C258" s="47"/>
      <c r="D258" s="47"/>
      <c r="E258" s="47"/>
      <c r="F258" s="47"/>
      <c r="G258" s="47"/>
      <c r="H258" s="47"/>
      <c r="I258" s="47"/>
      <c r="J258" s="47"/>
      <c r="K258" s="47"/>
    </row>
    <row r="259" spans="2:11">
      <c r="B259" s="47"/>
      <c r="C259" s="47"/>
      <c r="D259" s="47"/>
      <c r="E259" s="47"/>
      <c r="F259" s="47"/>
      <c r="G259" s="47"/>
      <c r="H259" s="47"/>
      <c r="I259" s="47"/>
      <c r="J259" s="47"/>
      <c r="K259" s="47"/>
    </row>
    <row r="260" spans="2:11">
      <c r="B260" s="47"/>
      <c r="C260" s="47"/>
      <c r="D260" s="47"/>
      <c r="E260" s="47"/>
      <c r="F260" s="47"/>
      <c r="G260" s="47"/>
      <c r="H260" s="47"/>
      <c r="I260" s="47"/>
      <c r="J260" s="47"/>
      <c r="K260" s="47"/>
    </row>
    <row r="261" spans="2:11">
      <c r="B261" s="47"/>
      <c r="C261" s="47"/>
      <c r="D261" s="47"/>
      <c r="E261" s="47"/>
      <c r="F261" s="47"/>
      <c r="G261" s="47"/>
      <c r="H261" s="47"/>
      <c r="I261" s="47"/>
      <c r="J261" s="47"/>
      <c r="K261" s="47"/>
    </row>
    <row r="262" spans="2:11">
      <c r="B262" s="47"/>
      <c r="C262" s="47"/>
      <c r="D262" s="47"/>
      <c r="E262" s="47"/>
      <c r="F262" s="47"/>
      <c r="G262" s="47"/>
      <c r="H262" s="47"/>
      <c r="I262" s="47"/>
      <c r="J262" s="47"/>
      <c r="K262" s="47"/>
    </row>
    <row r="263" spans="2:11">
      <c r="B263" s="47"/>
      <c r="C263" s="47"/>
      <c r="D263" s="47"/>
      <c r="E263" s="47"/>
      <c r="F263" s="47"/>
      <c r="G263" s="47"/>
      <c r="H263" s="47"/>
      <c r="I263" s="47"/>
      <c r="J263" s="47"/>
      <c r="K263" s="47"/>
    </row>
    <row r="264" spans="2:11">
      <c r="B264" s="47"/>
      <c r="C264" s="47"/>
      <c r="D264" s="47"/>
      <c r="E264" s="47"/>
      <c r="F264" s="47"/>
      <c r="G264" s="47"/>
      <c r="H264" s="47"/>
      <c r="I264" s="47"/>
      <c r="J264" s="47"/>
      <c r="K264" s="47"/>
    </row>
    <row r="265" spans="2:11">
      <c r="B265" s="47"/>
      <c r="C265" s="47"/>
      <c r="D265" s="47"/>
      <c r="E265" s="47"/>
      <c r="F265" s="47"/>
      <c r="G265" s="47"/>
      <c r="H265" s="47"/>
      <c r="I265" s="47"/>
      <c r="J265" s="47"/>
      <c r="K265" s="47"/>
    </row>
    <row r="266" spans="2:11">
      <c r="B266" s="47"/>
      <c r="C266" s="47"/>
      <c r="D266" s="47"/>
      <c r="E266" s="47"/>
      <c r="F266" s="47"/>
      <c r="G266" s="47"/>
      <c r="H266" s="47"/>
      <c r="I266" s="47"/>
      <c r="J266" s="47"/>
      <c r="K266" s="47"/>
    </row>
    <row r="267" spans="2:11">
      <c r="B267" s="47"/>
      <c r="C267" s="47"/>
      <c r="D267" s="47"/>
      <c r="E267" s="47"/>
      <c r="F267" s="47"/>
      <c r="G267" s="47"/>
      <c r="H267" s="47"/>
      <c r="I267" s="47"/>
      <c r="J267" s="47"/>
      <c r="K267" s="47"/>
    </row>
    <row r="268" spans="2:11">
      <c r="B268" s="47"/>
      <c r="C268" s="47"/>
      <c r="D268" s="47"/>
      <c r="E268" s="47"/>
      <c r="F268" s="47"/>
      <c r="G268" s="47"/>
      <c r="H268" s="47"/>
      <c r="I268" s="47"/>
      <c r="J268" s="47"/>
      <c r="K268" s="47"/>
    </row>
    <row r="269" spans="2:11">
      <c r="B269" s="47"/>
      <c r="C269" s="47"/>
      <c r="D269" s="47"/>
      <c r="E269" s="47"/>
      <c r="F269" s="47"/>
      <c r="G269" s="47"/>
      <c r="H269" s="47"/>
      <c r="I269" s="47"/>
      <c r="J269" s="47"/>
      <c r="K269" s="47"/>
    </row>
    <row r="270" spans="2:11">
      <c r="B270" s="47"/>
      <c r="C270" s="47"/>
      <c r="D270" s="47"/>
      <c r="E270" s="47"/>
      <c r="F270" s="47"/>
      <c r="G270" s="47"/>
      <c r="H270" s="47"/>
      <c r="I270" s="47"/>
      <c r="J270" s="47"/>
      <c r="K270" s="47"/>
    </row>
    <row r="271" spans="2:11">
      <c r="B271" s="47"/>
      <c r="C271" s="47"/>
      <c r="D271" s="47"/>
      <c r="E271" s="47"/>
      <c r="F271" s="47"/>
      <c r="G271" s="47"/>
      <c r="H271" s="47"/>
      <c r="I271" s="47"/>
      <c r="J271" s="47"/>
      <c r="K271" s="47"/>
    </row>
    <row r="272" spans="2:11">
      <c r="B272" s="47"/>
      <c r="C272" s="47"/>
      <c r="D272" s="47"/>
      <c r="E272" s="47"/>
      <c r="F272" s="47"/>
      <c r="G272" s="47"/>
      <c r="H272" s="47"/>
      <c r="I272" s="47"/>
      <c r="J272" s="47"/>
      <c r="K272" s="47"/>
    </row>
    <row r="273" spans="2:11">
      <c r="B273" s="47"/>
      <c r="C273" s="47"/>
      <c r="D273" s="47"/>
      <c r="E273" s="47"/>
      <c r="F273" s="47"/>
      <c r="G273" s="47"/>
      <c r="H273" s="47"/>
      <c r="I273" s="47"/>
      <c r="J273" s="47"/>
      <c r="K273" s="47"/>
    </row>
    <row r="274" spans="2:11">
      <c r="B274" s="47"/>
      <c r="C274" s="47"/>
      <c r="D274" s="47"/>
      <c r="E274" s="47"/>
      <c r="F274" s="47"/>
      <c r="G274" s="47"/>
      <c r="H274" s="47"/>
      <c r="I274" s="47"/>
      <c r="J274" s="47"/>
      <c r="K274" s="47"/>
    </row>
    <row r="275" spans="2:11">
      <c r="B275" s="47"/>
      <c r="C275" s="47"/>
      <c r="D275" s="47"/>
      <c r="E275" s="47"/>
      <c r="F275" s="47"/>
      <c r="G275" s="47"/>
      <c r="H275" s="47"/>
      <c r="I275" s="47"/>
      <c r="J275" s="47"/>
      <c r="K275" s="47"/>
    </row>
    <row r="276" spans="2:11">
      <c r="B276" s="47"/>
      <c r="C276" s="47"/>
      <c r="D276" s="47"/>
      <c r="E276" s="47"/>
      <c r="F276" s="47"/>
      <c r="G276" s="47"/>
      <c r="H276" s="47"/>
      <c r="I276" s="47"/>
      <c r="J276" s="47"/>
      <c r="K276" s="47"/>
    </row>
    <row r="277" spans="2:11">
      <c r="B277" s="47"/>
      <c r="C277" s="47"/>
      <c r="D277" s="47"/>
      <c r="E277" s="47"/>
      <c r="F277" s="47"/>
      <c r="G277" s="47"/>
      <c r="H277" s="47"/>
      <c r="I277" s="47"/>
      <c r="J277" s="47"/>
      <c r="K277" s="47"/>
    </row>
    <row r="278" spans="2:11">
      <c r="B278" s="47"/>
      <c r="C278" s="47"/>
      <c r="D278" s="47"/>
      <c r="E278" s="47"/>
      <c r="F278" s="47"/>
      <c r="G278" s="47"/>
      <c r="H278" s="47"/>
      <c r="I278" s="47"/>
      <c r="J278" s="47"/>
      <c r="K278" s="47"/>
    </row>
    <row r="279" spans="2:11">
      <c r="B279" s="47"/>
      <c r="C279" s="47"/>
      <c r="D279" s="47"/>
      <c r="E279" s="47"/>
      <c r="F279" s="47"/>
      <c r="G279" s="47"/>
      <c r="H279" s="47"/>
      <c r="I279" s="47"/>
      <c r="J279" s="47"/>
      <c r="K279" s="47"/>
    </row>
    <row r="280" spans="2:11">
      <c r="B280" s="47"/>
      <c r="C280" s="47"/>
      <c r="D280" s="47"/>
      <c r="E280" s="47"/>
      <c r="F280" s="47"/>
      <c r="G280" s="47"/>
      <c r="H280" s="47"/>
      <c r="I280" s="47"/>
      <c r="J280" s="47"/>
      <c r="K280" s="47"/>
    </row>
    <row r="281" spans="2:11">
      <c r="B281" s="47"/>
      <c r="C281" s="47"/>
      <c r="D281" s="47"/>
      <c r="E281" s="47"/>
      <c r="F281" s="47"/>
      <c r="G281" s="47"/>
      <c r="H281" s="47"/>
      <c r="I281" s="47"/>
      <c r="J281" s="47"/>
      <c r="K281" s="47"/>
    </row>
    <row r="282" spans="2:11">
      <c r="B282" s="47"/>
      <c r="C282" s="47"/>
      <c r="D282" s="47"/>
      <c r="E282" s="47"/>
      <c r="F282" s="47"/>
      <c r="G282" s="47"/>
      <c r="H282" s="47"/>
      <c r="I282" s="47"/>
      <c r="J282" s="47"/>
      <c r="K282" s="47"/>
    </row>
    <row r="283" spans="2:11">
      <c r="B283" s="47"/>
      <c r="C283" s="47"/>
      <c r="D283" s="47"/>
      <c r="E283" s="47"/>
      <c r="F283" s="47"/>
      <c r="G283" s="47"/>
      <c r="H283" s="47"/>
      <c r="I283" s="47"/>
      <c r="J283" s="47"/>
      <c r="K283" s="47"/>
    </row>
    <row r="284" spans="2:11">
      <c r="B284" s="47"/>
      <c r="C284" s="47"/>
      <c r="D284" s="47"/>
      <c r="E284" s="47"/>
      <c r="F284" s="47"/>
      <c r="G284" s="47"/>
      <c r="H284" s="47"/>
      <c r="I284" s="47"/>
      <c r="J284" s="47"/>
      <c r="K284" s="47"/>
    </row>
    <row r="285" spans="2:11">
      <c r="B285" s="47"/>
      <c r="C285" s="47"/>
      <c r="D285" s="47"/>
      <c r="E285" s="47"/>
      <c r="F285" s="47"/>
      <c r="G285" s="47"/>
      <c r="H285" s="47"/>
      <c r="I285" s="47"/>
      <c r="J285" s="47"/>
      <c r="K285" s="47"/>
    </row>
    <row r="286" spans="2:11">
      <c r="B286" s="47"/>
      <c r="C286" s="47"/>
      <c r="D286" s="47"/>
      <c r="E286" s="47"/>
      <c r="F286" s="47"/>
      <c r="G286" s="47"/>
      <c r="H286" s="47"/>
      <c r="I286" s="47"/>
      <c r="J286" s="47"/>
      <c r="K286" s="47"/>
    </row>
    <row r="287" spans="2:11">
      <c r="B287" s="47"/>
      <c r="C287" s="47"/>
      <c r="D287" s="47"/>
      <c r="E287" s="47"/>
      <c r="F287" s="47"/>
      <c r="G287" s="47"/>
      <c r="H287" s="47"/>
      <c r="I287" s="47"/>
      <c r="J287" s="47"/>
      <c r="K287" s="47"/>
    </row>
    <row r="288" spans="2:11">
      <c r="B288" s="47"/>
      <c r="C288" s="47"/>
      <c r="D288" s="47"/>
      <c r="E288" s="47"/>
      <c r="F288" s="47"/>
      <c r="G288" s="47"/>
      <c r="H288" s="47"/>
      <c r="I288" s="47"/>
      <c r="J288" s="47"/>
      <c r="K288" s="47"/>
    </row>
    <row r="289" spans="2:11">
      <c r="B289" s="47"/>
      <c r="C289" s="47"/>
      <c r="D289" s="47"/>
      <c r="E289" s="47"/>
      <c r="F289" s="47"/>
      <c r="G289" s="47"/>
      <c r="H289" s="47"/>
      <c r="I289" s="47"/>
      <c r="J289" s="47"/>
      <c r="K289" s="47"/>
    </row>
    <row r="290" spans="2:11">
      <c r="B290" s="47"/>
      <c r="C290" s="47"/>
      <c r="D290" s="47"/>
      <c r="E290" s="47"/>
      <c r="F290" s="47"/>
      <c r="G290" s="47"/>
      <c r="H290" s="47"/>
      <c r="I290" s="47"/>
      <c r="J290" s="47"/>
      <c r="K290" s="47"/>
    </row>
    <row r="291" spans="2:11">
      <c r="B291" s="47"/>
      <c r="C291" s="47"/>
      <c r="D291" s="47"/>
      <c r="E291" s="47"/>
      <c r="F291" s="47"/>
      <c r="G291" s="47"/>
      <c r="H291" s="47"/>
      <c r="I291" s="47"/>
      <c r="J291" s="47"/>
      <c r="K291" s="47"/>
    </row>
    <row r="292" spans="2:11">
      <c r="B292" s="47"/>
      <c r="C292" s="47"/>
      <c r="D292" s="47"/>
      <c r="E292" s="47"/>
      <c r="F292" s="47"/>
      <c r="G292" s="47"/>
      <c r="H292" s="47"/>
      <c r="I292" s="47"/>
      <c r="J292" s="47"/>
      <c r="K292" s="47"/>
    </row>
    <row r="293" spans="2:11">
      <c r="B293" s="47"/>
      <c r="C293" s="47"/>
      <c r="D293" s="47"/>
      <c r="E293" s="47"/>
      <c r="F293" s="47"/>
      <c r="G293" s="47"/>
      <c r="H293" s="47"/>
      <c r="I293" s="47"/>
      <c r="J293" s="47"/>
      <c r="K293" s="47"/>
    </row>
    <row r="294" spans="2:11">
      <c r="B294" s="47"/>
      <c r="C294" s="47"/>
      <c r="D294" s="47"/>
      <c r="E294" s="47"/>
      <c r="F294" s="47"/>
      <c r="G294" s="47"/>
      <c r="H294" s="47"/>
      <c r="I294" s="47"/>
      <c r="J294" s="47"/>
      <c r="K294" s="47"/>
    </row>
    <row r="295" spans="2:11">
      <c r="B295" s="47"/>
      <c r="C295" s="47"/>
      <c r="D295" s="47"/>
      <c r="E295" s="47"/>
      <c r="F295" s="47"/>
      <c r="G295" s="47"/>
      <c r="H295" s="47"/>
      <c r="I295" s="47"/>
      <c r="J295" s="47"/>
      <c r="K295" s="47"/>
    </row>
    <row r="296" spans="2:11">
      <c r="B296" s="47"/>
      <c r="C296" s="47"/>
      <c r="D296" s="47"/>
      <c r="E296" s="47"/>
      <c r="F296" s="47"/>
      <c r="G296" s="47"/>
      <c r="H296" s="47"/>
      <c r="I296" s="47"/>
      <c r="J296" s="47"/>
      <c r="K296" s="47"/>
    </row>
    <row r="297" spans="2:11">
      <c r="B297" s="47"/>
      <c r="C297" s="47"/>
      <c r="D297" s="47"/>
      <c r="E297" s="47"/>
      <c r="F297" s="47"/>
      <c r="G297" s="47"/>
      <c r="H297" s="47"/>
      <c r="I297" s="47"/>
      <c r="J297" s="47"/>
      <c r="K297" s="47"/>
    </row>
    <row r="298" spans="2:11">
      <c r="B298" s="47"/>
      <c r="C298" s="47"/>
      <c r="D298" s="47"/>
      <c r="E298" s="47"/>
      <c r="F298" s="47"/>
      <c r="G298" s="47"/>
      <c r="H298" s="47"/>
      <c r="I298" s="47"/>
      <c r="J298" s="47"/>
      <c r="K298" s="47"/>
    </row>
    <row r="299" spans="2:11">
      <c r="B299" s="47"/>
      <c r="C299" s="47"/>
      <c r="D299" s="47"/>
      <c r="E299" s="47"/>
      <c r="F299" s="47"/>
      <c r="G299" s="47"/>
      <c r="H299" s="47"/>
      <c r="I299" s="47"/>
      <c r="J299" s="47"/>
      <c r="K299" s="47"/>
    </row>
    <row r="300" spans="2:11">
      <c r="B300" s="47"/>
      <c r="C300" s="47"/>
      <c r="D300" s="47"/>
      <c r="E300" s="47"/>
      <c r="F300" s="47"/>
      <c r="G300" s="47"/>
      <c r="H300" s="47"/>
      <c r="I300" s="47"/>
      <c r="J300" s="47"/>
      <c r="K300" s="47"/>
    </row>
    <row r="301" spans="2:11">
      <c r="B301" s="47"/>
      <c r="C301" s="47"/>
      <c r="D301" s="47"/>
      <c r="E301" s="47"/>
      <c r="F301" s="47"/>
      <c r="G301" s="47"/>
      <c r="H301" s="47"/>
      <c r="I301" s="47"/>
      <c r="J301" s="47"/>
      <c r="K301" s="47"/>
    </row>
    <row r="302" spans="2:11">
      <c r="B302" s="47"/>
      <c r="C302" s="47"/>
      <c r="D302" s="47"/>
      <c r="E302" s="47"/>
      <c r="F302" s="47"/>
      <c r="G302" s="47"/>
      <c r="H302" s="47"/>
      <c r="I302" s="47"/>
      <c r="J302" s="47"/>
      <c r="K302" s="47"/>
    </row>
    <row r="303" spans="2:11">
      <c r="B303" s="47"/>
      <c r="C303" s="47"/>
      <c r="D303" s="47"/>
      <c r="E303" s="47"/>
      <c r="F303" s="47"/>
      <c r="G303" s="47"/>
      <c r="H303" s="47"/>
      <c r="I303" s="47"/>
      <c r="J303" s="47"/>
      <c r="K303" s="47"/>
    </row>
    <row r="304" spans="2:11">
      <c r="B304" s="47"/>
      <c r="C304" s="47"/>
      <c r="D304" s="47"/>
      <c r="E304" s="47"/>
      <c r="F304" s="47"/>
      <c r="G304" s="47"/>
      <c r="H304" s="47"/>
      <c r="I304" s="47"/>
      <c r="J304" s="47"/>
      <c r="K304" s="47"/>
    </row>
    <row r="305" spans="2:11">
      <c r="B305" s="47"/>
      <c r="C305" s="47"/>
      <c r="D305" s="47"/>
      <c r="E305" s="47"/>
      <c r="F305" s="47"/>
      <c r="G305" s="47"/>
      <c r="H305" s="47"/>
      <c r="I305" s="47"/>
      <c r="J305" s="47"/>
      <c r="K305" s="47"/>
    </row>
    <row r="306" spans="2:11">
      <c r="B306" s="47"/>
      <c r="C306" s="47"/>
      <c r="D306" s="47"/>
      <c r="E306" s="47"/>
      <c r="F306" s="47"/>
      <c r="G306" s="47"/>
      <c r="H306" s="47"/>
      <c r="I306" s="47"/>
      <c r="J306" s="47"/>
      <c r="K306" s="47"/>
    </row>
    <row r="307" spans="2:11">
      <c r="B307" s="47"/>
      <c r="C307" s="47"/>
      <c r="D307" s="47"/>
      <c r="E307" s="47"/>
      <c r="F307" s="47"/>
      <c r="G307" s="47"/>
      <c r="H307" s="47"/>
      <c r="I307" s="47"/>
      <c r="J307" s="47"/>
      <c r="K307" s="47"/>
    </row>
    <row r="308" spans="2:11">
      <c r="B308" s="47"/>
      <c r="C308" s="47"/>
      <c r="D308" s="47"/>
      <c r="E308" s="47"/>
      <c r="F308" s="47"/>
      <c r="G308" s="47"/>
      <c r="H308" s="47"/>
      <c r="I308" s="47"/>
      <c r="J308" s="47"/>
      <c r="K308" s="47"/>
    </row>
    <row r="309" spans="2:11">
      <c r="B309" s="47"/>
      <c r="C309" s="47"/>
      <c r="D309" s="47"/>
      <c r="E309" s="47"/>
      <c r="F309" s="47"/>
      <c r="G309" s="47"/>
      <c r="H309" s="47"/>
      <c r="I309" s="47"/>
      <c r="J309" s="47"/>
      <c r="K309" s="47"/>
    </row>
    <row r="310" spans="2:11">
      <c r="B310" s="47"/>
      <c r="C310" s="47"/>
      <c r="D310" s="47"/>
      <c r="E310" s="47"/>
      <c r="F310" s="47"/>
      <c r="G310" s="47"/>
      <c r="H310" s="47"/>
      <c r="I310" s="47"/>
      <c r="J310" s="47"/>
      <c r="K310" s="47"/>
    </row>
    <row r="311" spans="2:11">
      <c r="B311" s="47"/>
      <c r="C311" s="47"/>
      <c r="D311" s="47"/>
      <c r="E311" s="47"/>
      <c r="F311" s="47"/>
      <c r="G311" s="47"/>
      <c r="H311" s="47"/>
      <c r="I311" s="47"/>
      <c r="J311" s="47"/>
      <c r="K311" s="47"/>
    </row>
    <row r="312" spans="2:11">
      <c r="B312" s="47"/>
      <c r="C312" s="47"/>
      <c r="D312" s="47"/>
      <c r="E312" s="47"/>
      <c r="F312" s="47"/>
      <c r="G312" s="47"/>
      <c r="H312" s="47"/>
      <c r="I312" s="47"/>
      <c r="J312" s="47"/>
      <c r="K312" s="47"/>
    </row>
    <row r="313" spans="2:11">
      <c r="B313" s="47"/>
      <c r="C313" s="47"/>
      <c r="D313" s="47"/>
      <c r="E313" s="47"/>
      <c r="F313" s="47"/>
      <c r="G313" s="47"/>
      <c r="H313" s="47"/>
      <c r="I313" s="47"/>
      <c r="J313" s="47"/>
      <c r="K313" s="47"/>
    </row>
    <row r="314" spans="2:11">
      <c r="B314" s="47"/>
      <c r="C314" s="47"/>
      <c r="D314" s="47"/>
      <c r="E314" s="47"/>
      <c r="F314" s="47"/>
      <c r="G314" s="47"/>
      <c r="H314" s="47"/>
      <c r="I314" s="47"/>
      <c r="J314" s="47"/>
      <c r="K314" s="47"/>
    </row>
    <row r="315" spans="2:11">
      <c r="B315" s="47"/>
      <c r="C315" s="47"/>
      <c r="D315" s="47"/>
      <c r="E315" s="47"/>
      <c r="F315" s="47"/>
      <c r="G315" s="47"/>
      <c r="H315" s="47"/>
      <c r="I315" s="47"/>
      <c r="J315" s="47"/>
      <c r="K315" s="47"/>
    </row>
    <row r="316" spans="2:11">
      <c r="B316" s="47"/>
      <c r="C316" s="47"/>
      <c r="D316" s="47"/>
      <c r="E316" s="47"/>
      <c r="F316" s="47"/>
      <c r="G316" s="47"/>
      <c r="H316" s="47"/>
      <c r="I316" s="47"/>
      <c r="J316" s="47"/>
      <c r="K316" s="47"/>
    </row>
    <row r="317" spans="2:11">
      <c r="B317" s="47"/>
      <c r="C317" s="47"/>
      <c r="D317" s="47"/>
      <c r="E317" s="47"/>
      <c r="F317" s="47"/>
      <c r="G317" s="47"/>
      <c r="H317" s="47"/>
      <c r="I317" s="47"/>
      <c r="J317" s="47"/>
      <c r="K317" s="47"/>
    </row>
    <row r="318" spans="2:11">
      <c r="B318" s="47"/>
      <c r="C318" s="47"/>
      <c r="D318" s="47"/>
      <c r="E318" s="47"/>
      <c r="F318" s="47"/>
      <c r="G318" s="47"/>
      <c r="H318" s="47"/>
      <c r="I318" s="47"/>
      <c r="J318" s="47"/>
      <c r="K318" s="47"/>
    </row>
    <row r="319" spans="2:11">
      <c r="B319" s="47"/>
      <c r="C319" s="47"/>
      <c r="D319" s="47"/>
      <c r="E319" s="47"/>
      <c r="F319" s="47"/>
      <c r="G319" s="47"/>
      <c r="H319" s="47"/>
      <c r="I319" s="47"/>
      <c r="J319" s="47"/>
      <c r="K319" s="47"/>
    </row>
    <row r="320" spans="2:11">
      <c r="B320" s="47"/>
      <c r="C320" s="47"/>
      <c r="D320" s="47"/>
      <c r="E320" s="47"/>
      <c r="F320" s="47"/>
      <c r="G320" s="47"/>
      <c r="H320" s="47"/>
      <c r="I320" s="47"/>
      <c r="J320" s="47"/>
      <c r="K320" s="47"/>
    </row>
    <row r="321" spans="2:11">
      <c r="B321" s="47"/>
      <c r="C321" s="47"/>
      <c r="D321" s="47"/>
      <c r="E321" s="47"/>
      <c r="F321" s="47"/>
      <c r="G321" s="47"/>
      <c r="H321" s="47"/>
      <c r="I321" s="47"/>
      <c r="J321" s="47"/>
      <c r="K321" s="47"/>
    </row>
    <row r="322" spans="2:11">
      <c r="B322" s="47"/>
      <c r="C322" s="47"/>
      <c r="D322" s="47"/>
      <c r="E322" s="47"/>
      <c r="F322" s="47"/>
      <c r="G322" s="47"/>
      <c r="H322" s="47"/>
      <c r="I322" s="47"/>
      <c r="J322" s="47"/>
      <c r="K322" s="47"/>
    </row>
    <row r="323" spans="2:11">
      <c r="B323" s="47"/>
      <c r="C323" s="47"/>
      <c r="D323" s="47"/>
      <c r="E323" s="47"/>
      <c r="F323" s="47"/>
      <c r="G323" s="47"/>
      <c r="H323" s="47"/>
      <c r="I323" s="47"/>
      <c r="J323" s="47"/>
      <c r="K323" s="47"/>
    </row>
    <row r="324" spans="2:11">
      <c r="B324" s="47"/>
      <c r="C324" s="47"/>
      <c r="D324" s="47"/>
      <c r="E324" s="47"/>
      <c r="F324" s="47"/>
      <c r="G324" s="47"/>
      <c r="H324" s="47"/>
      <c r="I324" s="47"/>
      <c r="J324" s="47"/>
      <c r="K324" s="47"/>
    </row>
    <row r="325" spans="2:11">
      <c r="B325" s="47"/>
      <c r="C325" s="47"/>
      <c r="D325" s="47"/>
      <c r="E325" s="47"/>
      <c r="F325" s="47"/>
      <c r="G325" s="47"/>
      <c r="H325" s="47"/>
      <c r="I325" s="47"/>
      <c r="J325" s="47"/>
      <c r="K325" s="47"/>
    </row>
    <row r="326" spans="2:11">
      <c r="B326" s="47"/>
      <c r="C326" s="47"/>
      <c r="D326" s="47"/>
      <c r="E326" s="47"/>
      <c r="F326" s="47"/>
      <c r="G326" s="47"/>
      <c r="H326" s="47"/>
      <c r="I326" s="47"/>
      <c r="J326" s="47"/>
      <c r="K326" s="47"/>
    </row>
    <row r="327" spans="2:11">
      <c r="B327" s="47"/>
      <c r="C327" s="47"/>
      <c r="D327" s="47"/>
      <c r="E327" s="47"/>
      <c r="F327" s="47"/>
      <c r="G327" s="47"/>
      <c r="H327" s="47"/>
      <c r="I327" s="47"/>
      <c r="J327" s="47"/>
      <c r="K327" s="47"/>
    </row>
    <row r="328" spans="2:11">
      <c r="B328" s="47"/>
      <c r="C328" s="47"/>
      <c r="D328" s="47"/>
      <c r="E328" s="47"/>
      <c r="F328" s="47"/>
      <c r="G328" s="47"/>
      <c r="H328" s="47"/>
      <c r="I328" s="47"/>
      <c r="J328" s="47"/>
      <c r="K328" s="47"/>
    </row>
    <row r="329" spans="2:11">
      <c r="B329" s="47"/>
      <c r="C329" s="47"/>
      <c r="D329" s="47"/>
      <c r="E329" s="47"/>
      <c r="F329" s="47"/>
      <c r="G329" s="47"/>
      <c r="H329" s="47"/>
      <c r="I329" s="47"/>
      <c r="J329" s="47"/>
      <c r="K329" s="47"/>
    </row>
    <row r="330" spans="2:11">
      <c r="B330" s="47"/>
      <c r="C330" s="47"/>
      <c r="D330" s="47"/>
      <c r="E330" s="47"/>
      <c r="F330" s="47"/>
      <c r="G330" s="47"/>
      <c r="H330" s="47"/>
      <c r="I330" s="47"/>
      <c r="J330" s="47"/>
      <c r="K330" s="47"/>
    </row>
    <row r="331" spans="2:11">
      <c r="B331" s="47"/>
      <c r="C331" s="47"/>
      <c r="D331" s="47"/>
      <c r="E331" s="47"/>
      <c r="F331" s="47"/>
      <c r="G331" s="47"/>
      <c r="H331" s="47"/>
      <c r="I331" s="47"/>
      <c r="J331" s="47"/>
      <c r="K331" s="47"/>
    </row>
    <row r="332" spans="2:11">
      <c r="B332" s="47"/>
      <c r="C332" s="47"/>
      <c r="D332" s="47"/>
      <c r="E332" s="47"/>
      <c r="F332" s="47"/>
      <c r="G332" s="47"/>
      <c r="H332" s="47"/>
      <c r="I332" s="47"/>
      <c r="J332" s="47"/>
      <c r="K332" s="47"/>
    </row>
    <row r="333" spans="2:11">
      <c r="B333" s="47"/>
      <c r="C333" s="47"/>
      <c r="D333" s="47"/>
      <c r="E333" s="47"/>
      <c r="F333" s="47"/>
      <c r="G333" s="47"/>
      <c r="H333" s="47"/>
      <c r="I333" s="47"/>
      <c r="J333" s="47"/>
      <c r="K333" s="47"/>
    </row>
    <row r="334" spans="2:11">
      <c r="B334" s="47"/>
      <c r="C334" s="47"/>
      <c r="D334" s="47"/>
      <c r="E334" s="47"/>
      <c r="F334" s="47"/>
      <c r="G334" s="47"/>
      <c r="H334" s="47"/>
      <c r="I334" s="47"/>
      <c r="J334" s="47"/>
      <c r="K334" s="47"/>
    </row>
    <row r="335" spans="2:11">
      <c r="B335" s="47"/>
      <c r="C335" s="47"/>
      <c r="D335" s="47"/>
      <c r="E335" s="47"/>
      <c r="F335" s="47"/>
      <c r="G335" s="47"/>
      <c r="H335" s="47"/>
      <c r="I335" s="47"/>
      <c r="J335" s="47"/>
      <c r="K335" s="47"/>
    </row>
    <row r="336" spans="2:11">
      <c r="B336" s="47"/>
      <c r="C336" s="47"/>
      <c r="D336" s="47"/>
      <c r="E336" s="47"/>
      <c r="F336" s="47"/>
      <c r="G336" s="47"/>
      <c r="H336" s="47"/>
      <c r="I336" s="47"/>
      <c r="J336" s="47"/>
      <c r="K336" s="47"/>
    </row>
    <row r="337" spans="2:11">
      <c r="B337" s="47"/>
      <c r="C337" s="47"/>
      <c r="D337" s="47"/>
      <c r="E337" s="47"/>
      <c r="F337" s="47"/>
      <c r="G337" s="47"/>
      <c r="H337" s="47"/>
      <c r="I337" s="47"/>
      <c r="J337" s="47"/>
      <c r="K337" s="47"/>
    </row>
    <row r="338" spans="2:11">
      <c r="B338" s="47"/>
      <c r="C338" s="47"/>
      <c r="D338" s="47"/>
      <c r="E338" s="47"/>
      <c r="F338" s="47"/>
      <c r="G338" s="47"/>
      <c r="H338" s="47"/>
      <c r="I338" s="47"/>
      <c r="J338" s="47"/>
      <c r="K338" s="47"/>
    </row>
    <row r="339" spans="2:11">
      <c r="B339" s="47"/>
      <c r="C339" s="47"/>
      <c r="D339" s="47"/>
      <c r="E339" s="47"/>
      <c r="F339" s="47"/>
      <c r="G339" s="47"/>
      <c r="H339" s="47"/>
      <c r="I339" s="47"/>
      <c r="J339" s="47"/>
      <c r="K339" s="47"/>
    </row>
    <row r="340" spans="2:11">
      <c r="B340" s="47"/>
      <c r="C340" s="47"/>
      <c r="D340" s="47"/>
      <c r="E340" s="47"/>
      <c r="F340" s="47"/>
      <c r="G340" s="47"/>
      <c r="H340" s="47"/>
      <c r="I340" s="47"/>
      <c r="J340" s="47"/>
      <c r="K340" s="47"/>
    </row>
    <row r="341" spans="2:11">
      <c r="B341" s="47"/>
      <c r="C341" s="47"/>
      <c r="D341" s="47"/>
      <c r="E341" s="47"/>
      <c r="F341" s="47"/>
      <c r="G341" s="47"/>
      <c r="H341" s="47"/>
      <c r="I341" s="47"/>
      <c r="J341" s="47"/>
      <c r="K341" s="47"/>
    </row>
    <row r="342" spans="2:11">
      <c r="B342" s="47"/>
      <c r="C342" s="47"/>
      <c r="D342" s="47"/>
      <c r="E342" s="47"/>
      <c r="F342" s="47"/>
      <c r="G342" s="47"/>
      <c r="H342" s="47"/>
      <c r="I342" s="47"/>
      <c r="J342" s="47"/>
      <c r="K342" s="47"/>
    </row>
    <row r="343" spans="2:11">
      <c r="B343" s="47"/>
      <c r="C343" s="47"/>
      <c r="D343" s="47"/>
      <c r="E343" s="47"/>
      <c r="F343" s="47"/>
      <c r="G343" s="47"/>
      <c r="H343" s="47"/>
      <c r="I343" s="47"/>
      <c r="J343" s="47"/>
      <c r="K343" s="47"/>
    </row>
    <row r="344" spans="2:11">
      <c r="B344" s="47"/>
      <c r="C344" s="47"/>
      <c r="D344" s="47"/>
      <c r="E344" s="47"/>
      <c r="F344" s="47"/>
      <c r="G344" s="47"/>
      <c r="H344" s="47"/>
      <c r="I344" s="47"/>
      <c r="J344" s="47"/>
      <c r="K344" s="47"/>
    </row>
    <row r="345" spans="2:11">
      <c r="B345" s="47"/>
      <c r="C345" s="47"/>
      <c r="D345" s="47"/>
      <c r="E345" s="47"/>
      <c r="F345" s="47"/>
      <c r="G345" s="47"/>
      <c r="H345" s="47"/>
      <c r="I345" s="47"/>
      <c r="J345" s="47"/>
      <c r="K345" s="47"/>
    </row>
    <row r="346" spans="2:11">
      <c r="B346" s="47"/>
      <c r="C346" s="47"/>
      <c r="D346" s="47"/>
      <c r="E346" s="47"/>
      <c r="F346" s="47"/>
      <c r="G346" s="47"/>
      <c r="H346" s="47"/>
      <c r="I346" s="47"/>
      <c r="J346" s="47"/>
      <c r="K346" s="47"/>
    </row>
    <row r="347" spans="2:11">
      <c r="B347" s="47"/>
      <c r="C347" s="47"/>
      <c r="D347" s="47"/>
      <c r="E347" s="47"/>
      <c r="F347" s="47"/>
      <c r="G347" s="47"/>
      <c r="H347" s="47"/>
      <c r="I347" s="47"/>
      <c r="J347" s="47"/>
      <c r="K347" s="47"/>
    </row>
    <row r="348" spans="2:11">
      <c r="B348" s="47"/>
      <c r="C348" s="47"/>
      <c r="D348" s="47"/>
      <c r="E348" s="47"/>
      <c r="F348" s="47"/>
      <c r="G348" s="47"/>
      <c r="H348" s="47"/>
      <c r="I348" s="47"/>
      <c r="J348" s="47"/>
      <c r="K348" s="47"/>
    </row>
    <row r="349" spans="2:11">
      <c r="B349" s="47"/>
      <c r="C349" s="47"/>
      <c r="D349" s="47"/>
      <c r="E349" s="47"/>
      <c r="F349" s="47"/>
      <c r="G349" s="47"/>
      <c r="H349" s="47"/>
      <c r="I349" s="47"/>
      <c r="J349" s="47"/>
      <c r="K349" s="47"/>
    </row>
    <row r="350" spans="2:11">
      <c r="B350" s="47"/>
      <c r="C350" s="47"/>
      <c r="D350" s="47"/>
      <c r="E350" s="47"/>
      <c r="F350" s="47"/>
      <c r="G350" s="47"/>
      <c r="H350" s="47"/>
      <c r="I350" s="47"/>
      <c r="J350" s="47"/>
      <c r="K350" s="47"/>
    </row>
    <row r="351" spans="2:11">
      <c r="B351" s="47"/>
      <c r="C351" s="47"/>
      <c r="D351" s="47"/>
      <c r="E351" s="47"/>
      <c r="F351" s="47"/>
      <c r="G351" s="47"/>
      <c r="H351" s="47"/>
      <c r="I351" s="47"/>
      <c r="J351" s="47"/>
      <c r="K351" s="47"/>
    </row>
    <row r="352" spans="2:11">
      <c r="B352" s="47"/>
      <c r="C352" s="47"/>
      <c r="D352" s="47"/>
      <c r="E352" s="47"/>
      <c r="F352" s="47"/>
      <c r="G352" s="47"/>
      <c r="H352" s="47"/>
      <c r="I352" s="47"/>
      <c r="J352" s="47"/>
      <c r="K352" s="47"/>
    </row>
    <row r="353" spans="2:11">
      <c r="B353" s="47"/>
      <c r="C353" s="47"/>
      <c r="D353" s="47"/>
      <c r="E353" s="47"/>
      <c r="F353" s="47"/>
      <c r="G353" s="47"/>
      <c r="H353" s="47"/>
      <c r="I353" s="47"/>
      <c r="J353" s="47"/>
      <c r="K353" s="47"/>
    </row>
    <row r="354" spans="2:11">
      <c r="B354" s="47"/>
      <c r="C354" s="47"/>
      <c r="D354" s="47"/>
      <c r="E354" s="47"/>
      <c r="F354" s="47"/>
      <c r="G354" s="47"/>
      <c r="H354" s="47"/>
      <c r="I354" s="47"/>
      <c r="J354" s="47"/>
      <c r="K354" s="47"/>
    </row>
    <row r="355" spans="2:11">
      <c r="B355" s="47"/>
      <c r="C355" s="47"/>
      <c r="D355" s="47"/>
      <c r="E355" s="47"/>
      <c r="F355" s="47"/>
      <c r="G355" s="47"/>
      <c r="H355" s="47"/>
      <c r="I355" s="47"/>
      <c r="J355" s="47"/>
      <c r="K355" s="47"/>
    </row>
    <row r="356" spans="2:11">
      <c r="B356" s="47"/>
      <c r="C356" s="47"/>
      <c r="D356" s="47"/>
      <c r="E356" s="47"/>
      <c r="F356" s="47"/>
      <c r="G356" s="47"/>
      <c r="H356" s="47"/>
      <c r="I356" s="47"/>
      <c r="J356" s="47"/>
      <c r="K356" s="47"/>
    </row>
    <row r="357" spans="2:11">
      <c r="B357" s="47"/>
      <c r="C357" s="47"/>
      <c r="D357" s="47"/>
      <c r="E357" s="47"/>
      <c r="F357" s="47"/>
      <c r="G357" s="47"/>
      <c r="H357" s="47"/>
      <c r="I357" s="47"/>
      <c r="J357" s="47"/>
      <c r="K357" s="47"/>
    </row>
    <row r="358" spans="2:11">
      <c r="B358" s="47"/>
      <c r="C358" s="47"/>
      <c r="D358" s="47"/>
      <c r="E358" s="47"/>
      <c r="F358" s="47"/>
      <c r="G358" s="47"/>
      <c r="H358" s="47"/>
      <c r="I358" s="47"/>
      <c r="J358" s="47"/>
      <c r="K358" s="47"/>
    </row>
    <row r="359" spans="2:11">
      <c r="B359" s="47"/>
      <c r="C359" s="47"/>
      <c r="D359" s="47"/>
      <c r="E359" s="47"/>
      <c r="F359" s="47"/>
      <c r="G359" s="47"/>
      <c r="H359" s="47"/>
      <c r="I359" s="47"/>
      <c r="J359" s="47"/>
      <c r="K359" s="47"/>
    </row>
    <row r="360" spans="2:11">
      <c r="B360" s="47"/>
      <c r="C360" s="47"/>
      <c r="D360" s="47"/>
      <c r="E360" s="47"/>
      <c r="F360" s="47"/>
      <c r="G360" s="47"/>
      <c r="H360" s="47"/>
      <c r="I360" s="47"/>
      <c r="J360" s="47"/>
      <c r="K360" s="47"/>
    </row>
    <row r="361" spans="2:11">
      <c r="B361" s="47"/>
      <c r="C361" s="47"/>
      <c r="D361" s="47"/>
      <c r="E361" s="47"/>
      <c r="F361" s="47"/>
      <c r="G361" s="47"/>
      <c r="H361" s="47"/>
      <c r="I361" s="47"/>
      <c r="J361" s="47"/>
      <c r="K361" s="47"/>
    </row>
    <row r="362" spans="2:11">
      <c r="B362" s="47"/>
      <c r="C362" s="47"/>
      <c r="D362" s="47"/>
      <c r="E362" s="47"/>
      <c r="F362" s="47"/>
      <c r="G362" s="47"/>
      <c r="H362" s="47"/>
      <c r="I362" s="47"/>
      <c r="J362" s="47"/>
      <c r="K362" s="47"/>
    </row>
    <row r="363" spans="2:11">
      <c r="B363" s="47"/>
      <c r="C363" s="47"/>
      <c r="D363" s="47"/>
      <c r="E363" s="47"/>
      <c r="F363" s="47"/>
      <c r="G363" s="47"/>
      <c r="H363" s="47"/>
      <c r="I363" s="47"/>
      <c r="J363" s="47"/>
      <c r="K363" s="47"/>
    </row>
    <row r="364" spans="2:11">
      <c r="B364" s="47"/>
      <c r="C364" s="47"/>
      <c r="D364" s="47"/>
      <c r="E364" s="47"/>
      <c r="F364" s="47"/>
      <c r="G364" s="47"/>
      <c r="H364" s="47"/>
      <c r="I364" s="47"/>
      <c r="J364" s="47"/>
      <c r="K364" s="47"/>
    </row>
    <row r="365" spans="2:11">
      <c r="B365" s="47"/>
      <c r="C365" s="47"/>
      <c r="D365" s="47"/>
      <c r="E365" s="47"/>
      <c r="F365" s="47"/>
      <c r="G365" s="47"/>
      <c r="H365" s="47"/>
      <c r="I365" s="47"/>
      <c r="J365" s="47"/>
      <c r="K365" s="47"/>
    </row>
    <row r="366" spans="2:11">
      <c r="B366" s="47"/>
      <c r="C366" s="47"/>
      <c r="D366" s="47"/>
      <c r="E366" s="47"/>
      <c r="F366" s="47"/>
      <c r="G366" s="47"/>
      <c r="H366" s="47"/>
      <c r="I366" s="47"/>
      <c r="J366" s="47"/>
      <c r="K366" s="47"/>
    </row>
    <row r="367" spans="2:11">
      <c r="B367" s="47"/>
      <c r="C367" s="47"/>
      <c r="D367" s="47"/>
      <c r="E367" s="47"/>
      <c r="F367" s="47"/>
      <c r="G367" s="47"/>
      <c r="H367" s="47"/>
      <c r="I367" s="47"/>
      <c r="J367" s="47"/>
      <c r="K367" s="47"/>
    </row>
    <row r="368" spans="2:11">
      <c r="B368" s="47"/>
      <c r="C368" s="47"/>
      <c r="D368" s="47"/>
      <c r="E368" s="47"/>
      <c r="F368" s="47"/>
      <c r="G368" s="47"/>
      <c r="H368" s="47"/>
      <c r="I368" s="47"/>
      <c r="J368" s="47"/>
      <c r="K368" s="47"/>
    </row>
    <row r="369" spans="2:11">
      <c r="B369" s="47"/>
      <c r="C369" s="47"/>
      <c r="D369" s="47"/>
      <c r="E369" s="47"/>
      <c r="F369" s="47"/>
      <c r="G369" s="47"/>
      <c r="H369" s="47"/>
      <c r="I369" s="47"/>
      <c r="J369" s="47"/>
      <c r="K369" s="47"/>
    </row>
    <row r="370" spans="2:11">
      <c r="B370" s="47"/>
      <c r="C370" s="47"/>
      <c r="D370" s="47"/>
      <c r="E370" s="47"/>
      <c r="F370" s="47"/>
      <c r="G370" s="47"/>
      <c r="H370" s="47"/>
      <c r="I370" s="47"/>
      <c r="J370" s="47"/>
      <c r="K370" s="47"/>
    </row>
    <row r="371" spans="2:11">
      <c r="B371" s="47"/>
      <c r="C371" s="47"/>
      <c r="D371" s="47"/>
      <c r="E371" s="47"/>
      <c r="F371" s="47"/>
      <c r="G371" s="47"/>
      <c r="H371" s="47"/>
      <c r="I371" s="47"/>
      <c r="J371" s="47"/>
      <c r="K371" s="47"/>
    </row>
    <row r="372" spans="2:11">
      <c r="B372" s="47"/>
      <c r="C372" s="47"/>
      <c r="D372" s="47"/>
      <c r="E372" s="47"/>
      <c r="F372" s="47"/>
      <c r="G372" s="47"/>
      <c r="H372" s="47"/>
      <c r="I372" s="47"/>
      <c r="J372" s="47"/>
      <c r="K372" s="47"/>
    </row>
    <row r="373" spans="2:11">
      <c r="B373" s="47"/>
      <c r="C373" s="47"/>
      <c r="D373" s="47"/>
      <c r="E373" s="47"/>
      <c r="F373" s="47"/>
      <c r="G373" s="47"/>
      <c r="H373" s="47"/>
      <c r="I373" s="47"/>
      <c r="J373" s="47"/>
      <c r="K373" s="47"/>
    </row>
    <row r="374" spans="2:11">
      <c r="B374" s="47"/>
      <c r="C374" s="47"/>
      <c r="D374" s="47"/>
      <c r="E374" s="47"/>
      <c r="F374" s="47"/>
      <c r="G374" s="47"/>
      <c r="H374" s="47"/>
      <c r="I374" s="47"/>
      <c r="J374" s="47"/>
      <c r="K374" s="47"/>
    </row>
    <row r="375" spans="2:11">
      <c r="B375" s="47"/>
      <c r="C375" s="47"/>
      <c r="D375" s="47"/>
      <c r="E375" s="47"/>
      <c r="F375" s="47"/>
      <c r="G375" s="47"/>
      <c r="H375" s="47"/>
      <c r="I375" s="47"/>
      <c r="J375" s="47"/>
      <c r="K375" s="47"/>
    </row>
    <row r="376" spans="2:11">
      <c r="B376" s="47"/>
      <c r="C376" s="47"/>
      <c r="D376" s="47"/>
      <c r="E376" s="47"/>
      <c r="F376" s="47"/>
      <c r="G376" s="47"/>
      <c r="H376" s="47"/>
      <c r="I376" s="47"/>
      <c r="J376" s="47"/>
      <c r="K376" s="47"/>
    </row>
    <row r="377" spans="2:11">
      <c r="B377" s="47"/>
      <c r="C377" s="47"/>
      <c r="D377" s="47"/>
      <c r="E377" s="47"/>
      <c r="F377" s="47"/>
      <c r="G377" s="47"/>
      <c r="H377" s="47"/>
      <c r="I377" s="47"/>
      <c r="J377" s="47"/>
      <c r="K377" s="47"/>
    </row>
    <row r="378" spans="2:11">
      <c r="B378" s="47"/>
      <c r="C378" s="47"/>
      <c r="D378" s="47"/>
      <c r="E378" s="47"/>
      <c r="F378" s="47"/>
      <c r="G378" s="47"/>
      <c r="H378" s="47"/>
      <c r="I378" s="47"/>
      <c r="J378" s="47"/>
      <c r="K378" s="47"/>
    </row>
    <row r="379" spans="2:11">
      <c r="B379" s="47"/>
      <c r="C379" s="47"/>
      <c r="D379" s="47"/>
      <c r="E379" s="47"/>
      <c r="F379" s="47"/>
      <c r="G379" s="47"/>
      <c r="H379" s="47"/>
      <c r="I379" s="47"/>
      <c r="J379" s="47"/>
      <c r="K379" s="47"/>
    </row>
    <row r="380" spans="2:11">
      <c r="B380" s="47"/>
      <c r="C380" s="47"/>
      <c r="D380" s="47"/>
      <c r="E380" s="47"/>
      <c r="F380" s="47"/>
      <c r="G380" s="47"/>
      <c r="H380" s="47"/>
      <c r="I380" s="47"/>
      <c r="J380" s="47"/>
      <c r="K380" s="47"/>
    </row>
    <row r="381" spans="2:11">
      <c r="B381" s="47"/>
      <c r="C381" s="47"/>
      <c r="D381" s="47"/>
      <c r="E381" s="47"/>
      <c r="F381" s="47"/>
      <c r="G381" s="47"/>
      <c r="H381" s="47"/>
      <c r="I381" s="47"/>
      <c r="J381" s="47"/>
      <c r="K381" s="47"/>
    </row>
    <row r="382" spans="2:11">
      <c r="B382" s="47"/>
      <c r="C382" s="47"/>
      <c r="D382" s="47"/>
      <c r="E382" s="47"/>
      <c r="F382" s="47"/>
      <c r="G382" s="47"/>
      <c r="H382" s="47"/>
      <c r="I382" s="47"/>
      <c r="J382" s="47"/>
      <c r="K382" s="47"/>
    </row>
    <row r="383" spans="2:11">
      <c r="B383" s="47"/>
      <c r="C383" s="47"/>
      <c r="D383" s="47"/>
      <c r="E383" s="47"/>
      <c r="F383" s="47"/>
      <c r="G383" s="47"/>
      <c r="H383" s="47"/>
      <c r="I383" s="47"/>
      <c r="J383" s="47"/>
      <c r="K383" s="47"/>
    </row>
    <row r="384" spans="2:11">
      <c r="B384" s="47"/>
      <c r="C384" s="47"/>
      <c r="D384" s="47"/>
      <c r="E384" s="47"/>
      <c r="F384" s="47"/>
      <c r="G384" s="47"/>
      <c r="H384" s="47"/>
      <c r="I384" s="47"/>
      <c r="J384" s="47"/>
      <c r="K384" s="47"/>
    </row>
    <row r="385" spans="2:11">
      <c r="B385" s="47"/>
      <c r="C385" s="47"/>
      <c r="D385" s="47"/>
      <c r="E385" s="47"/>
      <c r="F385" s="47"/>
      <c r="G385" s="47"/>
      <c r="H385" s="47"/>
      <c r="I385" s="47"/>
      <c r="J385" s="47"/>
      <c r="K385" s="47"/>
    </row>
    <row r="386" spans="2:11">
      <c r="B386" s="47"/>
      <c r="C386" s="47"/>
      <c r="D386" s="47"/>
      <c r="E386" s="47"/>
      <c r="F386" s="47"/>
      <c r="G386" s="47"/>
      <c r="H386" s="47"/>
      <c r="I386" s="47"/>
      <c r="J386" s="47"/>
      <c r="K386" s="47"/>
    </row>
    <row r="387" spans="2:11">
      <c r="B387" s="47"/>
      <c r="C387" s="47"/>
      <c r="D387" s="47"/>
      <c r="E387" s="47"/>
      <c r="F387" s="47"/>
      <c r="G387" s="47"/>
      <c r="H387" s="47"/>
      <c r="I387" s="47"/>
      <c r="J387" s="47"/>
      <c r="K387" s="47"/>
    </row>
    <row r="388" spans="2:11">
      <c r="B388" s="47"/>
      <c r="C388" s="47"/>
      <c r="D388" s="47"/>
      <c r="E388" s="47"/>
      <c r="F388" s="47"/>
      <c r="G388" s="47"/>
      <c r="H388" s="47"/>
      <c r="I388" s="47"/>
      <c r="J388" s="47"/>
      <c r="K388" s="47"/>
    </row>
    <row r="389" spans="2:11">
      <c r="B389" s="47"/>
      <c r="C389" s="47"/>
      <c r="D389" s="47"/>
      <c r="E389" s="47"/>
      <c r="F389" s="47"/>
      <c r="G389" s="47"/>
      <c r="H389" s="47"/>
      <c r="I389" s="47"/>
      <c r="J389" s="47"/>
      <c r="K389" s="47"/>
    </row>
    <row r="390" spans="2:11">
      <c r="B390" s="47"/>
      <c r="C390" s="47"/>
      <c r="D390" s="47"/>
      <c r="E390" s="47"/>
      <c r="F390" s="47"/>
      <c r="G390" s="47"/>
      <c r="H390" s="47"/>
      <c r="I390" s="47"/>
      <c r="J390" s="47"/>
      <c r="K390" s="47"/>
    </row>
    <row r="391" spans="2:11">
      <c r="B391" s="47"/>
      <c r="C391" s="47"/>
      <c r="D391" s="47"/>
      <c r="E391" s="47"/>
      <c r="F391" s="47"/>
      <c r="G391" s="47"/>
      <c r="H391" s="47"/>
      <c r="I391" s="47"/>
      <c r="J391" s="47"/>
      <c r="K391" s="47"/>
    </row>
    <row r="392" spans="2:11">
      <c r="B392" s="47"/>
      <c r="C392" s="47"/>
      <c r="D392" s="47"/>
      <c r="E392" s="47"/>
      <c r="F392" s="47"/>
      <c r="G392" s="47"/>
      <c r="H392" s="47"/>
      <c r="I392" s="47"/>
      <c r="J392" s="47"/>
      <c r="K392" s="47"/>
    </row>
    <row r="393" spans="2:11">
      <c r="B393" s="47"/>
      <c r="C393" s="47"/>
      <c r="D393" s="47"/>
      <c r="E393" s="47"/>
      <c r="F393" s="47"/>
      <c r="G393" s="47"/>
      <c r="H393" s="47"/>
      <c r="I393" s="47"/>
      <c r="J393" s="47"/>
      <c r="K393" s="47"/>
    </row>
    <row r="394" spans="2:11">
      <c r="B394" s="47"/>
      <c r="C394" s="47"/>
      <c r="D394" s="47"/>
      <c r="E394" s="47"/>
      <c r="F394" s="47"/>
      <c r="G394" s="47"/>
      <c r="H394" s="47"/>
      <c r="I394" s="47"/>
      <c r="J394" s="47"/>
      <c r="K394" s="47"/>
    </row>
    <row r="395" spans="2:11">
      <c r="B395" s="47"/>
      <c r="C395" s="47"/>
      <c r="D395" s="47"/>
      <c r="E395" s="47"/>
      <c r="F395" s="47"/>
      <c r="G395" s="47"/>
      <c r="H395" s="47"/>
      <c r="I395" s="47"/>
      <c r="J395" s="47"/>
      <c r="K395" s="47"/>
    </row>
    <row r="396" spans="2:11">
      <c r="B396" s="47"/>
      <c r="C396" s="47"/>
      <c r="D396" s="47"/>
      <c r="E396" s="47"/>
      <c r="F396" s="47"/>
      <c r="G396" s="47"/>
      <c r="H396" s="47"/>
      <c r="I396" s="47"/>
      <c r="J396" s="47"/>
      <c r="K396" s="47"/>
    </row>
    <row r="397" spans="2:11">
      <c r="B397" s="47"/>
      <c r="C397" s="47"/>
      <c r="D397" s="47"/>
      <c r="E397" s="47"/>
      <c r="F397" s="47"/>
      <c r="G397" s="47"/>
      <c r="H397" s="47"/>
      <c r="I397" s="47"/>
      <c r="J397" s="47"/>
      <c r="K397" s="47"/>
    </row>
    <row r="398" spans="2:11">
      <c r="B398" s="47"/>
      <c r="C398" s="47"/>
      <c r="D398" s="47"/>
      <c r="E398" s="47"/>
      <c r="F398" s="47"/>
      <c r="G398" s="47"/>
      <c r="H398" s="47"/>
      <c r="I398" s="47"/>
      <c r="J398" s="47"/>
      <c r="K398" s="47"/>
    </row>
    <row r="399" spans="2:11">
      <c r="B399" s="47"/>
      <c r="C399" s="47"/>
      <c r="D399" s="47"/>
      <c r="E399" s="47"/>
      <c r="F399" s="47"/>
      <c r="G399" s="47"/>
      <c r="H399" s="47"/>
      <c r="I399" s="47"/>
      <c r="J399" s="47"/>
      <c r="K399" s="47"/>
    </row>
    <row r="400" spans="2:11">
      <c r="B400" s="47"/>
      <c r="C400" s="47"/>
      <c r="D400" s="47"/>
      <c r="E400" s="47"/>
      <c r="F400" s="47"/>
      <c r="G400" s="47"/>
      <c r="H400" s="47"/>
      <c r="I400" s="47"/>
      <c r="J400" s="47"/>
      <c r="K400" s="47"/>
    </row>
    <row r="401" spans="2:11">
      <c r="B401" s="47"/>
      <c r="C401" s="47"/>
      <c r="D401" s="47"/>
      <c r="E401" s="47"/>
      <c r="F401" s="47"/>
      <c r="G401" s="47"/>
      <c r="H401" s="47"/>
      <c r="I401" s="47"/>
      <c r="J401" s="47"/>
      <c r="K401" s="47"/>
    </row>
    <row r="402" spans="2:11">
      <c r="B402" s="47"/>
      <c r="C402" s="47"/>
      <c r="D402" s="47"/>
      <c r="E402" s="47"/>
      <c r="F402" s="47"/>
      <c r="G402" s="47"/>
      <c r="H402" s="47"/>
      <c r="I402" s="47"/>
      <c r="J402" s="47"/>
      <c r="K402" s="47"/>
    </row>
    <row r="403" spans="2:11">
      <c r="B403" s="47"/>
      <c r="C403" s="47"/>
      <c r="D403" s="47"/>
      <c r="E403" s="47"/>
      <c r="F403" s="47"/>
      <c r="G403" s="47"/>
      <c r="H403" s="47"/>
      <c r="I403" s="47"/>
      <c r="J403" s="47"/>
      <c r="K403" s="47"/>
    </row>
    <row r="404" spans="2:11">
      <c r="B404" s="47"/>
      <c r="C404" s="47"/>
      <c r="D404" s="47"/>
      <c r="E404" s="47"/>
      <c r="F404" s="47"/>
      <c r="G404" s="47"/>
      <c r="H404" s="47"/>
      <c r="I404" s="47"/>
      <c r="J404" s="47"/>
      <c r="K404" s="47"/>
    </row>
    <row r="405" spans="2:11">
      <c r="B405" s="47"/>
      <c r="C405" s="47"/>
      <c r="D405" s="47"/>
      <c r="E405" s="47"/>
      <c r="F405" s="47"/>
      <c r="G405" s="47"/>
      <c r="H405" s="47"/>
      <c r="I405" s="47"/>
      <c r="J405" s="47"/>
      <c r="K405" s="47"/>
    </row>
    <row r="406" spans="2:11">
      <c r="B406" s="47"/>
      <c r="C406" s="47"/>
      <c r="D406" s="47"/>
      <c r="E406" s="47"/>
      <c r="F406" s="47"/>
      <c r="G406" s="47"/>
      <c r="H406" s="47"/>
      <c r="I406" s="47"/>
      <c r="J406" s="47"/>
      <c r="K406" s="47"/>
    </row>
    <row r="407" spans="2:11">
      <c r="B407" s="47"/>
      <c r="C407" s="47"/>
      <c r="D407" s="47"/>
      <c r="E407" s="47"/>
      <c r="F407" s="47"/>
      <c r="G407" s="47"/>
      <c r="H407" s="47"/>
      <c r="I407" s="47"/>
      <c r="J407" s="47"/>
      <c r="K407" s="47"/>
    </row>
    <row r="408" spans="2:11">
      <c r="B408" s="47"/>
      <c r="C408" s="47"/>
      <c r="D408" s="47"/>
      <c r="E408" s="47"/>
      <c r="F408" s="47"/>
      <c r="G408" s="47"/>
      <c r="H408" s="47"/>
      <c r="I408" s="47"/>
      <c r="J408" s="47"/>
      <c r="K408" s="47"/>
    </row>
    <row r="409" spans="2:11">
      <c r="B409" s="47"/>
      <c r="C409" s="47"/>
      <c r="D409" s="47"/>
      <c r="E409" s="47"/>
      <c r="F409" s="47"/>
      <c r="G409" s="47"/>
      <c r="H409" s="47"/>
      <c r="I409" s="47"/>
      <c r="J409" s="47"/>
      <c r="K409" s="47"/>
    </row>
    <row r="410" spans="2:11">
      <c r="B410" s="47"/>
      <c r="C410" s="47"/>
      <c r="D410" s="47"/>
      <c r="E410" s="47"/>
      <c r="F410" s="47"/>
      <c r="G410" s="47"/>
      <c r="H410" s="47"/>
      <c r="I410" s="47"/>
      <c r="J410" s="47"/>
      <c r="K410" s="47"/>
    </row>
    <row r="411" spans="2:11">
      <c r="B411" s="47"/>
      <c r="C411" s="47"/>
      <c r="D411" s="47"/>
      <c r="E411" s="47"/>
      <c r="F411" s="47"/>
      <c r="G411" s="47"/>
      <c r="H411" s="47"/>
      <c r="I411" s="47"/>
      <c r="J411" s="47"/>
      <c r="K411" s="47"/>
    </row>
    <row r="412" spans="2:11">
      <c r="B412" s="47"/>
      <c r="C412" s="47"/>
      <c r="D412" s="47"/>
      <c r="E412" s="47"/>
      <c r="F412" s="47"/>
      <c r="G412" s="47"/>
      <c r="H412" s="47"/>
      <c r="I412" s="47"/>
      <c r="J412" s="47"/>
      <c r="K412" s="47"/>
    </row>
    <row r="413" spans="2:11">
      <c r="B413" s="47"/>
      <c r="C413" s="47"/>
      <c r="D413" s="47"/>
      <c r="E413" s="47"/>
      <c r="F413" s="47"/>
      <c r="G413" s="47"/>
      <c r="H413" s="47"/>
      <c r="I413" s="47"/>
      <c r="J413" s="47"/>
      <c r="K413" s="47"/>
    </row>
    <row r="414" spans="2:11">
      <c r="B414" s="47"/>
      <c r="C414" s="47"/>
      <c r="D414" s="47"/>
      <c r="E414" s="47"/>
      <c r="F414" s="47"/>
      <c r="G414" s="47"/>
      <c r="H414" s="47"/>
      <c r="I414" s="47"/>
      <c r="J414" s="47"/>
      <c r="K414" s="47"/>
    </row>
    <row r="415" spans="2:11">
      <c r="B415" s="47"/>
      <c r="C415" s="47"/>
      <c r="D415" s="47"/>
      <c r="E415" s="47"/>
      <c r="F415" s="47"/>
      <c r="G415" s="47"/>
      <c r="H415" s="47"/>
      <c r="I415" s="47"/>
      <c r="J415" s="47"/>
      <c r="K415" s="47"/>
    </row>
    <row r="416" spans="2:11">
      <c r="B416" s="47"/>
      <c r="C416" s="47"/>
      <c r="D416" s="47"/>
      <c r="E416" s="47"/>
      <c r="F416" s="47"/>
      <c r="G416" s="47"/>
      <c r="H416" s="47"/>
      <c r="I416" s="47"/>
      <c r="J416" s="47"/>
      <c r="K416" s="47"/>
    </row>
    <row r="417" spans="2:11">
      <c r="B417" s="47"/>
      <c r="C417" s="47"/>
      <c r="D417" s="47"/>
      <c r="E417" s="47"/>
      <c r="F417" s="47"/>
      <c r="G417" s="47"/>
      <c r="H417" s="47"/>
      <c r="I417" s="47"/>
      <c r="J417" s="47"/>
      <c r="K417" s="47"/>
    </row>
    <row r="418" spans="2:11">
      <c r="B418" s="47"/>
      <c r="C418" s="47"/>
      <c r="D418" s="47"/>
      <c r="E418" s="47"/>
      <c r="F418" s="47"/>
      <c r="G418" s="47"/>
      <c r="H418" s="47"/>
      <c r="I418" s="47"/>
      <c r="J418" s="47"/>
      <c r="K418" s="47"/>
    </row>
    <row r="419" spans="2:11">
      <c r="B419" s="47"/>
      <c r="C419" s="47"/>
      <c r="D419" s="47"/>
      <c r="E419" s="47"/>
      <c r="F419" s="47"/>
      <c r="G419" s="47"/>
      <c r="H419" s="47"/>
      <c r="I419" s="47"/>
      <c r="J419" s="47"/>
      <c r="K419" s="47"/>
    </row>
    <row r="420" spans="2:11">
      <c r="B420" s="47"/>
      <c r="C420" s="47"/>
      <c r="D420" s="47"/>
      <c r="E420" s="47"/>
      <c r="F420" s="47"/>
      <c r="G420" s="47"/>
      <c r="H420" s="47"/>
      <c r="I420" s="47"/>
      <c r="J420" s="47"/>
      <c r="K420" s="47"/>
    </row>
    <row r="421" spans="2:11">
      <c r="B421" s="47"/>
      <c r="C421" s="47"/>
      <c r="D421" s="47"/>
      <c r="E421" s="47"/>
      <c r="F421" s="47"/>
      <c r="G421" s="47"/>
      <c r="H421" s="47"/>
      <c r="I421" s="47"/>
      <c r="J421" s="47"/>
      <c r="K421" s="47"/>
    </row>
    <row r="422" spans="2:11">
      <c r="B422" s="47"/>
      <c r="C422" s="47"/>
      <c r="D422" s="47"/>
      <c r="E422" s="47"/>
      <c r="F422" s="47"/>
      <c r="G422" s="47"/>
      <c r="H422" s="47"/>
      <c r="I422" s="47"/>
      <c r="J422" s="47"/>
      <c r="K422" s="47"/>
    </row>
    <row r="423" spans="2:11">
      <c r="B423" s="47"/>
      <c r="C423" s="47"/>
      <c r="D423" s="47"/>
      <c r="E423" s="47"/>
      <c r="F423" s="47"/>
      <c r="G423" s="47"/>
      <c r="H423" s="47"/>
      <c r="I423" s="47"/>
      <c r="J423" s="47"/>
      <c r="K423" s="47"/>
    </row>
    <row r="424" spans="2:11">
      <c r="B424" s="47"/>
      <c r="C424" s="47"/>
      <c r="D424" s="47"/>
      <c r="E424" s="47"/>
      <c r="F424" s="47"/>
      <c r="G424" s="47"/>
      <c r="H424" s="47"/>
      <c r="I424" s="47"/>
      <c r="J424" s="47"/>
      <c r="K424" s="47"/>
    </row>
    <row r="425" spans="2:11">
      <c r="B425" s="47"/>
      <c r="C425" s="47"/>
      <c r="D425" s="47"/>
      <c r="E425" s="47"/>
      <c r="F425" s="47"/>
      <c r="G425" s="47"/>
      <c r="H425" s="47"/>
      <c r="I425" s="47"/>
      <c r="J425" s="47"/>
      <c r="K425" s="47"/>
    </row>
    <row r="426" spans="2:11">
      <c r="B426" s="47"/>
      <c r="C426" s="47"/>
      <c r="D426" s="47"/>
      <c r="E426" s="47"/>
      <c r="F426" s="47"/>
      <c r="G426" s="47"/>
      <c r="H426" s="47"/>
      <c r="I426" s="47"/>
      <c r="J426" s="47"/>
      <c r="K426" s="47"/>
    </row>
    <row r="427" spans="2:11">
      <c r="B427" s="47"/>
      <c r="C427" s="47"/>
      <c r="D427" s="47"/>
      <c r="E427" s="47"/>
      <c r="F427" s="47"/>
      <c r="G427" s="47"/>
      <c r="H427" s="47"/>
      <c r="I427" s="47"/>
      <c r="J427" s="47"/>
      <c r="K427" s="47"/>
    </row>
    <row r="428" spans="2:11">
      <c r="B428" s="47"/>
      <c r="C428" s="47"/>
      <c r="D428" s="47"/>
      <c r="E428" s="47"/>
      <c r="F428" s="47"/>
      <c r="G428" s="47"/>
      <c r="H428" s="47"/>
      <c r="I428" s="47"/>
      <c r="J428" s="47"/>
      <c r="K428" s="47"/>
    </row>
    <row r="429" spans="2:11">
      <c r="B429" s="47"/>
      <c r="C429" s="47"/>
      <c r="D429" s="47"/>
      <c r="E429" s="47"/>
      <c r="F429" s="47"/>
      <c r="G429" s="47"/>
      <c r="H429" s="47"/>
      <c r="I429" s="47"/>
      <c r="J429" s="47"/>
      <c r="K429" s="47"/>
    </row>
    <row r="430" spans="2:11">
      <c r="B430" s="47"/>
      <c r="C430" s="47"/>
      <c r="D430" s="47"/>
      <c r="E430" s="47"/>
      <c r="F430" s="47"/>
      <c r="G430" s="47"/>
      <c r="H430" s="47"/>
      <c r="I430" s="47"/>
      <c r="J430" s="47"/>
      <c r="K430" s="47"/>
    </row>
    <row r="431" spans="2:11">
      <c r="B431" s="47"/>
      <c r="C431" s="47"/>
      <c r="D431" s="47"/>
      <c r="E431" s="47"/>
      <c r="F431" s="47"/>
      <c r="G431" s="47"/>
      <c r="H431" s="47"/>
      <c r="I431" s="47"/>
      <c r="J431" s="47"/>
      <c r="K431" s="47"/>
    </row>
    <row r="432" spans="2:11">
      <c r="B432" s="47"/>
      <c r="C432" s="47"/>
      <c r="D432" s="47"/>
      <c r="E432" s="47"/>
      <c r="F432" s="47"/>
      <c r="G432" s="47"/>
      <c r="H432" s="47"/>
      <c r="I432" s="47"/>
      <c r="J432" s="47"/>
      <c r="K432" s="47"/>
    </row>
    <row r="433" spans="2:11">
      <c r="B433" s="47"/>
      <c r="C433" s="47"/>
      <c r="D433" s="47"/>
      <c r="E433" s="47"/>
      <c r="F433" s="47"/>
      <c r="G433" s="47"/>
      <c r="H433" s="47"/>
      <c r="I433" s="47"/>
      <c r="J433" s="47"/>
      <c r="K433" s="47"/>
    </row>
    <row r="434" spans="2:11">
      <c r="B434" s="47"/>
      <c r="C434" s="47"/>
      <c r="D434" s="47"/>
      <c r="E434" s="47"/>
      <c r="F434" s="47"/>
      <c r="G434" s="47"/>
      <c r="H434" s="47"/>
      <c r="I434" s="47"/>
      <c r="J434" s="47"/>
      <c r="K434" s="47"/>
    </row>
    <row r="435" spans="2:11">
      <c r="B435" s="47"/>
      <c r="C435" s="47"/>
      <c r="D435" s="47"/>
      <c r="E435" s="47"/>
      <c r="F435" s="47"/>
      <c r="G435" s="47"/>
      <c r="H435" s="47"/>
      <c r="I435" s="47"/>
      <c r="J435" s="47"/>
      <c r="K435" s="47"/>
    </row>
    <row r="436" spans="2:11">
      <c r="B436" s="47"/>
      <c r="C436" s="47"/>
      <c r="D436" s="47"/>
      <c r="E436" s="47"/>
      <c r="F436" s="47"/>
      <c r="G436" s="47"/>
      <c r="H436" s="47"/>
      <c r="I436" s="47"/>
      <c r="J436" s="47"/>
      <c r="K436" s="47"/>
    </row>
    <row r="437" spans="2:11">
      <c r="B437" s="47"/>
      <c r="C437" s="47"/>
      <c r="D437" s="47"/>
      <c r="E437" s="47"/>
      <c r="F437" s="47"/>
      <c r="G437" s="47"/>
      <c r="H437" s="47"/>
      <c r="I437" s="47"/>
      <c r="J437" s="47"/>
      <c r="K437" s="47"/>
    </row>
    <row r="438" spans="2:11">
      <c r="B438" s="47"/>
      <c r="C438" s="47"/>
      <c r="D438" s="47"/>
      <c r="E438" s="47"/>
      <c r="F438" s="47"/>
      <c r="G438" s="47"/>
      <c r="H438" s="47"/>
      <c r="I438" s="47"/>
      <c r="J438" s="47"/>
      <c r="K438" s="47"/>
    </row>
    <row r="439" spans="2:11">
      <c r="B439" s="47"/>
      <c r="C439" s="47"/>
      <c r="D439" s="47"/>
      <c r="E439" s="47"/>
      <c r="F439" s="47"/>
      <c r="G439" s="47"/>
      <c r="H439" s="47"/>
      <c r="I439" s="47"/>
      <c r="J439" s="47"/>
      <c r="K439" s="47"/>
    </row>
    <row r="440" spans="2:11">
      <c r="B440" s="47"/>
      <c r="C440" s="47"/>
      <c r="D440" s="47"/>
      <c r="E440" s="47"/>
      <c r="F440" s="47"/>
      <c r="G440" s="47"/>
      <c r="H440" s="47"/>
      <c r="I440" s="47"/>
      <c r="J440" s="47"/>
      <c r="K440" s="47"/>
    </row>
    <row r="441" spans="2:11">
      <c r="B441" s="47"/>
      <c r="C441" s="47"/>
      <c r="D441" s="47"/>
      <c r="E441" s="47"/>
      <c r="F441" s="47"/>
      <c r="G441" s="47"/>
      <c r="H441" s="47"/>
      <c r="I441" s="47"/>
      <c r="J441" s="47"/>
      <c r="K441" s="47"/>
    </row>
    <row r="442" spans="2:11">
      <c r="B442" s="47"/>
      <c r="C442" s="47"/>
      <c r="D442" s="47"/>
      <c r="E442" s="47"/>
      <c r="F442" s="47"/>
      <c r="G442" s="47"/>
      <c r="H442" s="47"/>
      <c r="I442" s="47"/>
      <c r="J442" s="47"/>
      <c r="K442" s="47"/>
    </row>
    <row r="443" spans="2:11">
      <c r="B443" s="47"/>
      <c r="C443" s="47"/>
      <c r="D443" s="47"/>
      <c r="E443" s="47"/>
      <c r="F443" s="47"/>
      <c r="G443" s="47"/>
      <c r="H443" s="47"/>
      <c r="I443" s="47"/>
      <c r="J443" s="47"/>
      <c r="K443" s="47"/>
    </row>
    <row r="444" spans="2:11">
      <c r="B444" s="47"/>
      <c r="C444" s="47"/>
      <c r="D444" s="47"/>
      <c r="E444" s="47"/>
      <c r="F444" s="47"/>
      <c r="G444" s="47"/>
      <c r="H444" s="47"/>
      <c r="I444" s="47"/>
      <c r="J444" s="47"/>
      <c r="K444" s="47"/>
    </row>
    <row r="445" spans="2:11">
      <c r="B445" s="47"/>
      <c r="C445" s="47"/>
      <c r="D445" s="47"/>
      <c r="E445" s="47"/>
      <c r="F445" s="47"/>
      <c r="G445" s="47"/>
      <c r="H445" s="47"/>
      <c r="I445" s="47"/>
      <c r="J445" s="47"/>
      <c r="K445" s="47"/>
    </row>
    <row r="446" spans="2:11">
      <c r="B446" s="47"/>
      <c r="C446" s="47"/>
      <c r="D446" s="47"/>
      <c r="E446" s="47"/>
      <c r="F446" s="47"/>
      <c r="G446" s="47"/>
      <c r="H446" s="47"/>
      <c r="I446" s="47"/>
      <c r="J446" s="47"/>
      <c r="K446" s="47"/>
    </row>
    <row r="447" spans="2:11">
      <c r="B447" s="47"/>
      <c r="C447" s="47"/>
      <c r="D447" s="47"/>
      <c r="E447" s="47"/>
      <c r="F447" s="47"/>
      <c r="G447" s="47"/>
      <c r="H447" s="47"/>
      <c r="I447" s="47"/>
      <c r="J447" s="47"/>
      <c r="K447" s="47"/>
    </row>
    <row r="448" spans="2:11">
      <c r="B448" s="47"/>
      <c r="C448" s="47"/>
      <c r="D448" s="47"/>
      <c r="E448" s="47"/>
      <c r="F448" s="47"/>
      <c r="G448" s="47"/>
      <c r="H448" s="47"/>
      <c r="I448" s="47"/>
      <c r="J448" s="47"/>
      <c r="K448" s="47"/>
    </row>
    <row r="449" spans="2:11">
      <c r="B449" s="47"/>
      <c r="C449" s="47"/>
      <c r="D449" s="47"/>
      <c r="E449" s="47"/>
      <c r="F449" s="47"/>
      <c r="G449" s="47"/>
      <c r="H449" s="47"/>
      <c r="I449" s="47"/>
      <c r="J449" s="47"/>
      <c r="K449" s="47"/>
    </row>
    <row r="450" spans="2:11">
      <c r="B450" s="47"/>
      <c r="C450" s="47"/>
      <c r="D450" s="47"/>
      <c r="E450" s="47"/>
      <c r="F450" s="47"/>
      <c r="G450" s="47"/>
      <c r="H450" s="47"/>
      <c r="I450" s="47"/>
      <c r="J450" s="47"/>
      <c r="K450" s="47"/>
    </row>
    <row r="451" spans="2:11">
      <c r="B451" s="47"/>
      <c r="C451" s="47"/>
      <c r="D451" s="47"/>
      <c r="E451" s="47"/>
      <c r="F451" s="47"/>
      <c r="G451" s="47"/>
      <c r="H451" s="47"/>
      <c r="I451" s="47"/>
      <c r="J451" s="47"/>
      <c r="K451" s="47"/>
    </row>
    <row r="452" spans="2:11">
      <c r="B452" s="47"/>
      <c r="C452" s="47"/>
      <c r="D452" s="47"/>
      <c r="E452" s="47"/>
      <c r="F452" s="47"/>
      <c r="G452" s="47"/>
      <c r="H452" s="47"/>
      <c r="I452" s="47"/>
      <c r="J452" s="47"/>
      <c r="K452" s="47"/>
    </row>
    <row r="453" spans="2:11">
      <c r="B453" s="47"/>
      <c r="C453" s="47"/>
      <c r="D453" s="47"/>
      <c r="E453" s="47"/>
      <c r="F453" s="47"/>
      <c r="G453" s="47"/>
      <c r="H453" s="47"/>
      <c r="I453" s="47"/>
      <c r="J453" s="47"/>
      <c r="K453" s="47"/>
    </row>
    <row r="454" spans="2:11">
      <c r="B454" s="47"/>
      <c r="C454" s="47"/>
      <c r="D454" s="47"/>
      <c r="E454" s="47"/>
      <c r="F454" s="47"/>
      <c r="G454" s="47"/>
      <c r="H454" s="47"/>
      <c r="I454" s="47"/>
      <c r="J454" s="47"/>
      <c r="K454" s="47"/>
    </row>
    <row r="455" spans="2:11">
      <c r="B455" s="47"/>
      <c r="C455" s="47"/>
      <c r="D455" s="47"/>
      <c r="E455" s="47"/>
      <c r="F455" s="47"/>
      <c r="G455" s="47"/>
      <c r="H455" s="47"/>
      <c r="I455" s="47"/>
      <c r="J455" s="47"/>
      <c r="K455" s="47"/>
    </row>
    <row r="456" spans="2:11">
      <c r="B456" s="47"/>
      <c r="C456" s="47"/>
      <c r="D456" s="47"/>
      <c r="E456" s="47"/>
      <c r="F456" s="47"/>
      <c r="G456" s="47"/>
      <c r="H456" s="47"/>
      <c r="I456" s="47"/>
      <c r="J456" s="47"/>
      <c r="K456" s="47"/>
    </row>
    <row r="457" spans="2:11">
      <c r="B457" s="47"/>
      <c r="C457" s="47"/>
      <c r="D457" s="47"/>
      <c r="E457" s="47"/>
      <c r="F457" s="47"/>
      <c r="G457" s="47"/>
      <c r="H457" s="47"/>
      <c r="I457" s="47"/>
      <c r="J457" s="47"/>
      <c r="K457" s="47"/>
    </row>
    <row r="458" spans="2:11">
      <c r="B458" s="47"/>
      <c r="C458" s="47"/>
      <c r="D458" s="47"/>
      <c r="E458" s="47"/>
      <c r="F458" s="47"/>
      <c r="G458" s="47"/>
      <c r="H458" s="47"/>
      <c r="I458" s="47"/>
      <c r="J458" s="47"/>
      <c r="K458" s="47"/>
    </row>
    <row r="459" spans="2:11">
      <c r="B459" s="47"/>
      <c r="C459" s="47"/>
      <c r="D459" s="47"/>
      <c r="E459" s="47"/>
      <c r="F459" s="47"/>
      <c r="G459" s="47"/>
      <c r="H459" s="47"/>
      <c r="I459" s="47"/>
      <c r="J459" s="47"/>
      <c r="K459" s="47"/>
    </row>
    <row r="460" spans="2:11">
      <c r="B460" s="47"/>
      <c r="C460" s="47"/>
      <c r="D460" s="47"/>
      <c r="E460" s="47"/>
      <c r="F460" s="47"/>
      <c r="G460" s="47"/>
      <c r="H460" s="47"/>
      <c r="I460" s="47"/>
      <c r="J460" s="47"/>
      <c r="K460" s="47"/>
    </row>
    <row r="461" spans="2:11">
      <c r="B461" s="47"/>
      <c r="C461" s="47"/>
      <c r="D461" s="47"/>
      <c r="E461" s="47"/>
      <c r="F461" s="47"/>
      <c r="G461" s="47"/>
      <c r="H461" s="47"/>
      <c r="I461" s="47"/>
      <c r="J461" s="47"/>
      <c r="K461" s="47"/>
    </row>
    <row r="462" spans="2:11">
      <c r="B462" s="47"/>
      <c r="C462" s="47"/>
      <c r="D462" s="47"/>
      <c r="E462" s="47"/>
      <c r="F462" s="47"/>
      <c r="G462" s="47"/>
      <c r="H462" s="47"/>
      <c r="I462" s="47"/>
      <c r="J462" s="47"/>
      <c r="K462" s="47"/>
    </row>
    <row r="463" spans="2:11">
      <c r="B463" s="47"/>
      <c r="C463" s="47"/>
      <c r="D463" s="47"/>
      <c r="E463" s="47"/>
      <c r="F463" s="47"/>
      <c r="G463" s="47"/>
      <c r="H463" s="47"/>
      <c r="I463" s="47"/>
      <c r="J463" s="47"/>
      <c r="K463" s="47"/>
    </row>
    <row r="464" spans="2:11">
      <c r="B464" s="47"/>
      <c r="C464" s="47"/>
      <c r="D464" s="47"/>
      <c r="E464" s="47"/>
      <c r="F464" s="47"/>
      <c r="G464" s="47"/>
      <c r="H464" s="47"/>
      <c r="I464" s="47"/>
      <c r="J464" s="47"/>
      <c r="K464" s="47"/>
    </row>
    <row r="465" spans="2:11">
      <c r="B465" s="47"/>
      <c r="C465" s="47"/>
      <c r="D465" s="47"/>
      <c r="E465" s="47"/>
      <c r="F465" s="47"/>
      <c r="G465" s="47"/>
      <c r="H465" s="47"/>
      <c r="I465" s="47"/>
      <c r="J465" s="47"/>
      <c r="K465" s="47"/>
    </row>
    <row r="466" spans="2:11">
      <c r="B466" s="47"/>
      <c r="C466" s="47"/>
      <c r="D466" s="47"/>
      <c r="E466" s="47"/>
      <c r="F466" s="47"/>
      <c r="G466" s="47"/>
      <c r="H466" s="47"/>
      <c r="I466" s="47"/>
      <c r="J466" s="47"/>
      <c r="K466" s="47"/>
    </row>
    <row r="467" spans="2:11">
      <c r="B467" s="47"/>
      <c r="C467" s="47"/>
      <c r="D467" s="47"/>
      <c r="E467" s="47"/>
      <c r="F467" s="47"/>
      <c r="G467" s="47"/>
      <c r="H467" s="47"/>
      <c r="I467" s="47"/>
      <c r="J467" s="47"/>
      <c r="K467" s="47"/>
    </row>
    <row r="468" spans="2:11">
      <c r="B468" s="47"/>
      <c r="C468" s="47"/>
      <c r="D468" s="47"/>
      <c r="E468" s="47"/>
      <c r="F468" s="47"/>
      <c r="G468" s="47"/>
      <c r="H468" s="47"/>
      <c r="I468" s="47"/>
      <c r="J468" s="47"/>
      <c r="K468" s="47"/>
    </row>
    <row r="469" spans="2:11">
      <c r="B469" s="47"/>
      <c r="C469" s="47"/>
      <c r="D469" s="47"/>
      <c r="E469" s="47"/>
      <c r="F469" s="47"/>
      <c r="G469" s="47"/>
      <c r="H469" s="47"/>
      <c r="I469" s="47"/>
      <c r="J469" s="47"/>
      <c r="K469" s="47"/>
    </row>
    <row r="470" spans="2:11">
      <c r="B470" s="47"/>
      <c r="C470" s="47"/>
      <c r="D470" s="47"/>
      <c r="E470" s="47"/>
      <c r="F470" s="47"/>
      <c r="G470" s="47"/>
      <c r="H470" s="47"/>
      <c r="I470" s="47"/>
      <c r="J470" s="47"/>
      <c r="K470" s="47"/>
    </row>
    <row r="471" spans="2:11">
      <c r="B471" s="47"/>
      <c r="C471" s="47"/>
      <c r="D471" s="47"/>
      <c r="E471" s="47"/>
      <c r="F471" s="47"/>
      <c r="G471" s="47"/>
      <c r="H471" s="47"/>
      <c r="I471" s="47"/>
      <c r="J471" s="47"/>
      <c r="K471" s="47"/>
    </row>
    <row r="472" spans="2:11">
      <c r="B472" s="47"/>
      <c r="C472" s="47"/>
      <c r="D472" s="47"/>
      <c r="E472" s="47"/>
      <c r="F472" s="47"/>
      <c r="G472" s="47"/>
      <c r="H472" s="47"/>
      <c r="I472" s="47"/>
      <c r="J472" s="47"/>
      <c r="K472" s="47"/>
    </row>
    <row r="473" spans="2:11">
      <c r="B473" s="47"/>
      <c r="C473" s="47"/>
      <c r="D473" s="47"/>
      <c r="E473" s="47"/>
      <c r="F473" s="47"/>
      <c r="G473" s="47"/>
      <c r="H473" s="47"/>
      <c r="I473" s="47"/>
      <c r="J473" s="47"/>
      <c r="K473" s="47"/>
    </row>
    <row r="474" spans="2:11">
      <c r="B474" s="47"/>
      <c r="C474" s="47"/>
      <c r="D474" s="47"/>
      <c r="E474" s="47"/>
      <c r="F474" s="47"/>
      <c r="G474" s="47"/>
      <c r="H474" s="47"/>
      <c r="I474" s="47"/>
      <c r="J474" s="47"/>
      <c r="K474" s="47"/>
    </row>
    <row r="475" spans="2:11">
      <c r="B475" s="47"/>
      <c r="C475" s="47"/>
      <c r="D475" s="47"/>
      <c r="E475" s="47"/>
      <c r="F475" s="47"/>
      <c r="G475" s="47"/>
      <c r="H475" s="47"/>
      <c r="I475" s="47"/>
      <c r="J475" s="47"/>
      <c r="K475" s="47"/>
    </row>
    <row r="476" spans="2:11">
      <c r="B476" s="47"/>
      <c r="C476" s="47"/>
      <c r="D476" s="47"/>
      <c r="E476" s="47"/>
      <c r="F476" s="47"/>
      <c r="G476" s="47"/>
      <c r="H476" s="47"/>
      <c r="I476" s="47"/>
      <c r="J476" s="47"/>
      <c r="K476" s="47"/>
    </row>
    <row r="477" spans="2:11">
      <c r="B477" s="47"/>
      <c r="C477" s="47"/>
      <c r="D477" s="47"/>
      <c r="E477" s="47"/>
      <c r="F477" s="47"/>
      <c r="G477" s="47"/>
      <c r="H477" s="47"/>
      <c r="I477" s="47"/>
      <c r="J477" s="47"/>
      <c r="K477" s="47"/>
    </row>
    <row r="478" spans="2:11">
      <c r="B478" s="47"/>
      <c r="C478" s="47"/>
      <c r="D478" s="47"/>
      <c r="E478" s="47"/>
      <c r="F478" s="47"/>
      <c r="G478" s="47"/>
      <c r="H478" s="47"/>
      <c r="I478" s="47"/>
      <c r="J478" s="47"/>
      <c r="K478" s="47"/>
    </row>
    <row r="479" spans="2:11">
      <c r="B479" s="47"/>
      <c r="C479" s="47"/>
      <c r="D479" s="47"/>
      <c r="E479" s="47"/>
      <c r="F479" s="47"/>
      <c r="G479" s="47"/>
      <c r="H479" s="47"/>
      <c r="I479" s="47"/>
      <c r="J479" s="47"/>
      <c r="K479" s="47"/>
    </row>
    <row r="480" spans="2:11">
      <c r="B480" s="47"/>
      <c r="C480" s="47"/>
      <c r="D480" s="47"/>
      <c r="E480" s="47"/>
      <c r="F480" s="47"/>
      <c r="G480" s="47"/>
      <c r="H480" s="47"/>
      <c r="I480" s="47"/>
      <c r="J480" s="47"/>
      <c r="K480" s="47"/>
    </row>
    <row r="481" spans="2:11">
      <c r="B481" s="47"/>
      <c r="C481" s="47"/>
      <c r="D481" s="47"/>
      <c r="E481" s="47"/>
      <c r="F481" s="47"/>
      <c r="G481" s="47"/>
      <c r="H481" s="47"/>
      <c r="I481" s="47"/>
      <c r="J481" s="47"/>
      <c r="K481" s="47"/>
    </row>
    <row r="482" spans="2:11">
      <c r="B482" s="47"/>
      <c r="C482" s="47"/>
      <c r="D482" s="47"/>
      <c r="E482" s="47"/>
      <c r="F482" s="47"/>
      <c r="G482" s="47"/>
      <c r="H482" s="47"/>
      <c r="I482" s="47"/>
      <c r="J482" s="47"/>
      <c r="K482" s="47"/>
    </row>
    <row r="483" spans="2:11">
      <c r="B483" s="47"/>
      <c r="C483" s="47"/>
      <c r="D483" s="47"/>
      <c r="E483" s="47"/>
      <c r="F483" s="47"/>
      <c r="G483" s="47"/>
      <c r="H483" s="47"/>
      <c r="I483" s="47"/>
      <c r="J483" s="47"/>
      <c r="K483" s="47"/>
    </row>
    <row r="484" spans="2:11">
      <c r="B484" s="47"/>
      <c r="C484" s="47"/>
      <c r="D484" s="47"/>
      <c r="E484" s="47"/>
      <c r="F484" s="47"/>
      <c r="G484" s="47"/>
      <c r="H484" s="47"/>
      <c r="I484" s="47"/>
      <c r="J484" s="47"/>
      <c r="K484" s="47"/>
    </row>
    <row r="485" spans="2:11">
      <c r="B485" s="47"/>
      <c r="C485" s="47"/>
      <c r="D485" s="47"/>
      <c r="E485" s="47"/>
      <c r="F485" s="47"/>
      <c r="G485" s="47"/>
      <c r="H485" s="47"/>
      <c r="I485" s="47"/>
      <c r="J485" s="47"/>
      <c r="K485" s="47"/>
    </row>
    <row r="486" spans="2:11">
      <c r="B486" s="47"/>
      <c r="C486" s="47"/>
      <c r="D486" s="47"/>
      <c r="E486" s="47"/>
      <c r="F486" s="47"/>
      <c r="G486" s="47"/>
      <c r="H486" s="47"/>
      <c r="I486" s="47"/>
      <c r="J486" s="47"/>
      <c r="K486" s="47"/>
    </row>
    <row r="487" spans="2:11">
      <c r="B487" s="47"/>
      <c r="C487" s="47"/>
      <c r="D487" s="47"/>
      <c r="E487" s="47"/>
      <c r="F487" s="47"/>
      <c r="G487" s="47"/>
      <c r="H487" s="47"/>
      <c r="I487" s="47"/>
      <c r="J487" s="47"/>
      <c r="K487" s="47"/>
    </row>
    <row r="488" spans="2:11">
      <c r="B488" s="47"/>
      <c r="C488" s="47"/>
      <c r="D488" s="47"/>
      <c r="E488" s="47"/>
      <c r="F488" s="47"/>
      <c r="G488" s="47"/>
      <c r="H488" s="47"/>
      <c r="I488" s="47"/>
      <c r="J488" s="47"/>
      <c r="K488" s="47"/>
    </row>
    <row r="489" spans="2:11">
      <c r="B489" s="47"/>
      <c r="C489" s="47"/>
      <c r="D489" s="47"/>
      <c r="E489" s="47"/>
      <c r="F489" s="47"/>
      <c r="G489" s="47"/>
      <c r="H489" s="47"/>
      <c r="I489" s="47"/>
      <c r="J489" s="47"/>
      <c r="K489" s="47"/>
    </row>
    <row r="490" spans="2:11">
      <c r="B490" s="47"/>
      <c r="C490" s="47"/>
      <c r="D490" s="47"/>
      <c r="E490" s="47"/>
      <c r="F490" s="47"/>
      <c r="G490" s="47"/>
      <c r="H490" s="47"/>
      <c r="I490" s="47"/>
      <c r="J490" s="47"/>
      <c r="K490" s="47"/>
    </row>
    <row r="491" spans="2:11">
      <c r="B491" s="47"/>
      <c r="C491" s="47"/>
      <c r="D491" s="47"/>
      <c r="E491" s="47"/>
      <c r="F491" s="47"/>
      <c r="G491" s="47"/>
      <c r="H491" s="47"/>
      <c r="I491" s="47"/>
      <c r="J491" s="47"/>
      <c r="K491" s="47"/>
    </row>
    <row r="492" spans="2:11">
      <c r="B492" s="47"/>
      <c r="C492" s="47"/>
      <c r="D492" s="47"/>
      <c r="E492" s="47"/>
      <c r="F492" s="47"/>
      <c r="G492" s="47"/>
      <c r="H492" s="47"/>
      <c r="I492" s="47"/>
      <c r="J492" s="47"/>
      <c r="K492" s="47"/>
    </row>
    <row r="493" spans="2:11">
      <c r="B493" s="47"/>
      <c r="C493" s="47"/>
      <c r="D493" s="47"/>
      <c r="E493" s="47"/>
      <c r="F493" s="47"/>
      <c r="G493" s="47"/>
      <c r="H493" s="47"/>
      <c r="I493" s="47"/>
      <c r="J493" s="47"/>
      <c r="K493" s="47"/>
    </row>
    <row r="494" spans="2:11">
      <c r="B494" s="47"/>
      <c r="C494" s="47"/>
      <c r="D494" s="47"/>
      <c r="E494" s="47"/>
      <c r="F494" s="47"/>
      <c r="G494" s="47"/>
      <c r="H494" s="47"/>
      <c r="I494" s="47"/>
      <c r="J494" s="47"/>
      <c r="K494" s="47"/>
    </row>
    <row r="495" spans="2:11">
      <c r="B495" s="47"/>
      <c r="C495" s="47"/>
      <c r="D495" s="47"/>
      <c r="E495" s="47"/>
      <c r="F495" s="47"/>
      <c r="G495" s="47"/>
      <c r="H495" s="47"/>
      <c r="I495" s="47"/>
      <c r="J495" s="47"/>
      <c r="K495" s="47"/>
    </row>
    <row r="496" spans="2:11">
      <c r="B496" s="47"/>
      <c r="C496" s="47"/>
      <c r="D496" s="47"/>
      <c r="E496" s="47"/>
      <c r="F496" s="47"/>
      <c r="G496" s="47"/>
      <c r="H496" s="47"/>
      <c r="I496" s="47"/>
      <c r="J496" s="47"/>
      <c r="K496" s="47"/>
    </row>
    <row r="497" spans="2:11">
      <c r="B497" s="47"/>
      <c r="C497" s="47"/>
      <c r="D497" s="47"/>
      <c r="E497" s="47"/>
      <c r="F497" s="47"/>
      <c r="G497" s="47"/>
      <c r="H497" s="47"/>
      <c r="I497" s="47"/>
      <c r="J497" s="47"/>
      <c r="K497" s="47"/>
    </row>
    <row r="498" spans="2:11">
      <c r="B498" s="47"/>
      <c r="C498" s="47"/>
      <c r="D498" s="47"/>
      <c r="E498" s="47"/>
      <c r="F498" s="47"/>
      <c r="G498" s="47"/>
      <c r="H498" s="47"/>
      <c r="I498" s="47"/>
      <c r="J498" s="47"/>
      <c r="K498" s="47"/>
    </row>
    <row r="499" spans="2:11">
      <c r="B499" s="47"/>
      <c r="C499" s="47"/>
      <c r="D499" s="47"/>
      <c r="E499" s="47"/>
      <c r="F499" s="47"/>
      <c r="G499" s="47"/>
      <c r="H499" s="47"/>
      <c r="I499" s="47"/>
      <c r="J499" s="47"/>
      <c r="K499" s="47"/>
    </row>
    <row r="500" spans="2:11">
      <c r="B500" s="47"/>
      <c r="C500" s="47"/>
      <c r="D500" s="47"/>
      <c r="E500" s="47"/>
      <c r="F500" s="47"/>
      <c r="G500" s="47"/>
      <c r="H500" s="47"/>
      <c r="I500" s="47"/>
      <c r="J500" s="47"/>
      <c r="K500" s="47"/>
    </row>
    <row r="501" spans="2:11">
      <c r="B501" s="47"/>
      <c r="C501" s="47"/>
      <c r="D501" s="47"/>
      <c r="E501" s="47"/>
      <c r="F501" s="47"/>
      <c r="G501" s="47"/>
      <c r="H501" s="47"/>
      <c r="I501" s="47"/>
      <c r="J501" s="47"/>
      <c r="K501" s="47"/>
    </row>
    <row r="502" spans="2:11">
      <c r="B502" s="47"/>
      <c r="C502" s="47"/>
      <c r="D502" s="47"/>
      <c r="E502" s="47"/>
      <c r="F502" s="47"/>
      <c r="G502" s="47"/>
      <c r="H502" s="47"/>
      <c r="I502" s="47"/>
      <c r="J502" s="47"/>
      <c r="K502" s="47"/>
    </row>
    <row r="503" spans="2:11">
      <c r="B503" s="47"/>
      <c r="C503" s="47"/>
      <c r="D503" s="47"/>
      <c r="E503" s="47"/>
      <c r="F503" s="47"/>
      <c r="G503" s="47"/>
      <c r="H503" s="47"/>
      <c r="I503" s="47"/>
      <c r="J503" s="47"/>
      <c r="K503" s="47"/>
    </row>
    <row r="504" spans="2:11">
      <c r="B504" s="47"/>
      <c r="C504" s="47"/>
      <c r="D504" s="47"/>
      <c r="E504" s="47"/>
      <c r="F504" s="47"/>
      <c r="G504" s="47"/>
      <c r="H504" s="47"/>
      <c r="I504" s="47"/>
      <c r="J504" s="47"/>
      <c r="K504" s="47"/>
    </row>
    <row r="505" spans="2:11">
      <c r="B505" s="47"/>
      <c r="C505" s="47"/>
      <c r="D505" s="47"/>
      <c r="E505" s="47"/>
      <c r="F505" s="47"/>
      <c r="G505" s="47"/>
      <c r="H505" s="47"/>
      <c r="I505" s="47"/>
      <c r="J505" s="47"/>
      <c r="K505" s="47"/>
    </row>
    <row r="506" spans="2:11">
      <c r="B506" s="47"/>
      <c r="C506" s="47"/>
      <c r="D506" s="47"/>
      <c r="E506" s="47"/>
      <c r="F506" s="47"/>
      <c r="G506" s="47"/>
      <c r="H506" s="47"/>
      <c r="I506" s="47"/>
      <c r="J506" s="47"/>
      <c r="K506" s="47"/>
    </row>
    <row r="507" spans="2:11">
      <c r="B507" s="47"/>
      <c r="C507" s="47"/>
      <c r="D507" s="47"/>
      <c r="E507" s="47"/>
      <c r="F507" s="47"/>
      <c r="G507" s="47"/>
      <c r="H507" s="47"/>
      <c r="I507" s="47"/>
      <c r="J507" s="47"/>
      <c r="K507" s="47"/>
    </row>
    <row r="508" spans="2:11">
      <c r="B508" s="47"/>
      <c r="C508" s="47"/>
      <c r="D508" s="47"/>
      <c r="E508" s="47"/>
      <c r="F508" s="47"/>
      <c r="G508" s="47"/>
      <c r="H508" s="47"/>
      <c r="I508" s="47"/>
      <c r="J508" s="47"/>
      <c r="K508" s="47"/>
    </row>
    <row r="509" spans="2:11">
      <c r="B509" s="47"/>
      <c r="C509" s="47"/>
      <c r="D509" s="47"/>
      <c r="E509" s="47"/>
      <c r="F509" s="47"/>
      <c r="G509" s="47"/>
      <c r="H509" s="47"/>
      <c r="I509" s="47"/>
      <c r="J509" s="47"/>
      <c r="K509" s="47"/>
    </row>
    <row r="510" spans="2:11">
      <c r="B510" s="47"/>
      <c r="C510" s="47"/>
      <c r="D510" s="47"/>
      <c r="E510" s="47"/>
      <c r="F510" s="47"/>
      <c r="G510" s="47"/>
      <c r="H510" s="47"/>
      <c r="I510" s="47"/>
      <c r="J510" s="47"/>
      <c r="K510" s="47"/>
    </row>
    <row r="511" spans="2:11">
      <c r="B511" s="47"/>
      <c r="C511" s="47"/>
      <c r="D511" s="47"/>
      <c r="E511" s="47"/>
      <c r="F511" s="47"/>
      <c r="G511" s="47"/>
      <c r="H511" s="47"/>
      <c r="I511" s="47"/>
      <c r="J511" s="47"/>
      <c r="K511" s="47"/>
    </row>
    <row r="512" spans="2:11">
      <c r="B512" s="47"/>
      <c r="C512" s="47"/>
      <c r="D512" s="47"/>
      <c r="E512" s="47"/>
      <c r="F512" s="47"/>
      <c r="G512" s="47"/>
      <c r="H512" s="47"/>
      <c r="I512" s="47"/>
      <c r="J512" s="47"/>
      <c r="K512" s="47"/>
    </row>
    <row r="513" spans="2:11">
      <c r="B513" s="47"/>
      <c r="C513" s="47"/>
      <c r="D513" s="47"/>
      <c r="E513" s="47"/>
      <c r="F513" s="47"/>
      <c r="G513" s="47"/>
      <c r="H513" s="47"/>
      <c r="I513" s="47"/>
      <c r="J513" s="47"/>
      <c r="K513" s="47"/>
    </row>
    <row r="514" spans="2:11">
      <c r="B514" s="47"/>
      <c r="C514" s="47"/>
      <c r="D514" s="47"/>
      <c r="E514" s="47"/>
      <c r="F514" s="47"/>
      <c r="G514" s="47"/>
      <c r="H514" s="47"/>
      <c r="I514" s="47"/>
      <c r="J514" s="47"/>
      <c r="K514" s="47"/>
    </row>
    <row r="515" spans="2:11">
      <c r="B515" s="47"/>
      <c r="C515" s="47"/>
      <c r="D515" s="47"/>
      <c r="E515" s="47"/>
      <c r="F515" s="47"/>
      <c r="G515" s="47"/>
      <c r="H515" s="47"/>
      <c r="I515" s="47"/>
      <c r="J515" s="47"/>
      <c r="K515" s="47"/>
    </row>
    <row r="516" spans="2:11">
      <c r="B516" s="47"/>
      <c r="C516" s="47"/>
      <c r="D516" s="47"/>
      <c r="E516" s="47"/>
      <c r="F516" s="47"/>
      <c r="G516" s="47"/>
      <c r="H516" s="47"/>
      <c r="I516" s="47"/>
      <c r="J516" s="47"/>
      <c r="K516" s="47"/>
    </row>
    <row r="517" spans="2:11">
      <c r="B517" s="47"/>
      <c r="C517" s="47"/>
      <c r="D517" s="47"/>
      <c r="E517" s="47"/>
      <c r="F517" s="47"/>
      <c r="G517" s="47"/>
      <c r="H517" s="47"/>
      <c r="I517" s="47"/>
      <c r="J517" s="47"/>
      <c r="K517" s="47"/>
    </row>
    <row r="518" spans="2:11">
      <c r="B518" s="47"/>
      <c r="C518" s="47"/>
      <c r="D518" s="47"/>
      <c r="E518" s="47"/>
      <c r="F518" s="47"/>
      <c r="G518" s="47"/>
      <c r="H518" s="47"/>
      <c r="I518" s="47"/>
      <c r="J518" s="47"/>
      <c r="K518" s="47"/>
    </row>
    <row r="519" spans="2:11">
      <c r="B519" s="47"/>
      <c r="C519" s="47"/>
      <c r="D519" s="47"/>
      <c r="E519" s="47"/>
      <c r="F519" s="47"/>
      <c r="G519" s="47"/>
      <c r="H519" s="47"/>
      <c r="I519" s="47"/>
      <c r="J519" s="47"/>
      <c r="K519" s="47"/>
    </row>
    <row r="520" spans="2:11">
      <c r="B520" s="47"/>
      <c r="C520" s="47"/>
      <c r="D520" s="47"/>
      <c r="E520" s="47"/>
      <c r="F520" s="47"/>
      <c r="G520" s="47"/>
      <c r="H520" s="47"/>
      <c r="I520" s="47"/>
      <c r="J520" s="47"/>
      <c r="K520" s="47"/>
    </row>
    <row r="521" spans="2:11">
      <c r="B521" s="47"/>
      <c r="C521" s="47"/>
      <c r="D521" s="47"/>
      <c r="E521" s="47"/>
      <c r="F521" s="47"/>
      <c r="G521" s="47"/>
      <c r="H521" s="47"/>
      <c r="I521" s="47"/>
      <c r="J521" s="47"/>
      <c r="K521" s="47"/>
    </row>
    <row r="522" spans="2:11">
      <c r="B522" s="47"/>
      <c r="C522" s="47"/>
      <c r="D522" s="47"/>
      <c r="E522" s="47"/>
      <c r="F522" s="47"/>
      <c r="G522" s="47"/>
      <c r="H522" s="47"/>
      <c r="I522" s="47"/>
      <c r="J522" s="47"/>
      <c r="K522" s="47"/>
    </row>
    <row r="523" spans="2:11">
      <c r="B523" s="47"/>
      <c r="C523" s="47"/>
      <c r="D523" s="47"/>
      <c r="E523" s="47"/>
      <c r="F523" s="47"/>
      <c r="G523" s="47"/>
      <c r="H523" s="47"/>
      <c r="I523" s="47"/>
      <c r="J523" s="47"/>
      <c r="K523" s="47"/>
    </row>
    <row r="524" spans="2:11">
      <c r="B524" s="47"/>
      <c r="C524" s="47"/>
      <c r="D524" s="47"/>
      <c r="E524" s="47"/>
      <c r="F524" s="47"/>
      <c r="G524" s="47"/>
      <c r="H524" s="47"/>
      <c r="I524" s="47"/>
      <c r="J524" s="47"/>
      <c r="K524" s="47"/>
    </row>
    <row r="525" spans="2:11">
      <c r="B525" s="47"/>
      <c r="C525" s="47"/>
      <c r="D525" s="47"/>
      <c r="E525" s="47"/>
      <c r="F525" s="47"/>
      <c r="G525" s="47"/>
      <c r="H525" s="47"/>
      <c r="I525" s="47"/>
      <c r="J525" s="47"/>
      <c r="K525" s="47"/>
    </row>
    <row r="526" spans="2:11">
      <c r="B526" s="47"/>
      <c r="C526" s="47"/>
      <c r="D526" s="47"/>
      <c r="E526" s="47"/>
      <c r="F526" s="47"/>
      <c r="G526" s="47"/>
      <c r="H526" s="47"/>
      <c r="I526" s="47"/>
      <c r="J526" s="47"/>
      <c r="K526" s="47"/>
    </row>
    <row r="527" spans="2:11">
      <c r="B527" s="47"/>
      <c r="C527" s="47"/>
      <c r="D527" s="47"/>
      <c r="E527" s="47"/>
      <c r="F527" s="47"/>
      <c r="G527" s="47"/>
      <c r="H527" s="47"/>
      <c r="I527" s="47"/>
      <c r="J527" s="47"/>
      <c r="K527" s="47"/>
    </row>
    <row r="528" spans="2:11">
      <c r="B528" s="47"/>
      <c r="C528" s="47"/>
      <c r="D528" s="47"/>
      <c r="E528" s="47"/>
      <c r="F528" s="47"/>
      <c r="G528" s="47"/>
      <c r="H528" s="47"/>
      <c r="I528" s="47"/>
      <c r="J528" s="47"/>
      <c r="K528" s="47"/>
    </row>
    <row r="529" spans="2:11">
      <c r="B529" s="47"/>
      <c r="C529" s="47"/>
      <c r="D529" s="47"/>
      <c r="E529" s="47"/>
      <c r="F529" s="47"/>
      <c r="G529" s="47"/>
      <c r="H529" s="47"/>
      <c r="I529" s="47"/>
      <c r="J529" s="47"/>
      <c r="K529" s="47"/>
    </row>
    <row r="530" spans="2:11">
      <c r="B530" s="47"/>
      <c r="C530" s="47"/>
      <c r="D530" s="47"/>
      <c r="E530" s="47"/>
      <c r="F530" s="47"/>
      <c r="G530" s="47"/>
      <c r="H530" s="47"/>
      <c r="I530" s="47"/>
      <c r="J530" s="47"/>
      <c r="K530" s="47"/>
    </row>
    <row r="531" spans="2:11">
      <c r="B531" s="47"/>
      <c r="C531" s="47"/>
      <c r="D531" s="47"/>
      <c r="E531" s="47"/>
      <c r="F531" s="47"/>
      <c r="G531" s="47"/>
      <c r="H531" s="47"/>
      <c r="I531" s="47"/>
      <c r="J531" s="47"/>
      <c r="K531" s="47"/>
    </row>
    <row r="532" spans="2:11">
      <c r="B532" s="47"/>
      <c r="C532" s="47"/>
      <c r="D532" s="47"/>
      <c r="E532" s="47"/>
      <c r="F532" s="47"/>
      <c r="G532" s="47"/>
      <c r="H532" s="47"/>
      <c r="I532" s="47"/>
      <c r="J532" s="47"/>
      <c r="K532" s="47"/>
    </row>
    <row r="533" spans="2:11">
      <c r="B533" s="47"/>
      <c r="C533" s="47"/>
      <c r="D533" s="47"/>
      <c r="E533" s="47"/>
      <c r="F533" s="47"/>
      <c r="G533" s="47"/>
      <c r="H533" s="47"/>
      <c r="I533" s="47"/>
      <c r="J533" s="47"/>
      <c r="K533" s="47"/>
    </row>
    <row r="534" spans="2:11">
      <c r="B534" s="47"/>
      <c r="C534" s="47"/>
      <c r="D534" s="47"/>
      <c r="E534" s="47"/>
      <c r="F534" s="47"/>
      <c r="G534" s="47"/>
      <c r="H534" s="47"/>
      <c r="I534" s="47"/>
      <c r="J534" s="47"/>
      <c r="K534" s="47"/>
    </row>
    <row r="535" spans="2:11">
      <c r="B535" s="47"/>
      <c r="C535" s="47"/>
      <c r="D535" s="47"/>
      <c r="E535" s="47"/>
      <c r="F535" s="47"/>
      <c r="G535" s="47"/>
      <c r="H535" s="47"/>
      <c r="I535" s="47"/>
      <c r="J535" s="47"/>
      <c r="K535" s="47"/>
    </row>
    <row r="536" spans="2:11">
      <c r="B536" s="47"/>
      <c r="C536" s="47"/>
      <c r="D536" s="47"/>
      <c r="E536" s="47"/>
      <c r="F536" s="47"/>
      <c r="G536" s="47"/>
      <c r="H536" s="47"/>
      <c r="I536" s="47"/>
      <c r="J536" s="47"/>
      <c r="K536" s="47"/>
    </row>
    <row r="537" spans="2:11">
      <c r="B537" s="47"/>
      <c r="C537" s="47"/>
      <c r="D537" s="47"/>
      <c r="E537" s="47"/>
      <c r="F537" s="47"/>
      <c r="G537" s="47"/>
      <c r="H537" s="47"/>
      <c r="I537" s="47"/>
      <c r="J537" s="47"/>
      <c r="K537" s="47"/>
    </row>
    <row r="538" spans="2:11">
      <c r="B538" s="47"/>
      <c r="C538" s="47"/>
      <c r="D538" s="47"/>
      <c r="E538" s="47"/>
      <c r="F538" s="47"/>
      <c r="G538" s="47"/>
      <c r="H538" s="47"/>
      <c r="I538" s="47"/>
      <c r="J538" s="47"/>
      <c r="K538" s="47"/>
    </row>
    <row r="539" spans="2:11">
      <c r="B539" s="47"/>
      <c r="C539" s="47"/>
      <c r="D539" s="47"/>
      <c r="E539" s="47"/>
      <c r="F539" s="47"/>
      <c r="G539" s="47"/>
      <c r="H539" s="47"/>
      <c r="I539" s="47"/>
      <c r="J539" s="47"/>
      <c r="K539" s="47"/>
    </row>
    <row r="540" spans="2:11">
      <c r="B540" s="47"/>
      <c r="C540" s="47"/>
      <c r="D540" s="47"/>
      <c r="E540" s="47"/>
      <c r="F540" s="47"/>
      <c r="G540" s="47"/>
      <c r="H540" s="47"/>
      <c r="I540" s="47"/>
      <c r="J540" s="47"/>
      <c r="K540" s="47"/>
    </row>
    <row r="541" spans="2:11">
      <c r="B541" s="47"/>
      <c r="C541" s="47"/>
      <c r="D541" s="47"/>
      <c r="E541" s="47"/>
      <c r="F541" s="47"/>
      <c r="G541" s="47"/>
      <c r="H541" s="47"/>
      <c r="I541" s="47"/>
      <c r="J541" s="47"/>
      <c r="K541" s="47"/>
    </row>
    <row r="542" spans="2:11">
      <c r="B542" s="47"/>
      <c r="C542" s="47"/>
      <c r="D542" s="47"/>
      <c r="E542" s="47"/>
      <c r="F542" s="47"/>
      <c r="G542" s="47"/>
      <c r="H542" s="47"/>
      <c r="I542" s="47"/>
      <c r="J542" s="47"/>
      <c r="K542" s="47"/>
    </row>
    <row r="543" spans="2:11">
      <c r="B543" s="47"/>
      <c r="C543" s="47"/>
      <c r="D543" s="47"/>
      <c r="E543" s="47"/>
      <c r="F543" s="47"/>
      <c r="G543" s="47"/>
      <c r="H543" s="47"/>
      <c r="I543" s="47"/>
      <c r="J543" s="47"/>
      <c r="K543" s="47"/>
    </row>
    <row r="544" spans="2:11">
      <c r="B544" s="47"/>
      <c r="C544" s="47"/>
      <c r="D544" s="47"/>
      <c r="E544" s="47"/>
      <c r="F544" s="47"/>
      <c r="G544" s="47"/>
      <c r="H544" s="47"/>
      <c r="I544" s="47"/>
      <c r="J544" s="47"/>
      <c r="K544" s="47"/>
    </row>
    <row r="545" spans="2:11">
      <c r="B545" s="47"/>
      <c r="C545" s="47"/>
      <c r="D545" s="47"/>
      <c r="E545" s="47"/>
      <c r="F545" s="47"/>
      <c r="G545" s="47"/>
      <c r="H545" s="47"/>
      <c r="I545" s="47"/>
      <c r="J545" s="47"/>
      <c r="K545" s="47"/>
    </row>
    <row r="546" spans="2:11">
      <c r="B546" s="47"/>
      <c r="C546" s="47"/>
      <c r="D546" s="47"/>
      <c r="E546" s="47"/>
      <c r="F546" s="47"/>
      <c r="G546" s="47"/>
      <c r="H546" s="47"/>
      <c r="I546" s="47"/>
      <c r="J546" s="47"/>
      <c r="K546" s="47"/>
    </row>
    <row r="547" spans="2:11">
      <c r="B547" s="47"/>
      <c r="C547" s="47"/>
      <c r="D547" s="47"/>
      <c r="E547" s="47"/>
      <c r="F547" s="47"/>
      <c r="G547" s="47"/>
      <c r="H547" s="47"/>
      <c r="I547" s="47"/>
      <c r="J547" s="47"/>
      <c r="K547" s="47"/>
    </row>
    <row r="548" spans="2:11">
      <c r="B548" s="47"/>
      <c r="C548" s="47"/>
      <c r="D548" s="47"/>
      <c r="E548" s="47"/>
      <c r="F548" s="47"/>
      <c r="G548" s="47"/>
      <c r="H548" s="47"/>
      <c r="I548" s="47"/>
      <c r="J548" s="47"/>
      <c r="K548" s="47"/>
    </row>
    <row r="549" spans="2:11">
      <c r="B549" s="47"/>
      <c r="C549" s="47"/>
      <c r="D549" s="47"/>
      <c r="E549" s="47"/>
      <c r="F549" s="47"/>
      <c r="G549" s="47"/>
      <c r="H549" s="47"/>
      <c r="I549" s="47"/>
      <c r="J549" s="47"/>
      <c r="K549" s="47"/>
    </row>
    <row r="550" spans="2:11">
      <c r="B550" s="47"/>
      <c r="C550" s="47"/>
      <c r="D550" s="47"/>
      <c r="E550" s="47"/>
      <c r="F550" s="47"/>
      <c r="G550" s="47"/>
      <c r="H550" s="47"/>
      <c r="I550" s="47"/>
      <c r="J550" s="47"/>
      <c r="K550" s="47"/>
    </row>
    <row r="551" spans="2:11">
      <c r="B551" s="47"/>
      <c r="C551" s="47"/>
      <c r="D551" s="47"/>
      <c r="E551" s="47"/>
      <c r="F551" s="47"/>
      <c r="G551" s="47"/>
      <c r="H551" s="47"/>
      <c r="I551" s="47"/>
      <c r="J551" s="47"/>
      <c r="K551" s="47"/>
    </row>
    <row r="552" spans="2:11">
      <c r="B552" s="47"/>
      <c r="C552" s="47"/>
      <c r="D552" s="47"/>
      <c r="E552" s="47"/>
      <c r="F552" s="47"/>
      <c r="G552" s="47"/>
      <c r="H552" s="47"/>
      <c r="I552" s="47"/>
      <c r="J552" s="47"/>
      <c r="K552" s="47"/>
    </row>
    <row r="553" spans="2:11">
      <c r="B553" s="47"/>
      <c r="C553" s="47"/>
      <c r="D553" s="47"/>
      <c r="E553" s="47"/>
      <c r="F553" s="47"/>
      <c r="G553" s="47"/>
      <c r="H553" s="47"/>
      <c r="I553" s="47"/>
      <c r="J553" s="47"/>
      <c r="K553" s="47"/>
    </row>
    <row r="554" spans="2:11">
      <c r="B554" s="47"/>
      <c r="C554" s="47"/>
      <c r="D554" s="47"/>
      <c r="E554" s="47"/>
      <c r="F554" s="47"/>
      <c r="G554" s="47"/>
      <c r="H554" s="47"/>
      <c r="I554" s="47"/>
      <c r="J554" s="47"/>
      <c r="K554" s="47"/>
    </row>
    <row r="555" spans="2:11">
      <c r="B555" s="47"/>
      <c r="C555" s="47"/>
      <c r="D555" s="47"/>
      <c r="E555" s="47"/>
      <c r="F555" s="47"/>
      <c r="G555" s="47"/>
      <c r="H555" s="47"/>
      <c r="I555" s="47"/>
      <c r="J555" s="47"/>
      <c r="K555" s="47"/>
    </row>
    <row r="556" spans="2:11">
      <c r="B556" s="47"/>
      <c r="C556" s="47"/>
      <c r="D556" s="47"/>
      <c r="E556" s="47"/>
      <c r="F556" s="47"/>
      <c r="G556" s="47"/>
      <c r="H556" s="47"/>
      <c r="I556" s="47"/>
      <c r="J556" s="47"/>
      <c r="K556" s="47"/>
    </row>
    <row r="557" spans="2:11">
      <c r="B557" s="47"/>
      <c r="C557" s="47"/>
      <c r="D557" s="47"/>
      <c r="E557" s="47"/>
      <c r="F557" s="47"/>
      <c r="G557" s="47"/>
      <c r="H557" s="47"/>
      <c r="I557" s="47"/>
      <c r="J557" s="47"/>
      <c r="K557" s="47"/>
    </row>
    <row r="558" spans="2:11">
      <c r="B558" s="47"/>
      <c r="C558" s="47"/>
      <c r="D558" s="47"/>
      <c r="E558" s="47"/>
      <c r="F558" s="47"/>
      <c r="G558" s="47"/>
      <c r="H558" s="47"/>
      <c r="I558" s="47"/>
      <c r="J558" s="47"/>
      <c r="K558" s="47"/>
    </row>
    <row r="559" spans="2:11">
      <c r="B559" s="47"/>
      <c r="C559" s="47"/>
      <c r="D559" s="47"/>
      <c r="E559" s="47"/>
      <c r="F559" s="47"/>
      <c r="G559" s="47"/>
      <c r="H559" s="47"/>
      <c r="I559" s="47"/>
      <c r="J559" s="47"/>
      <c r="K559" s="47"/>
    </row>
    <row r="560" spans="2:11">
      <c r="B560" s="47"/>
      <c r="C560" s="47"/>
      <c r="D560" s="47"/>
      <c r="E560" s="47"/>
      <c r="F560" s="47"/>
      <c r="G560" s="47"/>
      <c r="H560" s="47"/>
      <c r="I560" s="47"/>
      <c r="J560" s="47"/>
      <c r="K560" s="47"/>
    </row>
    <row r="561" spans="2:11">
      <c r="B561" s="47"/>
      <c r="C561" s="47"/>
      <c r="D561" s="47"/>
      <c r="E561" s="47"/>
      <c r="F561" s="47"/>
      <c r="G561" s="47"/>
      <c r="H561" s="47"/>
      <c r="I561" s="47"/>
      <c r="J561" s="47"/>
      <c r="K561" s="47"/>
    </row>
    <row r="562" spans="2:11">
      <c r="B562" s="47"/>
      <c r="C562" s="47"/>
      <c r="D562" s="47"/>
      <c r="E562" s="47"/>
      <c r="F562" s="47"/>
      <c r="G562" s="47"/>
      <c r="H562" s="47"/>
      <c r="I562" s="47"/>
      <c r="J562" s="47"/>
      <c r="K562" s="47"/>
    </row>
    <row r="563" spans="2:11">
      <c r="B563" s="47"/>
      <c r="C563" s="47"/>
      <c r="D563" s="47"/>
      <c r="E563" s="47"/>
      <c r="F563" s="47"/>
      <c r="G563" s="47"/>
      <c r="H563" s="47"/>
      <c r="I563" s="47"/>
      <c r="J563" s="47"/>
      <c r="K563" s="47"/>
    </row>
    <row r="564" spans="2:11">
      <c r="B564" s="47"/>
      <c r="C564" s="47"/>
      <c r="D564" s="47"/>
      <c r="E564" s="47"/>
      <c r="F564" s="47"/>
      <c r="G564" s="47"/>
      <c r="H564" s="47"/>
      <c r="I564" s="47"/>
      <c r="J564" s="47"/>
      <c r="K564" s="47"/>
    </row>
    <row r="565" spans="2:11">
      <c r="B565" s="47"/>
      <c r="C565" s="47"/>
      <c r="D565" s="47"/>
      <c r="E565" s="47"/>
      <c r="F565" s="47"/>
      <c r="G565" s="47"/>
      <c r="H565" s="47"/>
      <c r="I565" s="47"/>
      <c r="J565" s="47"/>
      <c r="K565" s="47"/>
    </row>
    <row r="566" spans="2:11">
      <c r="B566" s="47"/>
      <c r="C566" s="47"/>
      <c r="D566" s="47"/>
      <c r="E566" s="47"/>
      <c r="F566" s="47"/>
      <c r="G566" s="47"/>
      <c r="H566" s="47"/>
      <c r="I566" s="47"/>
      <c r="J566" s="47"/>
      <c r="K566" s="47"/>
    </row>
    <row r="567" spans="2:11">
      <c r="B567" s="47"/>
      <c r="C567" s="47"/>
      <c r="D567" s="47"/>
      <c r="E567" s="47"/>
      <c r="F567" s="47"/>
      <c r="G567" s="47"/>
      <c r="H567" s="47"/>
      <c r="I567" s="47"/>
      <c r="J567" s="47"/>
      <c r="K567" s="47"/>
    </row>
    <row r="568" spans="2:11">
      <c r="B568" s="47"/>
      <c r="C568" s="47"/>
      <c r="D568" s="47"/>
      <c r="E568" s="47"/>
      <c r="F568" s="47"/>
      <c r="G568" s="47"/>
      <c r="H568" s="47"/>
      <c r="I568" s="47"/>
      <c r="J568" s="47"/>
      <c r="K568" s="47"/>
    </row>
    <row r="569" spans="2:11">
      <c r="B569" s="47"/>
      <c r="C569" s="47"/>
      <c r="D569" s="47"/>
      <c r="E569" s="47"/>
      <c r="F569" s="47"/>
      <c r="G569" s="47"/>
      <c r="H569" s="47"/>
      <c r="I569" s="47"/>
      <c r="J569" s="47"/>
      <c r="K569" s="47"/>
    </row>
    <row r="570" spans="2:11">
      <c r="B570" s="47"/>
      <c r="C570" s="47"/>
      <c r="D570" s="47"/>
      <c r="E570" s="47"/>
      <c r="F570" s="47"/>
      <c r="G570" s="47"/>
      <c r="H570" s="47"/>
      <c r="I570" s="47"/>
      <c r="J570" s="47"/>
      <c r="K570" s="47"/>
    </row>
    <row r="571" spans="2:11">
      <c r="B571" s="47"/>
      <c r="C571" s="47"/>
      <c r="D571" s="47"/>
      <c r="E571" s="47"/>
      <c r="F571" s="47"/>
      <c r="G571" s="47"/>
      <c r="H571" s="47"/>
      <c r="I571" s="47"/>
      <c r="J571" s="47"/>
      <c r="K571" s="47"/>
    </row>
    <row r="572" spans="2:11">
      <c r="B572" s="47"/>
      <c r="C572" s="47"/>
      <c r="D572" s="47"/>
      <c r="E572" s="47"/>
      <c r="F572" s="47"/>
      <c r="G572" s="47"/>
      <c r="H572" s="47"/>
      <c r="I572" s="47"/>
      <c r="J572" s="47"/>
      <c r="K572" s="47"/>
    </row>
    <row r="573" spans="2:11">
      <c r="B573" s="47"/>
      <c r="C573" s="47"/>
      <c r="D573" s="47"/>
      <c r="E573" s="47"/>
      <c r="F573" s="47"/>
      <c r="G573" s="47"/>
      <c r="H573" s="47"/>
      <c r="I573" s="47"/>
      <c r="J573" s="47"/>
      <c r="K573" s="47"/>
    </row>
    <row r="574" spans="2:11">
      <c r="B574" s="47"/>
      <c r="C574" s="47"/>
      <c r="D574" s="47"/>
      <c r="E574" s="47"/>
      <c r="F574" s="47"/>
      <c r="G574" s="47"/>
      <c r="H574" s="47"/>
      <c r="I574" s="47"/>
      <c r="J574" s="47"/>
      <c r="K574" s="47"/>
    </row>
    <row r="575" spans="2:11">
      <c r="B575" s="47"/>
      <c r="C575" s="47"/>
      <c r="D575" s="47"/>
      <c r="E575" s="47"/>
      <c r="F575" s="47"/>
      <c r="G575" s="47"/>
      <c r="H575" s="47"/>
      <c r="I575" s="47"/>
      <c r="J575" s="47"/>
      <c r="K575" s="47"/>
    </row>
    <row r="576" spans="2:11">
      <c r="B576" s="47"/>
      <c r="C576" s="47"/>
      <c r="D576" s="47"/>
      <c r="E576" s="47"/>
      <c r="F576" s="47"/>
      <c r="G576" s="47"/>
      <c r="H576" s="47"/>
      <c r="I576" s="47"/>
      <c r="J576" s="47"/>
      <c r="K576" s="47"/>
    </row>
    <row r="577" spans="2:11">
      <c r="B577" s="47"/>
      <c r="C577" s="47"/>
      <c r="D577" s="47"/>
      <c r="E577" s="47"/>
      <c r="F577" s="47"/>
      <c r="G577" s="47"/>
      <c r="H577" s="47"/>
      <c r="I577" s="47"/>
      <c r="J577" s="47"/>
      <c r="K577" s="47"/>
    </row>
    <row r="578" spans="2:11">
      <c r="B578" s="47"/>
      <c r="C578" s="47"/>
      <c r="D578" s="47"/>
      <c r="E578" s="47"/>
      <c r="F578" s="47"/>
      <c r="G578" s="47"/>
      <c r="H578" s="47"/>
      <c r="I578" s="47"/>
      <c r="J578" s="47"/>
      <c r="K578" s="47"/>
    </row>
    <row r="579" spans="2:11">
      <c r="B579" s="47"/>
      <c r="C579" s="47"/>
      <c r="D579" s="47"/>
      <c r="E579" s="47"/>
      <c r="F579" s="47"/>
      <c r="G579" s="47"/>
      <c r="H579" s="47"/>
      <c r="I579" s="47"/>
      <c r="J579" s="47"/>
      <c r="K579" s="47"/>
    </row>
    <row r="580" spans="2:11">
      <c r="B580" s="47"/>
      <c r="C580" s="47"/>
      <c r="D580" s="47"/>
      <c r="E580" s="47"/>
      <c r="F580" s="47"/>
      <c r="G580" s="47"/>
      <c r="H580" s="47"/>
      <c r="I580" s="47"/>
      <c r="J580" s="47"/>
      <c r="K580" s="47"/>
    </row>
    <row r="581" spans="2:11">
      <c r="B581" s="47"/>
      <c r="C581" s="47"/>
      <c r="D581" s="47"/>
      <c r="E581" s="47"/>
      <c r="F581" s="47"/>
      <c r="G581" s="47"/>
      <c r="H581" s="47"/>
      <c r="I581" s="47"/>
      <c r="J581" s="47"/>
      <c r="K581" s="47"/>
    </row>
    <row r="582" spans="2:11">
      <c r="B582" s="47"/>
      <c r="C582" s="47"/>
      <c r="D582" s="47"/>
      <c r="E582" s="47"/>
      <c r="F582" s="47"/>
      <c r="G582" s="47"/>
      <c r="H582" s="47"/>
      <c r="I582" s="47"/>
      <c r="J582" s="47"/>
      <c r="K582" s="47"/>
    </row>
    <row r="583" spans="2:11">
      <c r="B583" s="47"/>
      <c r="C583" s="47"/>
      <c r="D583" s="47"/>
      <c r="E583" s="47"/>
      <c r="F583" s="47"/>
      <c r="G583" s="47"/>
      <c r="H583" s="47"/>
      <c r="I583" s="47"/>
      <c r="J583" s="47"/>
      <c r="K583" s="47"/>
    </row>
    <row r="584" spans="2:11">
      <c r="B584" s="47"/>
      <c r="C584" s="47"/>
      <c r="D584" s="47"/>
      <c r="E584" s="47"/>
      <c r="F584" s="47"/>
      <c r="G584" s="47"/>
      <c r="H584" s="47"/>
      <c r="I584" s="47"/>
      <c r="J584" s="47"/>
      <c r="K584" s="47"/>
    </row>
    <row r="585" spans="2:11">
      <c r="B585" s="47"/>
      <c r="C585" s="47"/>
      <c r="D585" s="47"/>
      <c r="E585" s="47"/>
      <c r="F585" s="47"/>
      <c r="G585" s="47"/>
      <c r="H585" s="47"/>
      <c r="I585" s="47"/>
      <c r="J585" s="47"/>
      <c r="K585" s="47"/>
    </row>
    <row r="586" spans="2:11">
      <c r="B586" s="47"/>
      <c r="C586" s="47"/>
      <c r="D586" s="47"/>
      <c r="E586" s="47"/>
      <c r="F586" s="47"/>
      <c r="G586" s="47"/>
      <c r="H586" s="47"/>
      <c r="I586" s="47"/>
      <c r="J586" s="47"/>
      <c r="K586" s="47"/>
    </row>
    <row r="587" spans="2:11">
      <c r="B587" s="47"/>
      <c r="C587" s="47"/>
      <c r="D587" s="47"/>
      <c r="E587" s="47"/>
      <c r="F587" s="47"/>
      <c r="G587" s="47"/>
      <c r="H587" s="47"/>
      <c r="I587" s="47"/>
      <c r="J587" s="47"/>
      <c r="K587" s="47"/>
    </row>
    <row r="588" spans="2:11">
      <c r="B588" s="47"/>
      <c r="C588" s="47"/>
      <c r="D588" s="47"/>
      <c r="E588" s="47"/>
      <c r="F588" s="47"/>
      <c r="G588" s="47"/>
      <c r="H588" s="47"/>
      <c r="I588" s="47"/>
      <c r="J588" s="47"/>
      <c r="K588" s="47"/>
    </row>
    <row r="589" spans="2:11">
      <c r="B589" s="47"/>
      <c r="C589" s="47"/>
      <c r="D589" s="47"/>
      <c r="E589" s="47"/>
      <c r="F589" s="47"/>
      <c r="G589" s="47"/>
      <c r="H589" s="47"/>
      <c r="I589" s="47"/>
      <c r="J589" s="47"/>
      <c r="K589" s="47"/>
    </row>
    <row r="590" spans="2:11">
      <c r="B590" s="47"/>
      <c r="C590" s="47"/>
      <c r="D590" s="47"/>
      <c r="E590" s="47"/>
      <c r="F590" s="47"/>
      <c r="G590" s="47"/>
      <c r="H590" s="47"/>
      <c r="I590" s="47"/>
      <c r="J590" s="47"/>
      <c r="K590" s="47"/>
    </row>
    <row r="591" spans="2:11">
      <c r="B591" s="47"/>
      <c r="C591" s="47"/>
      <c r="D591" s="47"/>
      <c r="E591" s="47"/>
      <c r="F591" s="47"/>
      <c r="G591" s="47"/>
      <c r="H591" s="47"/>
      <c r="I591" s="47"/>
      <c r="J591" s="47"/>
      <c r="K591" s="47"/>
    </row>
    <row r="592" spans="2:11">
      <c r="B592" s="47"/>
      <c r="C592" s="47"/>
      <c r="D592" s="47"/>
      <c r="E592" s="47"/>
      <c r="F592" s="47"/>
      <c r="G592" s="47"/>
      <c r="H592" s="47"/>
      <c r="I592" s="47"/>
      <c r="J592" s="47"/>
      <c r="K592" s="47"/>
    </row>
    <row r="593" spans="2:11">
      <c r="B593" s="47"/>
      <c r="C593" s="47"/>
      <c r="D593" s="47"/>
      <c r="E593" s="47"/>
      <c r="F593" s="47"/>
      <c r="G593" s="47"/>
      <c r="H593" s="47"/>
      <c r="I593" s="47"/>
      <c r="J593" s="47"/>
      <c r="K593" s="47"/>
    </row>
    <row r="594" spans="2:11">
      <c r="B594" s="47"/>
      <c r="C594" s="47"/>
      <c r="D594" s="47"/>
      <c r="E594" s="47"/>
      <c r="F594" s="47"/>
      <c r="G594" s="47"/>
      <c r="H594" s="47"/>
      <c r="I594" s="47"/>
      <c r="J594" s="47"/>
      <c r="K594" s="47"/>
    </row>
    <row r="595" spans="2:11">
      <c r="B595" s="47"/>
      <c r="C595" s="47"/>
      <c r="D595" s="47"/>
      <c r="E595" s="47"/>
      <c r="F595" s="47"/>
      <c r="G595" s="47"/>
      <c r="H595" s="47"/>
      <c r="I595" s="47"/>
      <c r="J595" s="47"/>
      <c r="K595" s="47"/>
    </row>
    <row r="596" spans="2:11">
      <c r="B596" s="47"/>
      <c r="C596" s="47"/>
      <c r="D596" s="47"/>
      <c r="E596" s="47"/>
      <c r="F596" s="47"/>
      <c r="G596" s="47"/>
      <c r="H596" s="47"/>
      <c r="I596" s="47"/>
      <c r="J596" s="47"/>
      <c r="K596" s="47"/>
    </row>
    <row r="597" spans="2:11">
      <c r="B597" s="47"/>
      <c r="C597" s="47"/>
      <c r="D597" s="47"/>
      <c r="E597" s="47"/>
      <c r="F597" s="47"/>
      <c r="G597" s="47"/>
      <c r="H597" s="47"/>
      <c r="I597" s="47"/>
      <c r="J597" s="47"/>
      <c r="K597" s="47"/>
    </row>
  </sheetData>
  <customSheetViews>
    <customSheetView guid="{8A9A2853-4CB2-4880-A1AA-171657DD9679}" scale="60" showPageBreaks="1" view="pageBreakPreview" showRuler="0">
      <selection activeCell="B28" sqref="B28"/>
      <pageMargins left="0.78740157480314965" right="0.78740157480314965" top="0.98425196850393704" bottom="0.98425196850393704" header="0.51181102362204722" footer="0.51181102362204722"/>
      <pageSetup paperSize="9" scale="82" orientation="portrait" r:id="rId1"/>
      <headerFooter alignWithMargins="0">
        <oddHeader>&amp;C&amp;"Verdana,Gras"&amp;12Population écrouée en France au 1&amp;Xer&amp;X janvier 2008</oddHeader>
      </headerFooter>
    </customSheetView>
  </customSheetViews>
  <mergeCells count="2">
    <mergeCell ref="C1:I2"/>
    <mergeCell ref="C3:E3"/>
  </mergeCells>
  <phoneticPr fontId="0" type="noConversion"/>
  <printOptions horizontalCentered="1" verticalCentered="1"/>
  <pageMargins left="0.43484848484848487" right="0.78740157480314965" top="0.98425196850393704" bottom="0.98425196850393704" header="0.51181102362204722" footer="0.51181102362204722"/>
  <pageSetup paperSize="9" scale="62" firstPageNumber="2" orientation="portrait" r:id="rId2"/>
  <headerFooter alignWithMargins="0">
    <oddFooter>&amp;C&amp;16page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602"/>
  <sheetViews>
    <sheetView view="pageBreakPreview" zoomScale="50" zoomScaleNormal="100" zoomScaleSheetLayoutView="50" zoomScalePageLayoutView="70" workbookViewId="0">
      <selection activeCell="M6" sqref="M6"/>
    </sheetView>
  </sheetViews>
  <sheetFormatPr baseColWidth="10" defaultColWidth="11" defaultRowHeight="18"/>
  <cols>
    <col min="1" max="1" width="11" style="84"/>
    <col min="2" max="3" width="20.7265625" style="50" customWidth="1"/>
    <col min="4" max="4" width="17.7265625" style="50" customWidth="1"/>
    <col min="5" max="5" width="12.453125" style="50" customWidth="1"/>
    <col min="6" max="6" width="14.7265625" style="50" customWidth="1"/>
    <col min="7" max="7" width="14" style="50" customWidth="1"/>
    <col min="8" max="8" width="14.08984375" style="50" customWidth="1"/>
    <col min="9" max="9" width="12" style="50" customWidth="1"/>
    <col min="10" max="10" width="10" style="50" customWidth="1"/>
    <col min="11" max="11" width="11.7265625" style="50" customWidth="1"/>
    <col min="12" max="12" width="14.7265625" style="50" customWidth="1"/>
    <col min="13" max="14" width="9.90625" style="50" customWidth="1"/>
    <col min="15" max="15" width="8.08984375" style="50" customWidth="1"/>
    <col min="16" max="16384" width="11" style="50"/>
  </cols>
  <sheetData>
    <row r="1" spans="2:25" ht="21">
      <c r="B1" s="229" t="s">
        <v>27</v>
      </c>
      <c r="C1" s="965" t="s">
        <v>152</v>
      </c>
      <c r="D1" s="965"/>
      <c r="E1" s="965"/>
      <c r="F1" s="965"/>
      <c r="G1" s="965"/>
      <c r="H1" s="965"/>
      <c r="I1" s="965"/>
      <c r="J1" s="965"/>
      <c r="K1" s="51"/>
      <c r="L1" s="51"/>
      <c r="M1" s="51"/>
      <c r="N1" s="51"/>
      <c r="O1" s="51"/>
      <c r="P1" s="51"/>
      <c r="Q1" s="51"/>
      <c r="R1" s="51"/>
      <c r="S1" s="51"/>
      <c r="T1" s="51"/>
      <c r="U1" s="51"/>
      <c r="V1" s="51"/>
      <c r="W1" s="51"/>
      <c r="X1" s="51"/>
      <c r="Y1" s="51"/>
    </row>
    <row r="2" spans="2:25" ht="21">
      <c r="B2" s="147"/>
      <c r="C2" s="964" t="str">
        <f>couverture!$B$26</f>
        <v>Situation au 1er janvier 2018</v>
      </c>
      <c r="D2" s="964"/>
      <c r="E2" s="964"/>
      <c r="F2" s="964"/>
      <c r="G2" s="148"/>
      <c r="H2" s="148"/>
      <c r="I2" s="71"/>
      <c r="J2" s="71"/>
      <c r="K2" s="51"/>
      <c r="L2" s="51"/>
      <c r="M2" s="51"/>
      <c r="N2" s="51"/>
      <c r="O2" s="51"/>
      <c r="P2" s="51"/>
      <c r="Q2" s="51"/>
      <c r="R2" s="51"/>
      <c r="S2" s="51"/>
      <c r="T2" s="51"/>
      <c r="U2" s="51"/>
      <c r="V2" s="51"/>
      <c r="W2" s="51"/>
      <c r="X2" s="51"/>
      <c r="Y2" s="51"/>
    </row>
    <row r="3" spans="2:25">
      <c r="B3" s="51"/>
      <c r="C3" s="51"/>
      <c r="D3" s="51"/>
      <c r="E3" s="51"/>
      <c r="F3" s="51"/>
      <c r="G3" s="51"/>
      <c r="H3" s="51"/>
      <c r="I3" s="51"/>
      <c r="J3" s="51"/>
      <c r="K3" s="51"/>
      <c r="L3" s="51"/>
      <c r="M3" s="51"/>
      <c r="N3" s="51"/>
      <c r="O3" s="51"/>
      <c r="P3" s="51"/>
      <c r="Q3" s="51"/>
      <c r="R3" s="51"/>
      <c r="S3" s="51"/>
      <c r="T3" s="51"/>
      <c r="U3" s="51"/>
      <c r="V3" s="51"/>
      <c r="W3" s="51"/>
      <c r="X3" s="51"/>
      <c r="Y3" s="51"/>
    </row>
    <row r="4" spans="2:25" ht="53.25" customHeight="1">
      <c r="B4" s="84"/>
      <c r="C4" s="928"/>
      <c r="D4" s="982" t="s">
        <v>138</v>
      </c>
      <c r="E4" s="983"/>
      <c r="F4" s="982" t="s">
        <v>161</v>
      </c>
      <c r="G4" s="983"/>
      <c r="H4" s="970" t="s">
        <v>25</v>
      </c>
      <c r="I4" s="971"/>
      <c r="J4" s="51"/>
      <c r="K4" s="51"/>
      <c r="L4" s="51"/>
      <c r="M4" s="51"/>
      <c r="N4" s="51"/>
      <c r="O4" s="51"/>
      <c r="P4" s="51"/>
      <c r="Q4" s="51"/>
      <c r="R4" s="51"/>
      <c r="S4" s="51"/>
      <c r="T4" s="51"/>
    </row>
    <row r="5" spans="2:25" ht="39.9" customHeight="1">
      <c r="B5" s="84"/>
      <c r="C5" s="929" t="s">
        <v>43</v>
      </c>
      <c r="D5" s="930" t="s">
        <v>128</v>
      </c>
      <c r="E5" s="931" t="s">
        <v>0</v>
      </c>
      <c r="F5" s="930" t="s">
        <v>128</v>
      </c>
      <c r="G5" s="931" t="s">
        <v>0</v>
      </c>
      <c r="H5" s="930" t="s">
        <v>128</v>
      </c>
      <c r="I5" s="931" t="s">
        <v>0</v>
      </c>
      <c r="J5" s="51"/>
      <c r="K5" s="51"/>
      <c r="L5" s="51"/>
      <c r="M5" s="51"/>
      <c r="N5" s="51"/>
      <c r="O5" s="51"/>
      <c r="P5" s="51"/>
      <c r="Q5" s="51"/>
      <c r="R5" s="51"/>
      <c r="S5" s="51"/>
      <c r="T5" s="51"/>
    </row>
    <row r="6" spans="2:25" ht="39.9" customHeight="1">
      <c r="B6" s="84"/>
      <c r="C6" s="932" t="s">
        <v>44</v>
      </c>
      <c r="D6" s="933">
        <f>[2]Tab2!B4</f>
        <v>72</v>
      </c>
      <c r="E6" s="934">
        <f t="shared" ref="E6:E15" si="0">(D6/$D$15)*100</f>
        <v>0.36336109008327022</v>
      </c>
      <c r="F6" s="933">
        <f>[2]Tab2!C4</f>
        <v>17</v>
      </c>
      <c r="G6" s="934">
        <f t="shared" ref="G6:G15" si="1">(F6/$F$15)*100</f>
        <v>2.8347507086876771E-2</v>
      </c>
      <c r="H6" s="933">
        <f>D6+F6</f>
        <v>89</v>
      </c>
      <c r="I6" s="934">
        <f t="shared" ref="I6:I15" si="2">(H6/$H$15)*100</f>
        <v>0.11154979006078837</v>
      </c>
      <c r="J6" s="51"/>
      <c r="K6" s="51"/>
      <c r="L6" s="51"/>
      <c r="M6" s="51"/>
      <c r="N6" s="51"/>
      <c r="O6" s="51"/>
      <c r="P6" s="51"/>
      <c r="Q6" s="51"/>
      <c r="R6" s="51"/>
      <c r="S6" s="51"/>
      <c r="T6" s="51"/>
    </row>
    <row r="7" spans="2:25" ht="39.9" customHeight="1">
      <c r="B7" s="84"/>
      <c r="C7" s="935" t="s">
        <v>11</v>
      </c>
      <c r="D7" s="936">
        <f>[2]Tab2!B5</f>
        <v>529</v>
      </c>
      <c r="E7" s="937">
        <f t="shared" si="0"/>
        <v>2.6696946757506939</v>
      </c>
      <c r="F7" s="936">
        <f>[2]Tab2!C5</f>
        <v>165</v>
      </c>
      <c r="G7" s="937">
        <f t="shared" si="1"/>
        <v>0.27513756878439222</v>
      </c>
      <c r="H7" s="936">
        <f t="shared" ref="H7:H15" si="3">D7+F7</f>
        <v>694</v>
      </c>
      <c r="I7" s="937">
        <f t="shared" si="2"/>
        <v>0.86983768878861945</v>
      </c>
      <c r="J7" s="51"/>
      <c r="K7" s="51"/>
      <c r="L7" s="51"/>
      <c r="M7" s="51"/>
      <c r="N7" s="51"/>
      <c r="O7" s="51"/>
      <c r="P7" s="51"/>
      <c r="Q7" s="51"/>
      <c r="R7" s="51"/>
      <c r="S7" s="51"/>
      <c r="T7" s="51"/>
    </row>
    <row r="8" spans="2:25" ht="39.9" customHeight="1">
      <c r="B8" s="84"/>
      <c r="C8" s="932" t="s">
        <v>12</v>
      </c>
      <c r="D8" s="933">
        <f>[2]Tab2!B6</f>
        <v>1817</v>
      </c>
      <c r="E8" s="934">
        <f t="shared" si="0"/>
        <v>9.1698208427958612</v>
      </c>
      <c r="F8" s="933">
        <f>[2]Tab2!C6</f>
        <v>3445</v>
      </c>
      <c r="G8" s="934">
        <f t="shared" si="1"/>
        <v>5.7445389361347337</v>
      </c>
      <c r="H8" s="933">
        <f t="shared" si="3"/>
        <v>5262</v>
      </c>
      <c r="I8" s="934">
        <f t="shared" si="2"/>
        <v>6.5952246662906555</v>
      </c>
      <c r="J8" s="51"/>
      <c r="K8" s="51"/>
      <c r="L8" s="51"/>
      <c r="M8" s="51"/>
      <c r="N8" s="51"/>
      <c r="O8" s="51"/>
      <c r="P8" s="51"/>
      <c r="Q8" s="51"/>
      <c r="R8" s="51"/>
      <c r="S8" s="51"/>
      <c r="T8" s="51"/>
    </row>
    <row r="9" spans="2:25" ht="39.9" customHeight="1">
      <c r="B9" s="84"/>
      <c r="C9" s="935" t="s">
        <v>13</v>
      </c>
      <c r="D9" s="936">
        <f>[2]Tab2!B7</f>
        <v>3069</v>
      </c>
      <c r="E9" s="937">
        <f t="shared" si="0"/>
        <v>15.488266464799395</v>
      </c>
      <c r="F9" s="936">
        <f>[2]Tab2!C7</f>
        <v>9533</v>
      </c>
      <c r="G9" s="937">
        <f t="shared" si="1"/>
        <v>15.896281474070367</v>
      </c>
      <c r="H9" s="936">
        <f t="shared" si="3"/>
        <v>12602</v>
      </c>
      <c r="I9" s="937">
        <f t="shared" si="2"/>
        <v>15.794948925236573</v>
      </c>
      <c r="J9" s="51"/>
      <c r="K9" s="51"/>
      <c r="L9" s="51"/>
      <c r="M9" s="51"/>
      <c r="N9" s="51"/>
      <c r="O9" s="51"/>
      <c r="P9" s="51"/>
      <c r="Q9" s="51"/>
      <c r="R9" s="51"/>
      <c r="S9" s="51"/>
      <c r="T9" s="51"/>
    </row>
    <row r="10" spans="2:25" ht="39.9" customHeight="1">
      <c r="B10" s="84"/>
      <c r="C10" s="935" t="s">
        <v>14</v>
      </c>
      <c r="D10" s="936">
        <f>[2]Tab2!B8</f>
        <v>3641</v>
      </c>
      <c r="E10" s="937">
        <f t="shared" si="0"/>
        <v>18.374968458238708</v>
      </c>
      <c r="F10" s="936">
        <f>[2]Tab2!C8</f>
        <v>11972</v>
      </c>
      <c r="G10" s="937">
        <f t="shared" si="1"/>
        <v>19.963314990828749</v>
      </c>
      <c r="H10" s="936">
        <f t="shared" si="3"/>
        <v>15613</v>
      </c>
      <c r="I10" s="937">
        <f t="shared" si="2"/>
        <v>19.56884126088864</v>
      </c>
      <c r="J10" s="51"/>
      <c r="K10" s="51"/>
      <c r="L10" s="51"/>
      <c r="M10" s="51"/>
      <c r="N10" s="51"/>
      <c r="O10" s="51"/>
      <c r="P10" s="51"/>
      <c r="Q10" s="51"/>
      <c r="R10" s="51"/>
      <c r="S10" s="51"/>
      <c r="T10" s="51"/>
    </row>
    <row r="11" spans="2:25" ht="39.9" customHeight="1">
      <c r="B11" s="84"/>
      <c r="C11" s="935" t="s">
        <v>15</v>
      </c>
      <c r="D11" s="936">
        <f>[2]Tab2!B9</f>
        <v>5619</v>
      </c>
      <c r="E11" s="937">
        <f t="shared" si="0"/>
        <v>28.357305071915217</v>
      </c>
      <c r="F11" s="936">
        <f>[2]Tab2!C9</f>
        <v>17724</v>
      </c>
      <c r="G11" s="937">
        <f t="shared" si="1"/>
        <v>29.554777388694347</v>
      </c>
      <c r="H11" s="936">
        <f t="shared" si="3"/>
        <v>23343</v>
      </c>
      <c r="I11" s="937">
        <f t="shared" si="2"/>
        <v>29.257379206617784</v>
      </c>
      <c r="J11" s="51"/>
      <c r="K11" s="51"/>
      <c r="L11" s="51"/>
      <c r="M11" s="51"/>
      <c r="N11" s="51"/>
      <c r="O11" s="51"/>
      <c r="P11" s="51"/>
      <c r="Q11" s="51"/>
      <c r="R11" s="51"/>
      <c r="S11" s="51"/>
      <c r="T11" s="51"/>
    </row>
    <row r="12" spans="2:25" ht="39.9" customHeight="1">
      <c r="B12" s="84"/>
      <c r="C12" s="935" t="s">
        <v>16</v>
      </c>
      <c r="D12" s="936">
        <f>[2]Tab2!B10</f>
        <v>3009</v>
      </c>
      <c r="E12" s="937">
        <f t="shared" si="0"/>
        <v>15.185465556396668</v>
      </c>
      <c r="F12" s="936">
        <f>[2]Tab2!C10</f>
        <v>9717</v>
      </c>
      <c r="G12" s="937">
        <f t="shared" si="1"/>
        <v>16.203101550775386</v>
      </c>
      <c r="H12" s="936">
        <f t="shared" si="3"/>
        <v>12726</v>
      </c>
      <c r="I12" s="937">
        <f t="shared" si="2"/>
        <v>15.950366610265087</v>
      </c>
      <c r="J12" s="51"/>
      <c r="K12" s="51"/>
      <c r="L12" s="51"/>
      <c r="M12" s="51"/>
      <c r="N12" s="51"/>
      <c r="O12" s="51"/>
      <c r="P12" s="51"/>
      <c r="Q12" s="51"/>
      <c r="R12" s="51"/>
      <c r="S12" s="51"/>
      <c r="T12" s="51"/>
    </row>
    <row r="13" spans="2:25" ht="39.9" customHeight="1">
      <c r="B13" s="84"/>
      <c r="C13" s="932" t="s">
        <v>17</v>
      </c>
      <c r="D13" s="933">
        <f>[2]Tab2!B11</f>
        <v>1414</v>
      </c>
      <c r="E13" s="934">
        <f t="shared" si="0"/>
        <v>7.1360080746908903</v>
      </c>
      <c r="F13" s="933">
        <f>[2]Tab2!C11</f>
        <v>4999</v>
      </c>
      <c r="G13" s="934">
        <f t="shared" si="1"/>
        <v>8.3358345839586452</v>
      </c>
      <c r="H13" s="933">
        <f t="shared" si="3"/>
        <v>6413</v>
      </c>
      <c r="I13" s="934">
        <f t="shared" si="2"/>
        <v>8.0378517265150098</v>
      </c>
      <c r="J13" s="51"/>
      <c r="K13" s="51"/>
      <c r="L13" s="51"/>
      <c r="M13" s="51"/>
      <c r="N13" s="51"/>
      <c r="O13" s="51"/>
      <c r="P13" s="51"/>
      <c r="Q13" s="51"/>
      <c r="R13" s="51"/>
      <c r="S13" s="51"/>
      <c r="T13" s="51"/>
    </row>
    <row r="14" spans="2:25" ht="39.9" customHeight="1">
      <c r="B14" s="84"/>
      <c r="C14" s="935" t="s">
        <v>18</v>
      </c>
      <c r="D14" s="936">
        <f>[2]Tab2!B12</f>
        <v>645</v>
      </c>
      <c r="E14" s="937">
        <f t="shared" si="0"/>
        <v>3.2551097653292964</v>
      </c>
      <c r="F14" s="936">
        <f>[2]Tab2!C12</f>
        <v>2398</v>
      </c>
      <c r="G14" s="937">
        <f t="shared" si="1"/>
        <v>3.9986659996665002</v>
      </c>
      <c r="H14" s="936">
        <f t="shared" si="3"/>
        <v>3043</v>
      </c>
      <c r="I14" s="937">
        <f t="shared" si="2"/>
        <v>3.8140001253368432</v>
      </c>
      <c r="J14" s="51"/>
      <c r="K14" s="51"/>
      <c r="L14" s="51"/>
      <c r="M14" s="51"/>
      <c r="N14" s="51"/>
      <c r="O14" s="51"/>
      <c r="P14" s="51"/>
      <c r="Q14" s="51"/>
      <c r="R14" s="51"/>
      <c r="S14" s="51"/>
      <c r="T14" s="51"/>
    </row>
    <row r="15" spans="2:25">
      <c r="B15" s="84"/>
      <c r="C15" s="801" t="s">
        <v>25</v>
      </c>
      <c r="D15" s="803">
        <f>SUM(D6:D14)</f>
        <v>19815</v>
      </c>
      <c r="E15" s="802">
        <f t="shared" si="0"/>
        <v>100</v>
      </c>
      <c r="F15" s="803">
        <f>SUM(F6:F14)</f>
        <v>59970</v>
      </c>
      <c r="G15" s="802">
        <f t="shared" si="1"/>
        <v>100</v>
      </c>
      <c r="H15" s="803">
        <f t="shared" si="3"/>
        <v>79785</v>
      </c>
      <c r="I15" s="802">
        <f t="shared" si="2"/>
        <v>100</v>
      </c>
      <c r="J15" s="51"/>
      <c r="K15" s="51"/>
      <c r="L15" s="51"/>
      <c r="M15" s="51"/>
      <c r="N15" s="51"/>
      <c r="O15" s="51"/>
      <c r="P15" s="51"/>
      <c r="Q15" s="51"/>
      <c r="R15" s="51"/>
      <c r="S15" s="51"/>
      <c r="T15" s="51"/>
    </row>
    <row r="16" spans="2:25">
      <c r="B16" s="84"/>
      <c r="C16" s="800" t="s">
        <v>102</v>
      </c>
      <c r="D16" s="972">
        <f>[3]tab_2!$B$11</f>
        <v>31</v>
      </c>
      <c r="E16" s="973"/>
      <c r="F16" s="974">
        <f>[3]tab_2!$C$11</f>
        <v>32.200000000000003</v>
      </c>
      <c r="G16" s="975"/>
      <c r="H16" s="976">
        <f>[3]tab_2!$D$11</f>
        <v>31.8</v>
      </c>
      <c r="I16" s="977"/>
      <c r="J16" s="51"/>
      <c r="K16" s="51"/>
      <c r="L16" s="51"/>
      <c r="M16" s="51"/>
      <c r="N16" s="51"/>
      <c r="O16" s="51"/>
      <c r="P16" s="51"/>
      <c r="Q16" s="51"/>
      <c r="R16" s="51"/>
      <c r="S16" s="51"/>
      <c r="T16" s="51"/>
      <c r="U16" s="51"/>
      <c r="V16" s="51"/>
      <c r="W16" s="51"/>
      <c r="X16" s="51"/>
    </row>
    <row r="17" spans="2:25">
      <c r="B17" s="84"/>
      <c r="C17" s="51" t="s">
        <v>221</v>
      </c>
      <c r="D17" s="51"/>
      <c r="E17" s="51"/>
      <c r="F17" s="51"/>
      <c r="G17" s="51"/>
      <c r="H17" s="51"/>
      <c r="I17" s="51"/>
      <c r="J17" s="51"/>
      <c r="K17" s="51"/>
      <c r="L17" s="51"/>
      <c r="M17" s="51"/>
      <c r="N17" s="51"/>
      <c r="O17" s="51"/>
      <c r="P17" s="51"/>
      <c r="Q17" s="51"/>
      <c r="R17" s="51"/>
      <c r="S17" s="51"/>
      <c r="T17" s="51"/>
      <c r="U17" s="51"/>
      <c r="V17" s="51"/>
      <c r="W17" s="51"/>
      <c r="X17" s="51"/>
    </row>
    <row r="18" spans="2:25">
      <c r="B18" s="84"/>
      <c r="C18" s="51"/>
      <c r="D18" s="51"/>
      <c r="E18" s="51"/>
      <c r="F18" s="51"/>
      <c r="G18" s="51"/>
      <c r="H18" s="51"/>
      <c r="I18" s="51"/>
      <c r="J18" s="51"/>
      <c r="K18" s="51"/>
      <c r="L18" s="51"/>
      <c r="M18" s="51"/>
      <c r="N18" s="51"/>
      <c r="O18" s="51"/>
      <c r="P18" s="51"/>
      <c r="Q18" s="51"/>
      <c r="R18" s="51"/>
      <c r="S18" s="51"/>
      <c r="T18" s="51"/>
      <c r="U18" s="51"/>
      <c r="V18" s="51"/>
      <c r="W18" s="51"/>
      <c r="X18" s="51"/>
    </row>
    <row r="19" spans="2:25">
      <c r="B19" s="84"/>
      <c r="C19" s="51"/>
      <c r="D19" s="51"/>
      <c r="E19" s="51"/>
      <c r="F19" s="51"/>
      <c r="G19" s="51"/>
      <c r="H19" s="51"/>
      <c r="I19" s="51"/>
      <c r="J19" s="51"/>
      <c r="K19" s="51"/>
      <c r="L19" s="51"/>
      <c r="M19" s="51"/>
      <c r="N19" s="51"/>
      <c r="O19" s="51"/>
      <c r="P19" s="51"/>
      <c r="Q19" s="51"/>
      <c r="R19" s="51"/>
      <c r="S19" s="51"/>
      <c r="T19" s="51"/>
      <c r="U19" s="51"/>
      <c r="V19" s="51"/>
      <c r="W19" s="51"/>
      <c r="X19" s="51"/>
    </row>
    <row r="20" spans="2:25">
      <c r="B20" s="84"/>
      <c r="C20" s="51"/>
      <c r="D20" s="51"/>
      <c r="E20" s="51"/>
      <c r="F20" s="51"/>
      <c r="G20" s="51"/>
      <c r="H20" s="51"/>
      <c r="I20" s="51"/>
      <c r="J20" s="51"/>
      <c r="K20" s="51"/>
      <c r="L20" s="51"/>
      <c r="M20" s="51"/>
      <c r="N20" s="51"/>
      <c r="O20" s="51"/>
      <c r="P20" s="51"/>
      <c r="Q20" s="51"/>
      <c r="R20" s="51"/>
      <c r="S20" s="51"/>
      <c r="T20" s="51"/>
      <c r="U20" s="51"/>
      <c r="V20" s="51"/>
      <c r="W20" s="51"/>
      <c r="X20" s="51"/>
    </row>
    <row r="21" spans="2:25">
      <c r="B21" s="84"/>
      <c r="C21" s="51"/>
      <c r="D21" s="51"/>
      <c r="E21" s="51"/>
      <c r="F21" s="51"/>
      <c r="G21" s="51"/>
      <c r="H21" s="51"/>
      <c r="I21" s="51"/>
      <c r="J21" s="51"/>
      <c r="K21" s="51"/>
      <c r="L21" s="51"/>
      <c r="M21" s="51"/>
      <c r="N21" s="51"/>
      <c r="O21" s="51"/>
      <c r="P21" s="51"/>
      <c r="Q21" s="51"/>
      <c r="R21" s="51"/>
      <c r="S21" s="51"/>
      <c r="T21" s="51"/>
      <c r="U21" s="51"/>
      <c r="V21" s="51"/>
      <c r="W21" s="51"/>
      <c r="X21" s="51"/>
    </row>
    <row r="22" spans="2:25">
      <c r="B22" s="84"/>
      <c r="C22" s="51"/>
      <c r="D22" s="51"/>
      <c r="E22" s="51"/>
      <c r="F22" s="51"/>
      <c r="G22" s="51"/>
      <c r="H22" s="51"/>
      <c r="I22" s="51"/>
      <c r="J22" s="51"/>
      <c r="K22" s="51"/>
      <c r="L22" s="51"/>
      <c r="M22" s="51"/>
      <c r="N22" s="51"/>
      <c r="O22" s="51"/>
      <c r="P22" s="51"/>
      <c r="Q22" s="51"/>
      <c r="R22" s="51"/>
      <c r="S22" s="51"/>
      <c r="T22" s="51"/>
      <c r="U22" s="51"/>
      <c r="V22" s="51"/>
      <c r="W22" s="51"/>
      <c r="X22" s="51"/>
    </row>
    <row r="23" spans="2:25">
      <c r="B23" s="84"/>
      <c r="C23" s="51"/>
      <c r="D23" s="51"/>
      <c r="E23" s="51"/>
      <c r="F23" s="51"/>
      <c r="G23" s="51"/>
      <c r="H23" s="51"/>
      <c r="I23" s="51"/>
      <c r="J23" s="51"/>
      <c r="K23" s="51"/>
      <c r="L23" s="51"/>
      <c r="M23" s="51"/>
      <c r="N23" s="51"/>
      <c r="O23" s="51"/>
      <c r="P23" s="51"/>
      <c r="Q23" s="51"/>
      <c r="R23" s="51"/>
      <c r="S23" s="51"/>
      <c r="T23" s="51"/>
      <c r="U23" s="51"/>
      <c r="V23" s="51"/>
      <c r="W23" s="51"/>
      <c r="X23" s="51"/>
    </row>
    <row r="24" spans="2:25">
      <c r="B24" s="84"/>
      <c r="C24" s="84"/>
      <c r="D24" s="51"/>
      <c r="E24" s="51"/>
      <c r="F24" s="51"/>
      <c r="G24" s="51"/>
      <c r="H24" s="51"/>
      <c r="I24" s="51"/>
      <c r="J24" s="51"/>
      <c r="K24" s="51"/>
      <c r="L24" s="51"/>
      <c r="M24" s="51"/>
      <c r="N24" s="51"/>
      <c r="O24" s="51"/>
      <c r="P24" s="51"/>
      <c r="Q24" s="51"/>
      <c r="R24" s="51"/>
      <c r="S24" s="51"/>
      <c r="T24" s="51"/>
      <c r="U24" s="51"/>
      <c r="V24" s="51"/>
      <c r="W24" s="51"/>
      <c r="X24" s="51"/>
      <c r="Y24" s="51"/>
    </row>
    <row r="25" spans="2:25">
      <c r="B25" s="84"/>
      <c r="C25" s="84"/>
      <c r="D25" s="51"/>
      <c r="E25" s="51"/>
      <c r="F25" s="51"/>
      <c r="G25" s="51"/>
      <c r="H25" s="51"/>
      <c r="I25" s="51"/>
      <c r="J25" s="51"/>
      <c r="K25" s="51"/>
      <c r="L25" s="51"/>
      <c r="M25" s="51"/>
      <c r="N25" s="51"/>
      <c r="O25" s="51"/>
      <c r="P25" s="51"/>
      <c r="Q25" s="51"/>
      <c r="R25" s="51"/>
      <c r="S25" s="51"/>
      <c r="T25" s="51"/>
      <c r="U25" s="51"/>
      <c r="V25" s="51"/>
      <c r="W25" s="51"/>
      <c r="X25" s="51"/>
      <c r="Y25" s="51"/>
    </row>
    <row r="26" spans="2:25" ht="21">
      <c r="B26" s="230" t="s">
        <v>28</v>
      </c>
      <c r="C26" s="984" t="s">
        <v>317</v>
      </c>
      <c r="D26" s="984"/>
      <c r="E26" s="984"/>
      <c r="F26" s="984"/>
      <c r="G26" s="984"/>
      <c r="H26" s="984"/>
      <c r="I26" s="984"/>
      <c r="J26" s="984"/>
      <c r="K26" s="984"/>
      <c r="L26" s="984"/>
      <c r="M26" s="51"/>
      <c r="N26" s="51"/>
      <c r="O26" s="51"/>
      <c r="P26" s="51"/>
      <c r="Q26" s="51"/>
      <c r="R26" s="51"/>
      <c r="S26" s="51"/>
      <c r="T26" s="51"/>
      <c r="U26" s="51"/>
      <c r="V26" s="51"/>
      <c r="W26" s="51"/>
      <c r="X26" s="51"/>
      <c r="Y26" s="51"/>
    </row>
    <row r="27" spans="2:25" ht="20.25" customHeight="1">
      <c r="B27" s="147"/>
      <c r="C27" s="964" t="str">
        <f>couverture!$B$26</f>
        <v>Situation au 1er janvier 2018</v>
      </c>
      <c r="D27" s="964"/>
      <c r="E27" s="964"/>
      <c r="F27" s="964"/>
      <c r="G27" s="148"/>
      <c r="H27" s="148"/>
      <c r="I27" s="71"/>
      <c r="J27" s="71"/>
      <c r="K27" s="84"/>
      <c r="L27" s="84"/>
      <c r="M27" s="51"/>
      <c r="N27" s="51"/>
      <c r="O27" s="51"/>
      <c r="P27" s="51"/>
      <c r="Q27" s="51"/>
      <c r="R27" s="51"/>
      <c r="S27" s="51"/>
      <c r="T27" s="51"/>
      <c r="U27" s="51"/>
      <c r="V27" s="51"/>
      <c r="W27" s="51"/>
      <c r="X27" s="51"/>
      <c r="Y27" s="51"/>
    </row>
    <row r="28" spans="2:25">
      <c r="B28" s="51"/>
      <c r="C28" s="51"/>
      <c r="D28" s="51"/>
      <c r="E28" s="51"/>
      <c r="F28" s="51"/>
      <c r="G28" s="51"/>
      <c r="H28" s="51"/>
      <c r="I28" s="51"/>
      <c r="J28" s="51"/>
      <c r="K28" s="84"/>
      <c r="L28" s="84"/>
      <c r="M28" s="51"/>
      <c r="N28" s="51"/>
      <c r="O28" s="51"/>
      <c r="P28" s="51"/>
      <c r="Q28" s="51"/>
      <c r="R28" s="51"/>
      <c r="S28" s="51"/>
      <c r="T28" s="51"/>
      <c r="U28" s="51"/>
      <c r="V28" s="51"/>
      <c r="W28" s="51"/>
      <c r="X28" s="51"/>
      <c r="Y28" s="51"/>
    </row>
    <row r="29" spans="2:25" ht="53.25" customHeight="1">
      <c r="B29" s="84"/>
      <c r="C29" s="231"/>
      <c r="D29" s="978" t="s">
        <v>138</v>
      </c>
      <c r="E29" s="979"/>
      <c r="F29" s="978" t="s">
        <v>161</v>
      </c>
      <c r="G29" s="979"/>
      <c r="H29" s="980" t="s">
        <v>25</v>
      </c>
      <c r="I29" s="981"/>
      <c r="J29" s="84"/>
      <c r="K29" s="84"/>
      <c r="L29" s="51"/>
      <c r="M29" s="51"/>
      <c r="N29" s="51"/>
      <c r="O29" s="51"/>
      <c r="P29" s="51"/>
      <c r="Q29" s="51"/>
      <c r="R29" s="51"/>
      <c r="S29" s="51"/>
      <c r="T29" s="51"/>
      <c r="U29" s="51"/>
      <c r="V29" s="51"/>
      <c r="W29" s="51"/>
      <c r="X29" s="51"/>
    </row>
    <row r="30" spans="2:25" ht="38.25" customHeight="1">
      <c r="B30" s="84"/>
      <c r="C30" s="810" t="s">
        <v>43</v>
      </c>
      <c r="D30" s="811" t="s">
        <v>128</v>
      </c>
      <c r="E30" s="812" t="s">
        <v>0</v>
      </c>
      <c r="F30" s="811" t="s">
        <v>128</v>
      </c>
      <c r="G30" s="812" t="s">
        <v>0</v>
      </c>
      <c r="H30" s="811" t="s">
        <v>128</v>
      </c>
      <c r="I30" s="812" t="s">
        <v>0</v>
      </c>
      <c r="J30" s="84"/>
      <c r="K30" s="84"/>
      <c r="L30" s="51"/>
      <c r="M30" s="51"/>
      <c r="N30" s="51"/>
      <c r="O30" s="51"/>
      <c r="P30" s="51"/>
      <c r="Q30" s="51"/>
      <c r="R30" s="51"/>
      <c r="S30" s="51"/>
      <c r="T30" s="51"/>
      <c r="U30" s="51"/>
      <c r="V30" s="51"/>
      <c r="W30" s="51"/>
      <c r="X30" s="51"/>
    </row>
    <row r="31" spans="2:25" ht="39.75" customHeight="1">
      <c r="B31" s="84"/>
      <c r="C31" s="235" t="s">
        <v>44</v>
      </c>
      <c r="D31" s="805">
        <f>[2]Tab3!B4</f>
        <v>72</v>
      </c>
      <c r="E31" s="237">
        <f>(D31/$D$40)*100</f>
        <v>0.36336109008327022</v>
      </c>
      <c r="F31" s="805">
        <f>[2]Tab3!C4</f>
        <v>17</v>
      </c>
      <c r="G31" s="237">
        <f>(F31/$F$40)*100</f>
        <v>3.4581663581439819E-2</v>
      </c>
      <c r="H31" s="805">
        <f>D31+F31</f>
        <v>89</v>
      </c>
      <c r="I31" s="237">
        <f>(H31/$H$40)*100</f>
        <v>0.12903412880215734</v>
      </c>
      <c r="J31" s="84"/>
      <c r="K31" s="84"/>
      <c r="L31" s="51"/>
      <c r="M31" s="51"/>
      <c r="N31" s="51"/>
      <c r="O31" s="51"/>
      <c r="P31" s="51"/>
      <c r="Q31" s="51"/>
      <c r="R31" s="51"/>
      <c r="S31" s="51"/>
      <c r="T31" s="51"/>
      <c r="U31" s="51"/>
      <c r="V31" s="51"/>
      <c r="W31" s="51"/>
      <c r="X31" s="51"/>
    </row>
    <row r="32" spans="2:25" ht="40.5" customHeight="1">
      <c r="B32" s="84"/>
      <c r="C32" s="234" t="s">
        <v>11</v>
      </c>
      <c r="D32" s="804">
        <f>[2]Tab3!B5</f>
        <v>529</v>
      </c>
      <c r="E32" s="236">
        <f t="shared" ref="E32:E40" si="4">(D32/$D$40)*100</f>
        <v>2.6696946757506939</v>
      </c>
      <c r="F32" s="804">
        <f>[2]Tab3!C5</f>
        <v>154</v>
      </c>
      <c r="G32" s="236">
        <f t="shared" ref="G32:G40" si="5">(F32/$F$40)*100</f>
        <v>0.31326918773774892</v>
      </c>
      <c r="H32" s="804">
        <f t="shared" ref="H32:H40" si="6">D32+F32</f>
        <v>683</v>
      </c>
      <c r="I32" s="236">
        <f t="shared" ref="I32:I39" si="7">(H32/$H$40)*100</f>
        <v>0.99022820193116257</v>
      </c>
      <c r="J32" s="84"/>
      <c r="K32" s="84"/>
      <c r="L32" s="51"/>
      <c r="M32" s="51"/>
      <c r="N32" s="51"/>
      <c r="O32" s="51"/>
      <c r="P32" s="51"/>
      <c r="Q32" s="51"/>
      <c r="R32" s="51"/>
      <c r="S32" s="51"/>
      <c r="T32" s="51"/>
      <c r="U32" s="51"/>
      <c r="V32" s="51"/>
      <c r="W32" s="51"/>
      <c r="X32" s="51"/>
    </row>
    <row r="33" spans="2:25" ht="40.5" customHeight="1">
      <c r="B33" s="84"/>
      <c r="C33" s="234" t="s">
        <v>12</v>
      </c>
      <c r="D33" s="804">
        <f>[2]Tab3!B6</f>
        <v>1817</v>
      </c>
      <c r="E33" s="236">
        <f t="shared" si="4"/>
        <v>9.1698208427958612</v>
      </c>
      <c r="F33" s="804">
        <f>[2]Tab3!C6</f>
        <v>3098</v>
      </c>
      <c r="G33" s="236">
        <f t="shared" si="5"/>
        <v>6.3019996338412083</v>
      </c>
      <c r="H33" s="804">
        <f t="shared" si="6"/>
        <v>4915</v>
      </c>
      <c r="I33" s="236">
        <f t="shared" si="7"/>
        <v>7.1258735175573404</v>
      </c>
      <c r="J33" s="84"/>
      <c r="K33" s="84"/>
      <c r="L33" s="51"/>
      <c r="M33" s="51"/>
      <c r="N33" s="51"/>
      <c r="O33" s="51"/>
      <c r="P33" s="51"/>
      <c r="Q33" s="51"/>
      <c r="R33" s="51"/>
      <c r="S33" s="51"/>
      <c r="T33" s="51"/>
      <c r="U33" s="51"/>
      <c r="V33" s="51"/>
      <c r="W33" s="51"/>
      <c r="X33" s="51"/>
    </row>
    <row r="34" spans="2:25" ht="39" customHeight="1">
      <c r="B34" s="84"/>
      <c r="C34" s="234" t="s">
        <v>13</v>
      </c>
      <c r="D34" s="804">
        <f>[2]Tab3!B7</f>
        <v>3069</v>
      </c>
      <c r="E34" s="236">
        <f t="shared" si="4"/>
        <v>15.488266464799395</v>
      </c>
      <c r="F34" s="804">
        <f>[2]Tab3!C7</f>
        <v>7896</v>
      </c>
      <c r="G34" s="236">
        <f t="shared" si="5"/>
        <v>16.062165625826399</v>
      </c>
      <c r="H34" s="804">
        <f t="shared" si="6"/>
        <v>10965</v>
      </c>
      <c r="I34" s="236">
        <f t="shared" si="7"/>
        <v>15.89729463276017</v>
      </c>
      <c r="J34" s="84"/>
      <c r="K34" s="84"/>
      <c r="L34" s="51"/>
      <c r="M34" s="51"/>
      <c r="N34" s="51"/>
      <c r="O34" s="51"/>
      <c r="P34" s="51"/>
      <c r="Q34" s="51"/>
      <c r="R34" s="51"/>
      <c r="S34" s="51"/>
      <c r="T34" s="51"/>
      <c r="U34" s="51"/>
      <c r="V34" s="51"/>
      <c r="W34" s="51"/>
      <c r="X34" s="51"/>
    </row>
    <row r="35" spans="2:25" ht="39" customHeight="1">
      <c r="B35" s="84"/>
      <c r="C35" s="234" t="s">
        <v>14</v>
      </c>
      <c r="D35" s="804">
        <f>[2]Tab3!B8</f>
        <v>3641</v>
      </c>
      <c r="E35" s="236">
        <f t="shared" si="4"/>
        <v>18.374968458238708</v>
      </c>
      <c r="F35" s="804">
        <f>[2]Tab3!C8</f>
        <v>9626</v>
      </c>
      <c r="G35" s="236">
        <f t="shared" si="5"/>
        <v>19.581358449114099</v>
      </c>
      <c r="H35" s="804">
        <f t="shared" si="6"/>
        <v>13267</v>
      </c>
      <c r="I35" s="236">
        <f t="shared" si="7"/>
        <v>19.234784121553052</v>
      </c>
      <c r="J35" s="84"/>
      <c r="K35" s="84"/>
      <c r="L35" s="51"/>
      <c r="M35" s="51"/>
      <c r="N35" s="51"/>
      <c r="O35" s="51"/>
      <c r="P35" s="51"/>
      <c r="Q35" s="51"/>
      <c r="R35" s="51"/>
      <c r="S35" s="51"/>
      <c r="T35" s="51"/>
      <c r="U35" s="51"/>
      <c r="V35" s="51"/>
      <c r="W35" s="51"/>
      <c r="X35" s="51"/>
    </row>
    <row r="36" spans="2:25" ht="39" customHeight="1">
      <c r="B36" s="84"/>
      <c r="C36" s="234" t="s">
        <v>15</v>
      </c>
      <c r="D36" s="804">
        <f>[2]Tab3!B9</f>
        <v>5619</v>
      </c>
      <c r="E36" s="236">
        <f t="shared" si="4"/>
        <v>28.357305071915217</v>
      </c>
      <c r="F36" s="804">
        <f>[2]Tab3!C9</f>
        <v>14301</v>
      </c>
      <c r="G36" s="236">
        <f t="shared" si="5"/>
        <v>29.091315934010048</v>
      </c>
      <c r="H36" s="804">
        <f t="shared" si="6"/>
        <v>19920</v>
      </c>
      <c r="I36" s="236">
        <f t="shared" si="7"/>
        <v>28.880447704932294</v>
      </c>
      <c r="J36" s="84"/>
      <c r="K36" s="84"/>
      <c r="L36" s="51"/>
      <c r="M36" s="51"/>
      <c r="N36" s="51"/>
      <c r="O36" s="51"/>
      <c r="P36" s="51"/>
      <c r="Q36" s="51"/>
      <c r="R36" s="51"/>
      <c r="S36" s="51"/>
      <c r="T36" s="51"/>
      <c r="U36" s="51"/>
      <c r="V36" s="51"/>
      <c r="W36" s="51"/>
      <c r="X36" s="51"/>
    </row>
    <row r="37" spans="2:25" ht="39" customHeight="1">
      <c r="B37" s="84"/>
      <c r="C37" s="234" t="s">
        <v>16</v>
      </c>
      <c r="D37" s="804">
        <f>[2]Tab3!B10</f>
        <v>3009</v>
      </c>
      <c r="E37" s="236">
        <f t="shared" si="4"/>
        <v>15.185465556396668</v>
      </c>
      <c r="F37" s="804">
        <f>[2]Tab3!C10</f>
        <v>7966</v>
      </c>
      <c r="G37" s="236">
        <f t="shared" si="5"/>
        <v>16.20456071116174</v>
      </c>
      <c r="H37" s="804">
        <f t="shared" si="6"/>
        <v>10975</v>
      </c>
      <c r="I37" s="236">
        <f t="shared" si="7"/>
        <v>15.911792849479514</v>
      </c>
      <c r="J37" s="84"/>
      <c r="K37" s="84"/>
      <c r="L37" s="51"/>
      <c r="M37" s="51"/>
      <c r="N37" s="51"/>
      <c r="O37" s="51"/>
      <c r="P37" s="51"/>
      <c r="Q37" s="51"/>
      <c r="R37" s="51"/>
      <c r="S37" s="51"/>
      <c r="T37" s="51"/>
      <c r="U37" s="51"/>
      <c r="V37" s="51"/>
      <c r="W37" s="51"/>
      <c r="X37" s="51"/>
    </row>
    <row r="38" spans="2:25" ht="39.75" customHeight="1">
      <c r="B38" s="84"/>
      <c r="C38" s="234" t="s">
        <v>17</v>
      </c>
      <c r="D38" s="804">
        <f>[2]Tab3!B11</f>
        <v>1414</v>
      </c>
      <c r="E38" s="236">
        <f t="shared" si="4"/>
        <v>7.1360080746908903</v>
      </c>
      <c r="F38" s="804">
        <f>[2]Tab3!C11</f>
        <v>4120</v>
      </c>
      <c r="G38" s="236">
        <f t="shared" si="5"/>
        <v>8.3809678797371792</v>
      </c>
      <c r="H38" s="804">
        <f t="shared" si="6"/>
        <v>5534</v>
      </c>
      <c r="I38" s="236">
        <f t="shared" si="7"/>
        <v>8.023313132484704</v>
      </c>
      <c r="J38" s="84"/>
      <c r="K38" s="84"/>
      <c r="L38" s="51"/>
      <c r="M38" s="51"/>
      <c r="N38" s="51"/>
      <c r="O38" s="51"/>
      <c r="P38" s="51"/>
      <c r="Q38" s="51"/>
      <c r="R38" s="51"/>
      <c r="S38" s="51"/>
      <c r="T38" s="51"/>
      <c r="U38" s="51"/>
      <c r="V38" s="51"/>
      <c r="W38" s="51"/>
      <c r="X38" s="51"/>
    </row>
    <row r="39" spans="2:25" ht="40.5" customHeight="1">
      <c r="B39" s="84"/>
      <c r="C39" s="807" t="s">
        <v>18</v>
      </c>
      <c r="D39" s="808">
        <f>[2]Tab3!B12</f>
        <v>645</v>
      </c>
      <c r="E39" s="809">
        <f t="shared" si="4"/>
        <v>3.2551097653292964</v>
      </c>
      <c r="F39" s="808">
        <f>[2]Tab3!C12</f>
        <v>1981</v>
      </c>
      <c r="G39" s="809">
        <f t="shared" si="5"/>
        <v>4.029780914990134</v>
      </c>
      <c r="H39" s="808">
        <f t="shared" si="6"/>
        <v>2626</v>
      </c>
      <c r="I39" s="809">
        <f t="shared" si="7"/>
        <v>3.8072317104996083</v>
      </c>
      <c r="J39" s="84"/>
      <c r="K39" s="84"/>
      <c r="L39" s="51"/>
      <c r="M39" s="51"/>
      <c r="N39" s="51"/>
      <c r="O39" s="51"/>
      <c r="P39" s="51"/>
      <c r="Q39" s="239"/>
      <c r="R39" s="51"/>
      <c r="S39" s="51"/>
      <c r="T39" s="51"/>
      <c r="U39" s="51"/>
      <c r="V39" s="51"/>
      <c r="W39" s="51"/>
      <c r="X39" s="51"/>
    </row>
    <row r="40" spans="2:25">
      <c r="B40" s="84"/>
      <c r="C40" s="233" t="s">
        <v>25</v>
      </c>
      <c r="D40" s="806">
        <f>SUM(D31:D39)</f>
        <v>19815</v>
      </c>
      <c r="E40" s="238">
        <f t="shared" si="4"/>
        <v>100</v>
      </c>
      <c r="F40" s="806">
        <f>SUM(F31:F39)</f>
        <v>49159</v>
      </c>
      <c r="G40" s="238">
        <f t="shared" si="5"/>
        <v>100</v>
      </c>
      <c r="H40" s="806">
        <f t="shared" si="6"/>
        <v>68974</v>
      </c>
      <c r="I40" s="238">
        <f>(H40/$H$40)*100</f>
        <v>100</v>
      </c>
      <c r="J40" s="84"/>
      <c r="K40" s="84"/>
      <c r="L40" s="51"/>
      <c r="M40" s="51"/>
      <c r="N40" s="51"/>
      <c r="O40" s="51"/>
      <c r="P40" s="51"/>
      <c r="Q40" s="51"/>
      <c r="R40" s="51"/>
      <c r="S40" s="51"/>
      <c r="T40" s="51"/>
      <c r="U40" s="51"/>
      <c r="V40" s="51"/>
      <c r="W40" s="51"/>
      <c r="X40" s="51"/>
    </row>
    <row r="41" spans="2:25">
      <c r="B41" s="84"/>
      <c r="C41" s="232" t="s">
        <v>102</v>
      </c>
      <c r="D41" s="966">
        <f>[3]tab_3!$B$11</f>
        <v>31</v>
      </c>
      <c r="E41" s="967"/>
      <c r="F41" s="966">
        <f>[3]tab_3!$C$11</f>
        <v>32.200000000000003</v>
      </c>
      <c r="G41" s="967"/>
      <c r="H41" s="968">
        <f>[3]tab_3!$D$11</f>
        <v>31.7</v>
      </c>
      <c r="I41" s="969"/>
      <c r="J41" s="84"/>
      <c r="K41" s="84"/>
      <c r="L41" s="51"/>
      <c r="M41" s="51"/>
      <c r="N41" s="51"/>
      <c r="O41" s="51"/>
      <c r="P41" s="51"/>
      <c r="Q41" s="51"/>
      <c r="R41" s="51"/>
      <c r="S41" s="51"/>
      <c r="T41" s="51"/>
      <c r="U41" s="51"/>
      <c r="V41" s="51"/>
      <c r="W41" s="51"/>
      <c r="X41" s="51"/>
    </row>
    <row r="42" spans="2:25">
      <c r="C42" s="51" t="s">
        <v>129</v>
      </c>
      <c r="D42" s="84"/>
      <c r="E42" s="84"/>
      <c r="F42" s="84"/>
      <c r="G42" s="84"/>
      <c r="H42" s="84"/>
      <c r="I42" s="84"/>
      <c r="J42" s="84"/>
      <c r="K42" s="84"/>
      <c r="L42" s="51"/>
      <c r="M42" s="51"/>
      <c r="N42" s="51"/>
      <c r="O42" s="51"/>
      <c r="P42" s="51"/>
      <c r="Q42" s="51"/>
      <c r="R42" s="51"/>
      <c r="S42" s="51"/>
      <c r="T42" s="51"/>
      <c r="U42" s="51"/>
      <c r="V42" s="51"/>
      <c r="W42" s="51"/>
      <c r="X42" s="51"/>
    </row>
    <row r="43" spans="2:25">
      <c r="B43" s="84"/>
      <c r="C43" s="84"/>
      <c r="D43" s="84"/>
      <c r="E43" s="84"/>
      <c r="F43" s="84"/>
      <c r="G43" s="84"/>
      <c r="H43" s="84"/>
      <c r="I43" s="84"/>
      <c r="J43" s="84"/>
      <c r="K43" s="84"/>
      <c r="L43" s="84"/>
      <c r="M43" s="51"/>
      <c r="N43" s="51"/>
      <c r="O43" s="51"/>
      <c r="P43" s="51"/>
      <c r="Q43" s="51"/>
      <c r="R43" s="51"/>
      <c r="S43" s="51"/>
      <c r="T43" s="51"/>
      <c r="U43" s="51"/>
      <c r="V43" s="51"/>
      <c r="W43" s="51"/>
      <c r="X43" s="51"/>
      <c r="Y43" s="51"/>
    </row>
    <row r="44" spans="2:25">
      <c r="B44" s="84"/>
      <c r="C44" s="84"/>
      <c r="D44" s="84"/>
      <c r="E44" s="84"/>
      <c r="F44" s="84"/>
      <c r="G44" s="84"/>
      <c r="H44" s="84"/>
      <c r="I44" s="84"/>
      <c r="J44" s="84"/>
      <c r="K44" s="84"/>
      <c r="L44" s="84"/>
      <c r="M44" s="51"/>
      <c r="N44" s="51"/>
      <c r="O44" s="51"/>
      <c r="P44" s="51"/>
      <c r="Q44" s="51"/>
      <c r="R44" s="51"/>
      <c r="S44" s="51"/>
      <c r="T44" s="51"/>
      <c r="U44" s="51"/>
      <c r="V44" s="51"/>
      <c r="W44" s="51"/>
      <c r="X44" s="51"/>
      <c r="Y44" s="51"/>
    </row>
    <row r="45" spans="2:25">
      <c r="B45" s="84"/>
      <c r="C45" s="84"/>
      <c r="D45" s="84"/>
      <c r="E45" s="84"/>
      <c r="F45" s="84"/>
      <c r="G45" s="84"/>
      <c r="H45" s="84"/>
      <c r="I45" s="84"/>
      <c r="J45" s="84"/>
      <c r="K45" s="84"/>
      <c r="L45" s="84"/>
      <c r="M45" s="51"/>
      <c r="N45" s="51"/>
      <c r="O45" s="51"/>
      <c r="P45" s="51"/>
      <c r="Q45" s="51"/>
      <c r="R45" s="51"/>
      <c r="S45" s="51"/>
      <c r="T45" s="51"/>
      <c r="U45" s="51"/>
      <c r="V45" s="51"/>
      <c r="W45" s="51"/>
      <c r="X45" s="51"/>
      <c r="Y45" s="51"/>
    </row>
    <row r="46" spans="2:25">
      <c r="B46" s="84"/>
      <c r="C46" s="84"/>
      <c r="D46" s="84"/>
      <c r="E46" s="84"/>
      <c r="F46" s="84"/>
      <c r="G46" s="84"/>
      <c r="H46" s="84"/>
      <c r="I46" s="84"/>
      <c r="J46" s="84"/>
      <c r="K46" s="84"/>
      <c r="L46" s="84"/>
      <c r="M46" s="51"/>
      <c r="N46" s="51"/>
      <c r="O46" s="51"/>
      <c r="P46" s="51"/>
      <c r="Q46" s="51"/>
      <c r="R46" s="51"/>
      <c r="S46" s="51"/>
      <c r="T46" s="51"/>
      <c r="U46" s="51"/>
      <c r="V46" s="51"/>
      <c r="W46" s="51"/>
      <c r="X46" s="51"/>
      <c r="Y46" s="51"/>
    </row>
    <row r="47" spans="2:25">
      <c r="B47" s="84"/>
      <c r="C47" s="84"/>
      <c r="D47" s="84"/>
      <c r="E47" s="84"/>
      <c r="F47" s="84"/>
      <c r="G47" s="84"/>
      <c r="H47" s="84"/>
      <c r="I47" s="84"/>
      <c r="J47" s="84"/>
      <c r="K47" s="84"/>
      <c r="L47" s="84"/>
      <c r="M47" s="51"/>
      <c r="N47" s="51"/>
      <c r="O47" s="51"/>
      <c r="P47" s="51"/>
      <c r="Q47" s="51"/>
      <c r="R47" s="51"/>
      <c r="S47" s="51"/>
      <c r="T47" s="51"/>
      <c r="U47" s="51"/>
      <c r="V47" s="51"/>
      <c r="W47" s="51"/>
      <c r="X47" s="51"/>
      <c r="Y47" s="51"/>
    </row>
    <row r="48" spans="2:25">
      <c r="B48" s="84"/>
      <c r="C48" s="84"/>
      <c r="D48" s="84"/>
      <c r="E48" s="84"/>
      <c r="F48" s="84"/>
      <c r="G48" s="84"/>
      <c r="H48" s="84"/>
      <c r="I48" s="84"/>
      <c r="J48" s="84"/>
      <c r="K48" s="84"/>
      <c r="L48" s="84"/>
      <c r="M48" s="51"/>
      <c r="N48" s="51"/>
      <c r="O48" s="51"/>
      <c r="P48" s="51"/>
      <c r="Q48" s="51"/>
      <c r="R48" s="51"/>
      <c r="S48" s="51"/>
      <c r="T48" s="51"/>
      <c r="U48" s="51"/>
      <c r="V48" s="51"/>
      <c r="W48" s="51"/>
      <c r="X48" s="51"/>
      <c r="Y48" s="51"/>
    </row>
    <row r="49" spans="2:25">
      <c r="B49" s="84"/>
      <c r="C49" s="84"/>
      <c r="D49" s="84"/>
      <c r="E49" s="84"/>
      <c r="F49" s="84"/>
      <c r="G49" s="84"/>
      <c r="H49" s="84"/>
      <c r="I49" s="84"/>
      <c r="J49" s="84"/>
      <c r="K49" s="84"/>
      <c r="L49" s="84"/>
      <c r="M49" s="51"/>
      <c r="N49" s="51"/>
      <c r="O49" s="51"/>
      <c r="P49" s="51"/>
      <c r="Q49" s="51"/>
      <c r="R49" s="51"/>
      <c r="S49" s="51"/>
      <c r="T49" s="51"/>
      <c r="U49" s="51"/>
      <c r="V49" s="51"/>
      <c r="W49" s="51"/>
      <c r="X49" s="51"/>
      <c r="Y49" s="51"/>
    </row>
    <row r="50" spans="2:25">
      <c r="B50" s="84"/>
      <c r="C50" s="84"/>
      <c r="D50" s="84"/>
      <c r="E50" s="84"/>
      <c r="F50" s="84"/>
      <c r="G50" s="84"/>
      <c r="H50" s="84"/>
      <c r="I50" s="84"/>
      <c r="J50" s="84"/>
      <c r="K50" s="84"/>
      <c r="L50" s="84"/>
      <c r="M50" s="51"/>
      <c r="N50" s="51"/>
      <c r="O50" s="51"/>
      <c r="P50" s="51"/>
      <c r="Q50" s="51"/>
      <c r="R50" s="51"/>
      <c r="S50" s="51"/>
      <c r="T50" s="51"/>
      <c r="U50" s="51"/>
      <c r="V50" s="51"/>
      <c r="W50" s="51"/>
      <c r="X50" s="51"/>
      <c r="Y50" s="51"/>
    </row>
    <row r="51" spans="2:25">
      <c r="B51" s="84"/>
      <c r="C51" s="84"/>
      <c r="D51" s="84"/>
      <c r="E51" s="84"/>
      <c r="F51" s="84"/>
      <c r="G51" s="84"/>
      <c r="H51" s="84"/>
      <c r="I51" s="84"/>
      <c r="J51" s="84"/>
      <c r="K51" s="84"/>
      <c r="L51" s="84"/>
      <c r="M51" s="51"/>
      <c r="N51" s="51"/>
      <c r="O51" s="51"/>
      <c r="P51" s="51"/>
      <c r="Q51" s="51"/>
      <c r="R51" s="51"/>
      <c r="S51" s="51"/>
      <c r="T51" s="51"/>
      <c r="U51" s="51"/>
      <c r="V51" s="51"/>
      <c r="W51" s="51"/>
      <c r="X51" s="51"/>
      <c r="Y51" s="51"/>
    </row>
    <row r="52" spans="2:25">
      <c r="B52" s="84"/>
      <c r="C52" s="84"/>
      <c r="D52" s="84"/>
      <c r="E52" s="84"/>
      <c r="F52" s="84"/>
      <c r="G52" s="84"/>
      <c r="H52" s="84"/>
      <c r="I52" s="84"/>
      <c r="J52" s="84"/>
      <c r="K52" s="84"/>
      <c r="L52" s="84"/>
      <c r="M52" s="51"/>
      <c r="N52" s="51"/>
      <c r="O52" s="51"/>
      <c r="P52" s="51"/>
      <c r="Q52" s="51"/>
      <c r="R52" s="51"/>
      <c r="S52" s="51"/>
      <c r="T52" s="51"/>
      <c r="U52" s="51"/>
      <c r="V52" s="51"/>
      <c r="W52" s="51"/>
      <c r="X52" s="51"/>
      <c r="Y52" s="51"/>
    </row>
    <row r="53" spans="2:25">
      <c r="B53" s="84"/>
      <c r="C53" s="84"/>
      <c r="D53" s="84"/>
      <c r="E53" s="84"/>
      <c r="F53" s="84"/>
      <c r="G53" s="84"/>
      <c r="H53" s="84"/>
      <c r="I53" s="84"/>
      <c r="J53" s="84"/>
      <c r="K53" s="84"/>
      <c r="L53" s="84"/>
      <c r="M53" s="51"/>
      <c r="N53" s="51"/>
      <c r="O53" s="51"/>
      <c r="P53" s="51"/>
      <c r="Q53" s="51"/>
      <c r="R53" s="51"/>
      <c r="S53" s="51"/>
      <c r="T53" s="51"/>
      <c r="U53" s="51"/>
      <c r="V53" s="51"/>
      <c r="W53" s="51"/>
      <c r="X53" s="51"/>
      <c r="Y53" s="51"/>
    </row>
    <row r="54" spans="2:25">
      <c r="B54" s="84"/>
      <c r="C54" s="84"/>
      <c r="D54" s="84"/>
      <c r="E54" s="84"/>
      <c r="F54" s="84"/>
      <c r="G54" s="84"/>
      <c r="H54" s="84"/>
      <c r="I54" s="84"/>
      <c r="J54" s="84"/>
      <c r="K54" s="84"/>
      <c r="L54" s="84"/>
      <c r="M54" s="51"/>
      <c r="N54" s="51"/>
      <c r="O54" s="51"/>
      <c r="P54" s="51"/>
      <c r="Q54" s="51"/>
      <c r="R54" s="51"/>
      <c r="S54" s="51"/>
      <c r="T54" s="51"/>
      <c r="U54" s="51"/>
      <c r="V54" s="51"/>
      <c r="W54" s="51"/>
      <c r="X54" s="51"/>
      <c r="Y54" s="51"/>
    </row>
    <row r="55" spans="2:25">
      <c r="B55" s="84"/>
      <c r="C55" s="84"/>
      <c r="D55" s="84"/>
      <c r="E55" s="84"/>
      <c r="F55" s="84"/>
      <c r="G55" s="84"/>
      <c r="H55" s="84"/>
      <c r="I55" s="84"/>
      <c r="J55" s="84"/>
      <c r="K55" s="84"/>
      <c r="L55" s="84"/>
      <c r="M55" s="51"/>
      <c r="N55" s="51"/>
      <c r="O55" s="51"/>
      <c r="P55" s="51"/>
      <c r="Q55" s="51"/>
      <c r="R55" s="51"/>
      <c r="S55" s="51"/>
      <c r="T55" s="51"/>
      <c r="U55" s="51"/>
      <c r="V55" s="51"/>
      <c r="W55" s="51"/>
      <c r="X55" s="51"/>
      <c r="Y55" s="51"/>
    </row>
    <row r="56" spans="2:25">
      <c r="B56" s="84"/>
      <c r="C56" s="84"/>
      <c r="D56" s="84"/>
      <c r="E56" s="84"/>
      <c r="F56" s="84"/>
      <c r="G56" s="84"/>
      <c r="H56" s="84"/>
      <c r="I56" s="84"/>
      <c r="J56" s="84"/>
      <c r="K56" s="84"/>
      <c r="L56" s="84"/>
      <c r="M56" s="51"/>
      <c r="N56" s="51"/>
      <c r="O56" s="51"/>
      <c r="P56" s="51"/>
      <c r="Q56" s="51"/>
      <c r="R56" s="51"/>
      <c r="S56" s="51"/>
      <c r="T56" s="51"/>
      <c r="U56" s="51"/>
      <c r="V56" s="51"/>
      <c r="W56" s="51"/>
      <c r="X56" s="51"/>
      <c r="Y56" s="51"/>
    </row>
    <row r="57" spans="2:25">
      <c r="B57" s="84"/>
      <c r="C57" s="84"/>
      <c r="D57" s="84"/>
      <c r="E57" s="84"/>
      <c r="F57" s="84"/>
      <c r="G57" s="84"/>
      <c r="H57" s="84"/>
      <c r="I57" s="84"/>
      <c r="J57" s="84"/>
      <c r="K57" s="84"/>
      <c r="L57" s="84"/>
      <c r="M57" s="51"/>
      <c r="N57" s="51"/>
      <c r="O57" s="51"/>
      <c r="P57" s="51"/>
      <c r="Q57" s="51"/>
      <c r="R57" s="51"/>
      <c r="S57" s="51"/>
      <c r="T57" s="51"/>
      <c r="U57" s="51"/>
      <c r="V57" s="51"/>
      <c r="W57" s="51"/>
      <c r="X57" s="51"/>
      <c r="Y57" s="51"/>
    </row>
    <row r="58" spans="2:25">
      <c r="B58" s="84"/>
      <c r="C58" s="84"/>
      <c r="D58" s="84"/>
      <c r="E58" s="84"/>
      <c r="F58" s="84"/>
      <c r="G58" s="84"/>
      <c r="H58" s="84"/>
      <c r="I58" s="84"/>
      <c r="J58" s="84"/>
      <c r="K58" s="84"/>
      <c r="L58" s="84"/>
      <c r="M58" s="51"/>
      <c r="N58" s="51"/>
      <c r="O58" s="51"/>
      <c r="P58" s="51"/>
      <c r="Q58" s="51"/>
      <c r="R58" s="51"/>
      <c r="S58" s="51"/>
      <c r="T58" s="51"/>
      <c r="U58" s="51"/>
      <c r="V58" s="51"/>
      <c r="W58" s="51"/>
      <c r="X58" s="51"/>
      <c r="Y58" s="51"/>
    </row>
    <row r="59" spans="2:25">
      <c r="B59" s="84"/>
      <c r="C59" s="84"/>
      <c r="D59" s="84"/>
      <c r="E59" s="84"/>
      <c r="F59" s="84"/>
      <c r="G59" s="84"/>
      <c r="H59" s="84"/>
      <c r="I59" s="84"/>
      <c r="J59" s="84"/>
      <c r="K59" s="84"/>
      <c r="L59" s="84"/>
      <c r="M59" s="51"/>
      <c r="N59" s="51"/>
      <c r="O59" s="51"/>
      <c r="P59" s="51"/>
      <c r="Q59" s="51"/>
      <c r="R59" s="51"/>
      <c r="S59" s="51"/>
      <c r="T59" s="51"/>
      <c r="U59" s="51"/>
      <c r="V59" s="51"/>
      <c r="W59" s="51"/>
      <c r="X59" s="51"/>
      <c r="Y59" s="51"/>
    </row>
    <row r="60" spans="2:25">
      <c r="B60" s="84"/>
      <c r="C60" s="84"/>
      <c r="D60" s="84"/>
      <c r="E60" s="84"/>
      <c r="F60" s="84"/>
      <c r="G60" s="84"/>
      <c r="H60" s="84"/>
      <c r="I60" s="84"/>
      <c r="J60" s="84"/>
      <c r="K60" s="84"/>
      <c r="L60" s="84"/>
      <c r="M60" s="51"/>
      <c r="N60" s="51"/>
      <c r="O60" s="51"/>
      <c r="P60" s="51"/>
      <c r="Q60" s="51"/>
      <c r="R60" s="51"/>
      <c r="S60" s="51"/>
      <c r="T60" s="51"/>
      <c r="U60" s="51"/>
      <c r="V60" s="51"/>
      <c r="W60" s="51"/>
      <c r="X60" s="51"/>
      <c r="Y60" s="51"/>
    </row>
    <row r="61" spans="2:25">
      <c r="B61" s="84"/>
      <c r="C61" s="84"/>
      <c r="D61" s="84"/>
      <c r="E61" s="84"/>
      <c r="F61" s="84"/>
      <c r="G61" s="84"/>
      <c r="H61" s="84"/>
      <c r="I61" s="84"/>
      <c r="J61" s="84"/>
      <c r="K61" s="84"/>
      <c r="L61" s="84"/>
      <c r="M61" s="51"/>
      <c r="N61" s="51"/>
      <c r="O61" s="51"/>
      <c r="P61" s="51"/>
      <c r="Q61" s="51"/>
      <c r="R61" s="51"/>
      <c r="S61" s="51"/>
      <c r="T61" s="51"/>
      <c r="U61" s="51"/>
      <c r="V61" s="51"/>
      <c r="W61" s="51"/>
      <c r="X61" s="51"/>
      <c r="Y61" s="51"/>
    </row>
    <row r="62" spans="2:25">
      <c r="B62" s="51"/>
      <c r="C62" s="51"/>
      <c r="D62" s="51"/>
      <c r="E62" s="51"/>
      <c r="F62" s="51"/>
      <c r="G62" s="51"/>
      <c r="H62" s="51"/>
      <c r="I62" s="51"/>
      <c r="J62" s="51"/>
      <c r="K62" s="51"/>
      <c r="L62" s="51"/>
      <c r="M62" s="51"/>
      <c r="N62" s="51"/>
    </row>
    <row r="63" spans="2:25">
      <c r="B63" s="51"/>
      <c r="C63" s="51"/>
      <c r="D63" s="51"/>
      <c r="E63" s="51"/>
      <c r="F63" s="51"/>
      <c r="G63" s="51"/>
      <c r="H63" s="51"/>
      <c r="I63" s="51"/>
      <c r="J63" s="51"/>
      <c r="K63" s="51"/>
      <c r="L63" s="51"/>
      <c r="M63" s="51"/>
      <c r="N63" s="51"/>
    </row>
    <row r="64" spans="2:25">
      <c r="B64" s="51"/>
      <c r="C64" s="51"/>
      <c r="D64" s="51"/>
      <c r="E64" s="51"/>
      <c r="F64" s="51"/>
      <c r="G64" s="51"/>
      <c r="H64" s="51"/>
      <c r="I64" s="51"/>
      <c r="J64" s="51"/>
      <c r="K64" s="51"/>
      <c r="L64" s="51"/>
      <c r="M64" s="51"/>
      <c r="N64" s="51"/>
    </row>
    <row r="65" spans="2:14">
      <c r="B65" s="51"/>
      <c r="C65" s="51"/>
      <c r="D65" s="51"/>
      <c r="E65" s="51"/>
      <c r="F65" s="51"/>
      <c r="G65" s="51"/>
      <c r="H65" s="51"/>
      <c r="I65" s="51"/>
      <c r="J65" s="51"/>
      <c r="K65" s="51"/>
      <c r="L65" s="51"/>
      <c r="M65" s="51"/>
      <c r="N65" s="51"/>
    </row>
    <row r="66" spans="2:14">
      <c r="B66" s="51"/>
      <c r="C66" s="51"/>
      <c r="D66" s="51"/>
      <c r="E66" s="51"/>
      <c r="F66" s="51"/>
      <c r="G66" s="51"/>
      <c r="H66" s="51"/>
      <c r="I66" s="51"/>
      <c r="J66" s="51"/>
      <c r="K66" s="51"/>
      <c r="L66" s="51"/>
      <c r="M66" s="51"/>
      <c r="N66" s="51"/>
    </row>
    <row r="67" spans="2:14">
      <c r="B67" s="51"/>
      <c r="C67" s="51"/>
      <c r="D67" s="51"/>
      <c r="E67" s="51"/>
      <c r="F67" s="51"/>
      <c r="G67" s="51"/>
      <c r="H67" s="51"/>
      <c r="I67" s="51"/>
      <c r="J67" s="51"/>
      <c r="K67" s="51"/>
      <c r="L67" s="51"/>
      <c r="M67" s="51"/>
      <c r="N67" s="51"/>
    </row>
    <row r="68" spans="2:14">
      <c r="B68" s="51"/>
      <c r="C68" s="51"/>
      <c r="D68" s="51"/>
      <c r="E68" s="51"/>
      <c r="F68" s="51"/>
      <c r="G68" s="51"/>
      <c r="H68" s="51"/>
      <c r="I68" s="51"/>
      <c r="J68" s="51"/>
      <c r="K68" s="51"/>
      <c r="L68" s="51"/>
      <c r="M68" s="51"/>
      <c r="N68" s="51"/>
    </row>
    <row r="69" spans="2:14">
      <c r="B69" s="51"/>
      <c r="C69" s="51"/>
      <c r="D69" s="51"/>
      <c r="E69" s="51"/>
      <c r="F69" s="51"/>
      <c r="G69" s="51"/>
      <c r="H69" s="51"/>
      <c r="I69" s="51"/>
      <c r="J69" s="51"/>
      <c r="K69" s="51"/>
      <c r="L69" s="51"/>
      <c r="M69" s="51"/>
      <c r="N69" s="51"/>
    </row>
    <row r="70" spans="2:14">
      <c r="B70" s="51"/>
      <c r="C70" s="51"/>
      <c r="D70" s="51"/>
      <c r="E70" s="51"/>
      <c r="F70" s="51"/>
      <c r="G70" s="51"/>
      <c r="H70" s="51"/>
      <c r="I70" s="51"/>
      <c r="J70" s="51"/>
      <c r="K70" s="51"/>
      <c r="L70" s="51"/>
      <c r="M70" s="51"/>
      <c r="N70" s="51"/>
    </row>
    <row r="71" spans="2:14">
      <c r="B71" s="51"/>
      <c r="C71" s="51"/>
      <c r="D71" s="51"/>
      <c r="E71" s="51"/>
      <c r="F71" s="51"/>
      <c r="G71" s="51"/>
      <c r="H71" s="51"/>
      <c r="I71" s="51"/>
      <c r="J71" s="51"/>
      <c r="K71" s="51"/>
      <c r="L71" s="51"/>
      <c r="M71" s="51"/>
      <c r="N71" s="51"/>
    </row>
    <row r="72" spans="2:14">
      <c r="B72" s="51"/>
      <c r="C72" s="51"/>
      <c r="D72" s="51"/>
      <c r="E72" s="51"/>
      <c r="F72" s="51"/>
      <c r="G72" s="51"/>
      <c r="H72" s="51"/>
      <c r="I72" s="51"/>
      <c r="J72" s="51"/>
      <c r="K72" s="51"/>
      <c r="L72" s="51"/>
      <c r="M72" s="51"/>
      <c r="N72" s="51"/>
    </row>
    <row r="73" spans="2:14">
      <c r="B73" s="51"/>
      <c r="C73" s="51"/>
      <c r="D73" s="51"/>
      <c r="E73" s="51"/>
      <c r="F73" s="51"/>
      <c r="G73" s="51"/>
      <c r="H73" s="51"/>
      <c r="I73" s="51"/>
      <c r="J73" s="51"/>
      <c r="K73" s="51"/>
      <c r="L73" s="51"/>
      <c r="M73" s="51"/>
      <c r="N73" s="51"/>
    </row>
    <row r="74" spans="2:14">
      <c r="B74" s="51"/>
      <c r="C74" s="51"/>
      <c r="D74" s="51"/>
      <c r="E74" s="51"/>
      <c r="F74" s="51"/>
      <c r="G74" s="51"/>
      <c r="H74" s="51"/>
      <c r="I74" s="51"/>
      <c r="J74" s="51"/>
      <c r="K74" s="51"/>
      <c r="L74" s="51"/>
      <c r="M74" s="51"/>
      <c r="N74" s="51"/>
    </row>
    <row r="75" spans="2:14">
      <c r="B75" s="51"/>
      <c r="C75" s="51"/>
      <c r="D75" s="51"/>
      <c r="E75" s="51"/>
      <c r="F75" s="51"/>
      <c r="G75" s="51"/>
      <c r="H75" s="51"/>
      <c r="I75" s="51"/>
      <c r="J75" s="51"/>
      <c r="K75" s="51"/>
      <c r="L75" s="51"/>
      <c r="M75" s="51"/>
      <c r="N75" s="51"/>
    </row>
    <row r="76" spans="2:14">
      <c r="B76" s="51"/>
      <c r="C76" s="51"/>
      <c r="D76" s="51"/>
      <c r="E76" s="51"/>
      <c r="F76" s="51"/>
      <c r="G76" s="51"/>
      <c r="H76" s="51"/>
      <c r="I76" s="51"/>
      <c r="J76" s="51"/>
      <c r="K76" s="51"/>
      <c r="L76" s="51"/>
      <c r="M76" s="51"/>
      <c r="N76" s="51"/>
    </row>
    <row r="77" spans="2:14">
      <c r="B77" s="51"/>
      <c r="C77" s="51"/>
      <c r="D77" s="51"/>
      <c r="E77" s="51"/>
      <c r="F77" s="51"/>
      <c r="G77" s="51"/>
      <c r="H77" s="51"/>
      <c r="I77" s="51"/>
      <c r="J77" s="51"/>
      <c r="K77" s="51"/>
      <c r="L77" s="51"/>
      <c r="M77" s="51"/>
      <c r="N77" s="51"/>
    </row>
    <row r="78" spans="2:14">
      <c r="B78" s="51"/>
      <c r="C78" s="51"/>
      <c r="D78" s="51"/>
      <c r="E78" s="51"/>
      <c r="F78" s="51"/>
      <c r="G78" s="51"/>
      <c r="H78" s="51"/>
      <c r="I78" s="51"/>
      <c r="J78" s="51"/>
      <c r="K78" s="51"/>
      <c r="L78" s="51"/>
      <c r="M78" s="51"/>
      <c r="N78" s="51"/>
    </row>
    <row r="79" spans="2:14">
      <c r="B79" s="51"/>
      <c r="C79" s="51"/>
      <c r="D79" s="51"/>
      <c r="E79" s="51"/>
      <c r="F79" s="51"/>
      <c r="G79" s="51"/>
      <c r="H79" s="51"/>
      <c r="I79" s="51"/>
      <c r="J79" s="51"/>
      <c r="K79" s="51"/>
      <c r="L79" s="51"/>
      <c r="M79" s="51"/>
      <c r="N79" s="51"/>
    </row>
    <row r="80" spans="2:14">
      <c r="B80" s="51"/>
      <c r="C80" s="51"/>
      <c r="D80" s="51"/>
      <c r="E80" s="51"/>
      <c r="F80" s="51"/>
      <c r="G80" s="51"/>
      <c r="H80" s="51"/>
      <c r="I80" s="51"/>
      <c r="J80" s="51"/>
      <c r="K80" s="51"/>
      <c r="L80" s="51"/>
      <c r="M80" s="51"/>
      <c r="N80" s="51"/>
    </row>
    <row r="81" spans="2:14">
      <c r="B81" s="51"/>
      <c r="C81" s="51"/>
      <c r="D81" s="51"/>
      <c r="E81" s="51"/>
      <c r="F81" s="51"/>
      <c r="G81" s="51"/>
      <c r="H81" s="51"/>
      <c r="I81" s="51"/>
      <c r="J81" s="51"/>
      <c r="K81" s="51"/>
      <c r="L81" s="51"/>
      <c r="M81" s="51"/>
      <c r="N81" s="51"/>
    </row>
    <row r="82" spans="2:14">
      <c r="B82" s="51"/>
      <c r="C82" s="51"/>
      <c r="D82" s="51"/>
      <c r="E82" s="51"/>
      <c r="F82" s="51"/>
      <c r="G82" s="51"/>
      <c r="H82" s="51"/>
      <c r="I82" s="51"/>
      <c r="J82" s="51"/>
      <c r="K82" s="51"/>
      <c r="L82" s="51"/>
      <c r="M82" s="51"/>
      <c r="N82" s="51"/>
    </row>
    <row r="83" spans="2:14">
      <c r="B83" s="51"/>
      <c r="C83" s="51"/>
      <c r="D83" s="51"/>
      <c r="E83" s="51"/>
      <c r="F83" s="51"/>
      <c r="G83" s="51"/>
      <c r="H83" s="51"/>
      <c r="I83" s="51"/>
      <c r="J83" s="51"/>
      <c r="K83" s="51"/>
      <c r="L83" s="51"/>
      <c r="M83" s="51"/>
      <c r="N83" s="51"/>
    </row>
    <row r="84" spans="2:14">
      <c r="B84" s="51"/>
      <c r="C84" s="51"/>
      <c r="D84" s="51"/>
      <c r="E84" s="51"/>
      <c r="F84" s="51"/>
      <c r="G84" s="51"/>
      <c r="H84" s="51"/>
      <c r="I84" s="51"/>
      <c r="J84" s="51"/>
      <c r="K84" s="51"/>
      <c r="L84" s="51"/>
      <c r="M84" s="51"/>
      <c r="N84" s="51"/>
    </row>
    <row r="85" spans="2:14">
      <c r="B85" s="51"/>
      <c r="C85" s="51"/>
      <c r="D85" s="51"/>
      <c r="E85" s="51"/>
      <c r="F85" s="51"/>
      <c r="G85" s="51"/>
      <c r="H85" s="51"/>
      <c r="I85" s="51"/>
      <c r="J85" s="51"/>
      <c r="K85" s="51"/>
      <c r="L85" s="51"/>
      <c r="M85" s="51"/>
      <c r="N85" s="51"/>
    </row>
    <row r="86" spans="2:14">
      <c r="B86" s="51"/>
      <c r="C86" s="51"/>
      <c r="D86" s="51"/>
      <c r="E86" s="51"/>
      <c r="F86" s="51"/>
      <c r="G86" s="51"/>
      <c r="H86" s="51"/>
      <c r="I86" s="51"/>
      <c r="J86" s="51"/>
      <c r="K86" s="51"/>
      <c r="L86" s="51"/>
      <c r="M86" s="51"/>
      <c r="N86" s="51"/>
    </row>
    <row r="87" spans="2:14">
      <c r="B87" s="51"/>
      <c r="C87" s="51"/>
      <c r="D87" s="51"/>
      <c r="E87" s="51"/>
      <c r="F87" s="51"/>
      <c r="G87" s="51"/>
      <c r="H87" s="51"/>
      <c r="I87" s="51"/>
      <c r="J87" s="51"/>
      <c r="K87" s="51"/>
      <c r="L87" s="51"/>
      <c r="M87" s="51"/>
      <c r="N87" s="51"/>
    </row>
    <row r="88" spans="2:14">
      <c r="B88" s="51"/>
      <c r="C88" s="51"/>
      <c r="D88" s="51"/>
      <c r="E88" s="51"/>
      <c r="F88" s="51"/>
      <c r="G88" s="51"/>
      <c r="H88" s="51"/>
      <c r="I88" s="51"/>
      <c r="J88" s="51"/>
      <c r="K88" s="51"/>
      <c r="L88" s="51"/>
      <c r="M88" s="51"/>
      <c r="N88" s="51"/>
    </row>
    <row r="89" spans="2:14">
      <c r="B89" s="51"/>
      <c r="C89" s="51"/>
      <c r="D89" s="51"/>
      <c r="E89" s="51"/>
      <c r="F89" s="51"/>
      <c r="G89" s="51"/>
      <c r="H89" s="51"/>
      <c r="I89" s="51"/>
      <c r="J89" s="51"/>
      <c r="K89" s="51"/>
      <c r="L89" s="51"/>
      <c r="M89" s="51"/>
      <c r="N89" s="51"/>
    </row>
    <row r="90" spans="2:14">
      <c r="B90" s="51"/>
      <c r="C90" s="51"/>
      <c r="D90" s="51"/>
      <c r="E90" s="51"/>
      <c r="F90" s="51"/>
      <c r="G90" s="51"/>
      <c r="H90" s="51"/>
      <c r="I90" s="51"/>
      <c r="J90" s="51"/>
      <c r="K90" s="51"/>
      <c r="L90" s="51"/>
      <c r="M90" s="51"/>
      <c r="N90" s="51"/>
    </row>
    <row r="91" spans="2:14">
      <c r="B91" s="51"/>
      <c r="C91" s="51"/>
      <c r="D91" s="51"/>
      <c r="E91" s="51"/>
      <c r="F91" s="51"/>
      <c r="G91" s="51"/>
      <c r="H91" s="51"/>
      <c r="I91" s="51"/>
      <c r="J91" s="51"/>
      <c r="K91" s="51"/>
      <c r="L91" s="51"/>
      <c r="M91" s="51"/>
      <c r="N91" s="51"/>
    </row>
    <row r="92" spans="2:14">
      <c r="B92" s="51"/>
      <c r="C92" s="51"/>
      <c r="D92" s="51"/>
      <c r="E92" s="51"/>
      <c r="F92" s="51"/>
      <c r="G92" s="51"/>
      <c r="H92" s="51"/>
      <c r="I92" s="51"/>
      <c r="J92" s="51"/>
      <c r="K92" s="51"/>
      <c r="L92" s="51"/>
      <c r="M92" s="51"/>
      <c r="N92" s="51"/>
    </row>
    <row r="93" spans="2:14">
      <c r="B93" s="51"/>
      <c r="C93" s="51"/>
      <c r="D93" s="51"/>
      <c r="E93" s="51"/>
      <c r="F93" s="51"/>
      <c r="G93" s="51"/>
      <c r="H93" s="51"/>
      <c r="I93" s="51"/>
      <c r="J93" s="51"/>
      <c r="K93" s="51"/>
      <c r="L93" s="51"/>
      <c r="M93" s="51"/>
      <c r="N93" s="51"/>
    </row>
    <row r="94" spans="2:14">
      <c r="B94" s="51"/>
      <c r="C94" s="51"/>
      <c r="D94" s="51"/>
      <c r="E94" s="51"/>
      <c r="F94" s="51"/>
      <c r="G94" s="51"/>
      <c r="H94" s="51"/>
      <c r="I94" s="51"/>
      <c r="J94" s="51"/>
      <c r="K94" s="51"/>
      <c r="L94" s="51"/>
      <c r="M94" s="51"/>
      <c r="N94" s="51"/>
    </row>
    <row r="95" spans="2:14">
      <c r="B95" s="51"/>
      <c r="C95" s="51"/>
      <c r="D95" s="51"/>
      <c r="E95" s="51"/>
      <c r="F95" s="51"/>
      <c r="G95" s="51"/>
      <c r="H95" s="51"/>
      <c r="I95" s="51"/>
      <c r="J95" s="51"/>
      <c r="K95" s="51"/>
      <c r="L95" s="51"/>
      <c r="M95" s="51"/>
      <c r="N95" s="51"/>
    </row>
    <row r="96" spans="2:14">
      <c r="B96" s="51"/>
      <c r="C96" s="51"/>
      <c r="D96" s="51"/>
      <c r="E96" s="51"/>
      <c r="F96" s="51"/>
      <c r="G96" s="51"/>
      <c r="H96" s="51"/>
      <c r="I96" s="51"/>
      <c r="J96" s="51"/>
      <c r="K96" s="51"/>
      <c r="L96" s="51"/>
      <c r="M96" s="51"/>
      <c r="N96" s="51"/>
    </row>
    <row r="97" spans="2:14">
      <c r="B97" s="51"/>
      <c r="C97" s="51"/>
      <c r="D97" s="51"/>
      <c r="E97" s="51"/>
      <c r="F97" s="51"/>
      <c r="G97" s="51"/>
      <c r="H97" s="51"/>
      <c r="I97" s="51"/>
      <c r="J97" s="51"/>
      <c r="K97" s="51"/>
      <c r="L97" s="51"/>
      <c r="M97" s="51"/>
      <c r="N97" s="51"/>
    </row>
    <row r="98" spans="2:14">
      <c r="B98" s="51"/>
      <c r="C98" s="51"/>
      <c r="D98" s="51"/>
      <c r="E98" s="51"/>
      <c r="F98" s="51"/>
      <c r="G98" s="51"/>
      <c r="H98" s="51"/>
      <c r="I98" s="51"/>
      <c r="J98" s="51"/>
      <c r="K98" s="51"/>
      <c r="L98" s="51"/>
      <c r="M98" s="51"/>
      <c r="N98" s="51"/>
    </row>
    <row r="99" spans="2:14">
      <c r="B99" s="51"/>
      <c r="C99" s="51"/>
      <c r="D99" s="51"/>
      <c r="E99" s="51"/>
      <c r="F99" s="51"/>
      <c r="G99" s="51"/>
      <c r="H99" s="51"/>
      <c r="I99" s="51"/>
      <c r="J99" s="51"/>
      <c r="K99" s="51"/>
      <c r="L99" s="51"/>
      <c r="M99" s="51"/>
      <c r="N99" s="51"/>
    </row>
    <row r="100" spans="2:14">
      <c r="B100" s="51"/>
      <c r="C100" s="51"/>
      <c r="D100" s="51"/>
      <c r="E100" s="51"/>
      <c r="F100" s="51"/>
      <c r="G100" s="51"/>
      <c r="H100" s="51"/>
      <c r="I100" s="51"/>
      <c r="J100" s="51"/>
      <c r="K100" s="51"/>
      <c r="L100" s="51"/>
      <c r="M100" s="51"/>
      <c r="N100" s="51"/>
    </row>
    <row r="101" spans="2:14">
      <c r="B101" s="51"/>
      <c r="C101" s="51"/>
      <c r="D101" s="51"/>
      <c r="E101" s="51"/>
      <c r="F101" s="51"/>
      <c r="G101" s="51"/>
      <c r="H101" s="51"/>
      <c r="I101" s="51"/>
      <c r="J101" s="51"/>
      <c r="K101" s="51"/>
      <c r="L101" s="51"/>
      <c r="M101" s="51"/>
      <c r="N101" s="51"/>
    </row>
    <row r="102" spans="2:14">
      <c r="B102" s="51"/>
      <c r="C102" s="51"/>
      <c r="D102" s="51"/>
      <c r="E102" s="51"/>
      <c r="F102" s="51"/>
      <c r="G102" s="51"/>
      <c r="H102" s="51"/>
      <c r="I102" s="51"/>
      <c r="J102" s="51"/>
      <c r="K102" s="51"/>
      <c r="L102" s="51"/>
      <c r="M102" s="51"/>
      <c r="N102" s="51"/>
    </row>
    <row r="103" spans="2:14">
      <c r="B103" s="51"/>
      <c r="C103" s="51"/>
      <c r="D103" s="51"/>
      <c r="E103" s="51"/>
      <c r="F103" s="51"/>
      <c r="G103" s="51"/>
      <c r="H103" s="51"/>
      <c r="I103" s="51"/>
      <c r="J103" s="51"/>
      <c r="K103" s="51"/>
      <c r="L103" s="51"/>
      <c r="M103" s="51"/>
      <c r="N103" s="51"/>
    </row>
    <row r="104" spans="2:14">
      <c r="B104" s="51"/>
      <c r="C104" s="51"/>
      <c r="D104" s="51"/>
      <c r="E104" s="51"/>
      <c r="F104" s="51"/>
      <c r="G104" s="51"/>
      <c r="H104" s="51"/>
      <c r="I104" s="51"/>
      <c r="J104" s="51"/>
      <c r="K104" s="51"/>
      <c r="L104" s="51"/>
      <c r="M104" s="51"/>
      <c r="N104" s="51"/>
    </row>
    <row r="105" spans="2:14">
      <c r="B105" s="51"/>
      <c r="C105" s="51"/>
      <c r="D105" s="51"/>
      <c r="E105" s="51"/>
      <c r="F105" s="51"/>
      <c r="G105" s="51"/>
      <c r="H105" s="51"/>
      <c r="I105" s="51"/>
      <c r="J105" s="51"/>
      <c r="K105" s="51"/>
      <c r="L105" s="51"/>
      <c r="M105" s="51"/>
      <c r="N105" s="51"/>
    </row>
    <row r="106" spans="2:14">
      <c r="B106" s="51"/>
      <c r="C106" s="51"/>
      <c r="D106" s="51"/>
      <c r="E106" s="51"/>
      <c r="F106" s="51"/>
      <c r="G106" s="51"/>
      <c r="H106" s="51"/>
      <c r="I106" s="51"/>
      <c r="J106" s="51"/>
      <c r="K106" s="51"/>
      <c r="L106" s="51"/>
      <c r="M106" s="51"/>
      <c r="N106" s="51"/>
    </row>
    <row r="107" spans="2:14">
      <c r="B107" s="51"/>
      <c r="C107" s="51"/>
      <c r="D107" s="51"/>
      <c r="E107" s="51"/>
      <c r="F107" s="51"/>
      <c r="G107" s="51"/>
      <c r="H107" s="51"/>
      <c r="I107" s="51"/>
      <c r="J107" s="51"/>
      <c r="K107" s="51"/>
      <c r="L107" s="51"/>
      <c r="M107" s="51"/>
      <c r="N107" s="51"/>
    </row>
    <row r="108" spans="2:14">
      <c r="B108" s="51"/>
      <c r="C108" s="51"/>
      <c r="D108" s="51"/>
      <c r="E108" s="51"/>
      <c r="F108" s="51"/>
      <c r="G108" s="51"/>
      <c r="H108" s="51"/>
      <c r="I108" s="51"/>
      <c r="J108" s="51"/>
      <c r="K108" s="51"/>
      <c r="L108" s="51"/>
      <c r="M108" s="51"/>
      <c r="N108" s="51"/>
    </row>
    <row r="109" spans="2:14">
      <c r="B109" s="51"/>
      <c r="C109" s="51"/>
      <c r="D109" s="51"/>
      <c r="E109" s="51"/>
      <c r="F109" s="51"/>
      <c r="G109" s="51"/>
      <c r="H109" s="51"/>
      <c r="I109" s="51"/>
      <c r="J109" s="51"/>
      <c r="K109" s="51"/>
      <c r="L109" s="51"/>
      <c r="M109" s="51"/>
      <c r="N109" s="51"/>
    </row>
    <row r="110" spans="2:14">
      <c r="B110" s="51"/>
      <c r="C110" s="51"/>
      <c r="D110" s="51"/>
      <c r="E110" s="51"/>
      <c r="F110" s="51"/>
      <c r="G110" s="51"/>
      <c r="H110" s="51"/>
      <c r="I110" s="51"/>
      <c r="J110" s="51"/>
      <c r="K110" s="51"/>
      <c r="L110" s="51"/>
      <c r="M110" s="51"/>
      <c r="N110" s="51"/>
    </row>
    <row r="111" spans="2:14">
      <c r="B111" s="51"/>
      <c r="C111" s="51"/>
      <c r="D111" s="51"/>
      <c r="E111" s="51"/>
      <c r="F111" s="51"/>
      <c r="G111" s="51"/>
      <c r="H111" s="51"/>
      <c r="I111" s="51"/>
      <c r="J111" s="51"/>
      <c r="K111" s="51"/>
      <c r="L111" s="51"/>
      <c r="M111" s="51"/>
      <c r="N111" s="51"/>
    </row>
    <row r="112" spans="2:14">
      <c r="B112" s="51"/>
      <c r="C112" s="51"/>
      <c r="D112" s="51"/>
      <c r="E112" s="51"/>
      <c r="F112" s="51"/>
      <c r="G112" s="51"/>
      <c r="H112" s="51"/>
      <c r="I112" s="51"/>
      <c r="J112" s="51"/>
      <c r="K112" s="51"/>
      <c r="L112" s="51"/>
      <c r="M112" s="51"/>
      <c r="N112" s="51"/>
    </row>
    <row r="113" spans="2:14">
      <c r="B113" s="51"/>
      <c r="C113" s="51"/>
      <c r="D113" s="51"/>
      <c r="E113" s="51"/>
      <c r="F113" s="51"/>
      <c r="G113" s="51"/>
      <c r="H113" s="51"/>
      <c r="I113" s="51"/>
      <c r="J113" s="51"/>
      <c r="K113" s="51"/>
      <c r="L113" s="51"/>
      <c r="M113" s="51"/>
      <c r="N113" s="51"/>
    </row>
    <row r="114" spans="2:14">
      <c r="B114" s="51"/>
      <c r="C114" s="51"/>
      <c r="D114" s="51"/>
      <c r="E114" s="51"/>
      <c r="F114" s="51"/>
      <c r="G114" s="51"/>
      <c r="H114" s="51"/>
      <c r="I114" s="51"/>
      <c r="J114" s="51"/>
      <c r="K114" s="51"/>
      <c r="L114" s="51"/>
      <c r="M114" s="51"/>
      <c r="N114" s="51"/>
    </row>
    <row r="115" spans="2:14">
      <c r="B115" s="51"/>
      <c r="C115" s="51"/>
      <c r="D115" s="51"/>
      <c r="E115" s="51"/>
      <c r="F115" s="51"/>
      <c r="G115" s="51"/>
      <c r="H115" s="51"/>
      <c r="I115" s="51"/>
      <c r="J115" s="51"/>
      <c r="K115" s="51"/>
      <c r="L115" s="51"/>
      <c r="M115" s="51"/>
      <c r="N115" s="51"/>
    </row>
    <row r="116" spans="2:14">
      <c r="B116" s="51"/>
      <c r="C116" s="51"/>
      <c r="D116" s="51"/>
      <c r="E116" s="51"/>
      <c r="F116" s="51"/>
      <c r="G116" s="51"/>
      <c r="H116" s="51"/>
      <c r="I116" s="51"/>
      <c r="J116" s="51"/>
      <c r="K116" s="51"/>
      <c r="L116" s="51"/>
      <c r="M116" s="51"/>
      <c r="N116" s="51"/>
    </row>
    <row r="117" spans="2:14">
      <c r="B117" s="51"/>
      <c r="C117" s="51"/>
      <c r="D117" s="51"/>
      <c r="E117" s="51"/>
      <c r="F117" s="51"/>
      <c r="G117" s="51"/>
      <c r="H117" s="51"/>
      <c r="I117" s="51"/>
      <c r="J117" s="51"/>
      <c r="K117" s="51"/>
      <c r="L117" s="51"/>
      <c r="M117" s="51"/>
      <c r="N117" s="51"/>
    </row>
    <row r="118" spans="2:14">
      <c r="B118" s="51"/>
      <c r="C118" s="51"/>
      <c r="D118" s="51"/>
      <c r="E118" s="51"/>
      <c r="F118" s="51"/>
      <c r="G118" s="51"/>
      <c r="H118" s="51"/>
      <c r="I118" s="51"/>
      <c r="J118" s="51"/>
      <c r="K118" s="51"/>
      <c r="L118" s="51"/>
      <c r="M118" s="51"/>
      <c r="N118" s="51"/>
    </row>
    <row r="119" spans="2:14">
      <c r="B119" s="51"/>
      <c r="C119" s="51"/>
      <c r="D119" s="51"/>
      <c r="E119" s="51"/>
      <c r="F119" s="51"/>
      <c r="G119" s="51"/>
      <c r="H119" s="51"/>
      <c r="I119" s="51"/>
      <c r="J119" s="51"/>
      <c r="K119" s="51"/>
      <c r="L119" s="51"/>
      <c r="M119" s="51"/>
      <c r="N119" s="51"/>
    </row>
    <row r="120" spans="2:14">
      <c r="B120" s="51"/>
      <c r="C120" s="51"/>
      <c r="D120" s="51"/>
      <c r="E120" s="51"/>
      <c r="F120" s="51"/>
      <c r="G120" s="51"/>
      <c r="H120" s="51"/>
      <c r="I120" s="51"/>
      <c r="J120" s="51"/>
      <c r="K120" s="51"/>
      <c r="L120" s="51"/>
      <c r="M120" s="51"/>
      <c r="N120" s="51"/>
    </row>
    <row r="121" spans="2:14">
      <c r="B121" s="51"/>
      <c r="C121" s="51"/>
      <c r="D121" s="51"/>
      <c r="E121" s="51"/>
      <c r="F121" s="51"/>
      <c r="G121" s="51"/>
      <c r="H121" s="51"/>
      <c r="I121" s="51"/>
      <c r="J121" s="51"/>
      <c r="K121" s="51"/>
      <c r="L121" s="51"/>
      <c r="M121" s="51"/>
      <c r="N121" s="51"/>
    </row>
    <row r="122" spans="2:14">
      <c r="B122" s="51"/>
      <c r="C122" s="51"/>
      <c r="D122" s="51"/>
      <c r="E122" s="51"/>
      <c r="F122" s="51"/>
      <c r="G122" s="51"/>
      <c r="H122" s="51"/>
      <c r="I122" s="51"/>
      <c r="J122" s="51"/>
      <c r="K122" s="51"/>
      <c r="L122" s="51"/>
      <c r="M122" s="51"/>
      <c r="N122" s="51"/>
    </row>
    <row r="123" spans="2:14">
      <c r="B123" s="51"/>
      <c r="C123" s="51"/>
      <c r="D123" s="51"/>
      <c r="E123" s="51"/>
      <c r="F123" s="51"/>
      <c r="G123" s="51"/>
      <c r="H123" s="51"/>
      <c r="I123" s="51"/>
      <c r="J123" s="51"/>
      <c r="K123" s="51"/>
      <c r="L123" s="51"/>
      <c r="M123" s="51"/>
      <c r="N123" s="51"/>
    </row>
    <row r="124" spans="2:14">
      <c r="B124" s="51"/>
      <c r="C124" s="51"/>
      <c r="D124" s="51"/>
      <c r="E124" s="51"/>
      <c r="F124" s="51"/>
      <c r="G124" s="51"/>
      <c r="H124" s="51"/>
      <c r="I124" s="51"/>
      <c r="J124" s="51"/>
      <c r="K124" s="51"/>
      <c r="L124" s="51"/>
      <c r="M124" s="51"/>
      <c r="N124" s="51"/>
    </row>
    <row r="125" spans="2:14">
      <c r="B125" s="51"/>
      <c r="C125" s="51"/>
      <c r="D125" s="51"/>
      <c r="E125" s="51"/>
      <c r="F125" s="51"/>
      <c r="G125" s="51"/>
      <c r="H125" s="51"/>
      <c r="I125" s="51"/>
      <c r="J125" s="51"/>
      <c r="K125" s="51"/>
      <c r="L125" s="51"/>
      <c r="M125" s="51"/>
      <c r="N125" s="51"/>
    </row>
    <row r="126" spans="2:14">
      <c r="B126" s="51"/>
      <c r="C126" s="51"/>
      <c r="D126" s="51"/>
      <c r="E126" s="51"/>
      <c r="F126" s="51"/>
      <c r="G126" s="51"/>
      <c r="H126" s="51"/>
      <c r="I126" s="51"/>
      <c r="J126" s="51"/>
      <c r="K126" s="51"/>
      <c r="L126" s="51"/>
      <c r="M126" s="51"/>
      <c r="N126" s="51"/>
    </row>
    <row r="127" spans="2:14">
      <c r="B127" s="51"/>
      <c r="C127" s="51"/>
      <c r="D127" s="51"/>
      <c r="E127" s="51"/>
      <c r="F127" s="51"/>
      <c r="G127" s="51"/>
      <c r="H127" s="51"/>
      <c r="I127" s="51"/>
      <c r="J127" s="51"/>
      <c r="K127" s="51"/>
      <c r="L127" s="51"/>
      <c r="M127" s="51"/>
      <c r="N127" s="51"/>
    </row>
    <row r="128" spans="2:14">
      <c r="B128" s="51"/>
      <c r="C128" s="51"/>
      <c r="D128" s="51"/>
      <c r="E128" s="51"/>
      <c r="F128" s="51"/>
      <c r="G128" s="51"/>
      <c r="H128" s="51"/>
      <c r="I128" s="51"/>
      <c r="J128" s="51"/>
      <c r="K128" s="51"/>
      <c r="L128" s="51"/>
      <c r="M128" s="51"/>
      <c r="N128" s="51"/>
    </row>
    <row r="129" spans="2:14">
      <c r="B129" s="51"/>
      <c r="C129" s="51"/>
      <c r="D129" s="51"/>
      <c r="E129" s="51"/>
      <c r="F129" s="51"/>
      <c r="G129" s="51"/>
      <c r="H129" s="51"/>
      <c r="I129" s="51"/>
      <c r="J129" s="51"/>
      <c r="K129" s="51"/>
      <c r="L129" s="51"/>
      <c r="M129" s="51"/>
      <c r="N129" s="51"/>
    </row>
    <row r="130" spans="2:14">
      <c r="B130" s="51"/>
      <c r="C130" s="51"/>
      <c r="D130" s="51"/>
      <c r="E130" s="51"/>
      <c r="F130" s="51"/>
      <c r="G130" s="51"/>
      <c r="H130" s="51"/>
      <c r="I130" s="51"/>
      <c r="J130" s="51"/>
      <c r="K130" s="51"/>
      <c r="L130" s="51"/>
      <c r="M130" s="51"/>
      <c r="N130" s="51"/>
    </row>
    <row r="131" spans="2:14">
      <c r="B131" s="51"/>
      <c r="C131" s="51"/>
      <c r="D131" s="51"/>
      <c r="E131" s="51"/>
      <c r="F131" s="51"/>
      <c r="G131" s="51"/>
      <c r="H131" s="51"/>
      <c r="I131" s="51"/>
      <c r="J131" s="51"/>
      <c r="K131" s="51"/>
      <c r="L131" s="51"/>
      <c r="M131" s="51"/>
      <c r="N131" s="51"/>
    </row>
    <row r="132" spans="2:14">
      <c r="B132" s="51"/>
      <c r="C132" s="51"/>
      <c r="D132" s="51"/>
      <c r="E132" s="51"/>
      <c r="F132" s="51"/>
      <c r="G132" s="51"/>
      <c r="H132" s="51"/>
      <c r="I132" s="51"/>
      <c r="J132" s="51"/>
      <c r="K132" s="51"/>
      <c r="L132" s="51"/>
      <c r="M132" s="51"/>
      <c r="N132" s="51"/>
    </row>
    <row r="133" spans="2:14">
      <c r="B133" s="51"/>
      <c r="C133" s="51"/>
      <c r="D133" s="51"/>
      <c r="E133" s="51"/>
      <c r="F133" s="51"/>
      <c r="G133" s="51"/>
      <c r="H133" s="51"/>
      <c r="I133" s="51"/>
      <c r="J133" s="51"/>
      <c r="K133" s="51"/>
      <c r="L133" s="51"/>
      <c r="M133" s="51"/>
      <c r="N133" s="51"/>
    </row>
    <row r="134" spans="2:14">
      <c r="B134" s="51"/>
      <c r="C134" s="51"/>
      <c r="D134" s="51"/>
      <c r="E134" s="51"/>
      <c r="F134" s="51"/>
      <c r="G134" s="51"/>
      <c r="H134" s="51"/>
      <c r="I134" s="51"/>
      <c r="J134" s="51"/>
      <c r="K134" s="51"/>
      <c r="L134" s="51"/>
      <c r="M134" s="51"/>
      <c r="N134" s="51"/>
    </row>
    <row r="135" spans="2:14">
      <c r="B135" s="51"/>
      <c r="C135" s="51"/>
      <c r="D135" s="51"/>
      <c r="E135" s="51"/>
      <c r="F135" s="51"/>
      <c r="G135" s="51"/>
      <c r="H135" s="51"/>
      <c r="I135" s="51"/>
      <c r="J135" s="51"/>
      <c r="K135" s="51"/>
      <c r="L135" s="51"/>
      <c r="M135" s="51"/>
      <c r="N135" s="51"/>
    </row>
    <row r="136" spans="2:14">
      <c r="B136" s="51"/>
      <c r="C136" s="51"/>
      <c r="D136" s="51"/>
      <c r="E136" s="51"/>
      <c r="F136" s="51"/>
      <c r="G136" s="51"/>
      <c r="H136" s="51"/>
      <c r="I136" s="51"/>
      <c r="J136" s="51"/>
      <c r="K136" s="51"/>
      <c r="L136" s="51"/>
      <c r="M136" s="51"/>
      <c r="N136" s="51"/>
    </row>
    <row r="137" spans="2:14">
      <c r="B137" s="51"/>
      <c r="C137" s="51"/>
      <c r="D137" s="51"/>
      <c r="E137" s="51"/>
      <c r="F137" s="51"/>
      <c r="G137" s="51"/>
      <c r="H137" s="51"/>
      <c r="I137" s="51"/>
      <c r="J137" s="51"/>
      <c r="K137" s="51"/>
      <c r="L137" s="51"/>
      <c r="M137" s="51"/>
      <c r="N137" s="51"/>
    </row>
    <row r="138" spans="2:14">
      <c r="B138" s="51"/>
      <c r="C138" s="51"/>
      <c r="D138" s="51"/>
      <c r="E138" s="51"/>
      <c r="F138" s="51"/>
      <c r="G138" s="51"/>
      <c r="H138" s="51"/>
      <c r="I138" s="51"/>
      <c r="J138" s="51"/>
      <c r="K138" s="51"/>
      <c r="L138" s="51"/>
      <c r="M138" s="51"/>
      <c r="N138" s="51"/>
    </row>
    <row r="139" spans="2:14">
      <c r="B139" s="51"/>
      <c r="C139" s="51"/>
      <c r="D139" s="51"/>
      <c r="E139" s="51"/>
      <c r="F139" s="51"/>
      <c r="G139" s="51"/>
      <c r="H139" s="51"/>
      <c r="I139" s="51"/>
      <c r="J139" s="51"/>
      <c r="K139" s="51"/>
      <c r="L139" s="51"/>
      <c r="M139" s="51"/>
      <c r="N139" s="51"/>
    </row>
    <row r="140" spans="2:14">
      <c r="B140" s="51"/>
      <c r="C140" s="51"/>
      <c r="D140" s="51"/>
      <c r="E140" s="51"/>
      <c r="F140" s="51"/>
      <c r="G140" s="51"/>
      <c r="H140" s="51"/>
      <c r="I140" s="51"/>
      <c r="J140" s="51"/>
      <c r="K140" s="51"/>
      <c r="L140" s="51"/>
      <c r="M140" s="51"/>
      <c r="N140" s="51"/>
    </row>
    <row r="141" spans="2:14">
      <c r="B141" s="51"/>
      <c r="C141" s="51"/>
      <c r="D141" s="51"/>
      <c r="E141" s="51"/>
      <c r="F141" s="51"/>
      <c r="G141" s="51"/>
      <c r="H141" s="51"/>
      <c r="I141" s="51"/>
      <c r="J141" s="51"/>
      <c r="K141" s="51"/>
      <c r="L141" s="51"/>
      <c r="M141" s="51"/>
      <c r="N141" s="51"/>
    </row>
    <row r="142" spans="2:14">
      <c r="B142" s="51"/>
      <c r="C142" s="51"/>
      <c r="D142" s="51"/>
      <c r="E142" s="51"/>
      <c r="F142" s="51"/>
      <c r="G142" s="51"/>
      <c r="H142" s="51"/>
      <c r="I142" s="51"/>
      <c r="J142" s="51"/>
      <c r="K142" s="51"/>
      <c r="L142" s="51"/>
      <c r="M142" s="51"/>
      <c r="N142" s="51"/>
    </row>
    <row r="143" spans="2:14">
      <c r="B143" s="51"/>
      <c r="C143" s="51"/>
      <c r="D143" s="51"/>
      <c r="E143" s="51"/>
      <c r="F143" s="51"/>
      <c r="G143" s="51"/>
      <c r="H143" s="51"/>
      <c r="I143" s="51"/>
      <c r="J143" s="51"/>
      <c r="K143" s="51"/>
      <c r="L143" s="51"/>
      <c r="M143" s="51"/>
      <c r="N143" s="51"/>
    </row>
    <row r="144" spans="2:14">
      <c r="B144" s="51"/>
      <c r="C144" s="51"/>
      <c r="D144" s="51"/>
      <c r="E144" s="51"/>
      <c r="F144" s="51"/>
      <c r="G144" s="51"/>
      <c r="H144" s="51"/>
      <c r="I144" s="51"/>
      <c r="J144" s="51"/>
      <c r="K144" s="51"/>
      <c r="L144" s="51"/>
      <c r="M144" s="51"/>
      <c r="N144" s="51"/>
    </row>
    <row r="145" spans="2:14">
      <c r="B145" s="51"/>
      <c r="C145" s="51"/>
      <c r="D145" s="51"/>
      <c r="E145" s="51"/>
      <c r="F145" s="51"/>
      <c r="G145" s="51"/>
      <c r="H145" s="51"/>
      <c r="I145" s="51"/>
      <c r="J145" s="51"/>
      <c r="K145" s="51"/>
      <c r="L145" s="51"/>
      <c r="M145" s="51"/>
      <c r="N145" s="51"/>
    </row>
    <row r="146" spans="2:14">
      <c r="B146" s="51"/>
      <c r="C146" s="51"/>
      <c r="D146" s="51"/>
      <c r="E146" s="51"/>
      <c r="F146" s="51"/>
      <c r="G146" s="51"/>
      <c r="H146" s="51"/>
      <c r="I146" s="51"/>
      <c r="J146" s="51"/>
      <c r="K146" s="51"/>
      <c r="L146" s="51"/>
      <c r="M146" s="51"/>
      <c r="N146" s="51"/>
    </row>
    <row r="147" spans="2:14">
      <c r="B147" s="51"/>
      <c r="C147" s="51"/>
      <c r="D147" s="51"/>
      <c r="E147" s="51"/>
      <c r="F147" s="51"/>
      <c r="G147" s="51"/>
      <c r="H147" s="51"/>
      <c r="I147" s="51"/>
      <c r="J147" s="51"/>
      <c r="K147" s="51"/>
      <c r="L147" s="51"/>
      <c r="M147" s="51"/>
      <c r="N147" s="51"/>
    </row>
    <row r="148" spans="2:14">
      <c r="B148" s="51"/>
      <c r="C148" s="51"/>
      <c r="D148" s="51"/>
      <c r="E148" s="51"/>
      <c r="F148" s="51"/>
      <c r="G148" s="51"/>
      <c r="H148" s="51"/>
      <c r="I148" s="51"/>
      <c r="J148" s="51"/>
      <c r="K148" s="51"/>
      <c r="L148" s="51"/>
      <c r="M148" s="51"/>
      <c r="N148" s="51"/>
    </row>
    <row r="149" spans="2:14">
      <c r="B149" s="51"/>
      <c r="C149" s="51"/>
      <c r="D149" s="51"/>
      <c r="E149" s="51"/>
      <c r="F149" s="51"/>
      <c r="G149" s="51"/>
      <c r="H149" s="51"/>
      <c r="I149" s="51"/>
      <c r="J149" s="51"/>
      <c r="K149" s="51"/>
      <c r="L149" s="51"/>
      <c r="M149" s="51"/>
      <c r="N149" s="51"/>
    </row>
    <row r="150" spans="2:14">
      <c r="B150" s="51"/>
      <c r="C150" s="51"/>
      <c r="D150" s="51"/>
      <c r="E150" s="51"/>
      <c r="F150" s="51"/>
      <c r="G150" s="51"/>
      <c r="H150" s="51"/>
      <c r="I150" s="51"/>
      <c r="J150" s="51"/>
      <c r="K150" s="51"/>
      <c r="L150" s="51"/>
      <c r="M150" s="51"/>
      <c r="N150" s="51"/>
    </row>
    <row r="151" spans="2:14">
      <c r="B151" s="51"/>
      <c r="C151" s="51"/>
      <c r="D151" s="51"/>
      <c r="E151" s="51"/>
      <c r="F151" s="51"/>
      <c r="G151" s="51"/>
      <c r="H151" s="51"/>
      <c r="I151" s="51"/>
      <c r="J151" s="51"/>
      <c r="K151" s="51"/>
      <c r="L151" s="51"/>
      <c r="M151" s="51"/>
      <c r="N151" s="51"/>
    </row>
    <row r="152" spans="2:14">
      <c r="B152" s="51"/>
      <c r="C152" s="51"/>
      <c r="D152" s="51"/>
      <c r="E152" s="51"/>
      <c r="F152" s="51"/>
      <c r="G152" s="51"/>
      <c r="H152" s="51"/>
      <c r="I152" s="51"/>
      <c r="J152" s="51"/>
      <c r="K152" s="51"/>
      <c r="L152" s="51"/>
      <c r="M152" s="51"/>
      <c r="N152" s="51"/>
    </row>
    <row r="153" spans="2:14">
      <c r="B153" s="51"/>
      <c r="C153" s="51"/>
      <c r="D153" s="51"/>
      <c r="E153" s="51"/>
      <c r="F153" s="51"/>
      <c r="G153" s="51"/>
      <c r="H153" s="51"/>
      <c r="I153" s="51"/>
      <c r="J153" s="51"/>
      <c r="K153" s="51"/>
      <c r="L153" s="51"/>
      <c r="M153" s="51"/>
      <c r="N153" s="51"/>
    </row>
    <row r="154" spans="2:14">
      <c r="B154" s="51"/>
      <c r="C154" s="51"/>
      <c r="D154" s="51"/>
      <c r="E154" s="51"/>
      <c r="F154" s="51"/>
      <c r="G154" s="51"/>
      <c r="H154" s="51"/>
      <c r="I154" s="51"/>
      <c r="J154" s="51"/>
      <c r="K154" s="51"/>
      <c r="L154" s="51"/>
      <c r="M154" s="51"/>
      <c r="N154" s="51"/>
    </row>
    <row r="155" spans="2:14">
      <c r="B155" s="51"/>
      <c r="C155" s="51"/>
      <c r="D155" s="51"/>
      <c r="E155" s="51"/>
      <c r="F155" s="51"/>
      <c r="G155" s="51"/>
      <c r="H155" s="51"/>
      <c r="I155" s="51"/>
      <c r="J155" s="51"/>
      <c r="K155" s="51"/>
      <c r="L155" s="51"/>
      <c r="M155" s="51"/>
      <c r="N155" s="51"/>
    </row>
    <row r="156" spans="2:14">
      <c r="B156" s="51"/>
      <c r="C156" s="51"/>
      <c r="D156" s="51"/>
      <c r="E156" s="51"/>
      <c r="F156" s="51"/>
      <c r="G156" s="51"/>
      <c r="H156" s="51"/>
      <c r="I156" s="51"/>
      <c r="J156" s="51"/>
      <c r="K156" s="51"/>
      <c r="L156" s="51"/>
      <c r="M156" s="51"/>
      <c r="N156" s="51"/>
    </row>
    <row r="157" spans="2:14">
      <c r="B157" s="51"/>
      <c r="C157" s="51"/>
      <c r="D157" s="51"/>
      <c r="E157" s="51"/>
      <c r="F157" s="51"/>
      <c r="G157" s="51"/>
      <c r="H157" s="51"/>
      <c r="I157" s="51"/>
      <c r="J157" s="51"/>
      <c r="K157" s="51"/>
      <c r="L157" s="51"/>
      <c r="M157" s="51"/>
      <c r="N157" s="51"/>
    </row>
    <row r="158" spans="2:14">
      <c r="B158" s="51"/>
      <c r="C158" s="51"/>
      <c r="D158" s="51"/>
      <c r="E158" s="51"/>
      <c r="F158" s="51"/>
      <c r="G158" s="51"/>
      <c r="H158" s="51"/>
      <c r="I158" s="51"/>
      <c r="J158" s="51"/>
      <c r="K158" s="51"/>
      <c r="L158" s="51"/>
      <c r="M158" s="51"/>
      <c r="N158" s="51"/>
    </row>
    <row r="159" spans="2:14">
      <c r="B159" s="51"/>
      <c r="C159" s="51"/>
      <c r="D159" s="51"/>
      <c r="E159" s="51"/>
      <c r="F159" s="51"/>
      <c r="G159" s="51"/>
      <c r="H159" s="51"/>
      <c r="I159" s="51"/>
      <c r="J159" s="51"/>
      <c r="K159" s="51"/>
      <c r="L159" s="51"/>
      <c r="M159" s="51"/>
      <c r="N159" s="51"/>
    </row>
    <row r="160" spans="2:14">
      <c r="B160" s="51"/>
      <c r="C160" s="51"/>
      <c r="D160" s="51"/>
      <c r="E160" s="51"/>
      <c r="F160" s="51"/>
      <c r="G160" s="51"/>
      <c r="H160" s="51"/>
      <c r="I160" s="51"/>
      <c r="J160" s="51"/>
      <c r="K160" s="51"/>
      <c r="L160" s="51"/>
      <c r="M160" s="51"/>
      <c r="N160" s="51"/>
    </row>
    <row r="161" spans="2:14">
      <c r="B161" s="51"/>
      <c r="C161" s="51"/>
      <c r="D161" s="51"/>
      <c r="E161" s="51"/>
      <c r="F161" s="51"/>
      <c r="G161" s="51"/>
      <c r="H161" s="51"/>
      <c r="I161" s="51"/>
      <c r="J161" s="51"/>
      <c r="K161" s="51"/>
      <c r="L161" s="51"/>
      <c r="M161" s="51"/>
      <c r="N161" s="51"/>
    </row>
    <row r="162" spans="2:14">
      <c r="B162" s="51"/>
      <c r="C162" s="51"/>
      <c r="D162" s="51"/>
      <c r="E162" s="51"/>
      <c r="F162" s="51"/>
      <c r="G162" s="51"/>
      <c r="H162" s="51"/>
      <c r="I162" s="51"/>
      <c r="J162" s="51"/>
      <c r="K162" s="51"/>
      <c r="L162" s="51"/>
      <c r="M162" s="51"/>
      <c r="N162" s="51"/>
    </row>
    <row r="163" spans="2:14">
      <c r="B163" s="51"/>
      <c r="C163" s="51"/>
      <c r="D163" s="51"/>
      <c r="E163" s="51"/>
      <c r="F163" s="51"/>
      <c r="G163" s="51"/>
      <c r="H163" s="51"/>
      <c r="I163" s="51"/>
      <c r="J163" s="51"/>
      <c r="K163" s="51"/>
      <c r="L163" s="51"/>
      <c r="M163" s="51"/>
      <c r="N163" s="51"/>
    </row>
    <row r="164" spans="2:14">
      <c r="B164" s="51"/>
      <c r="C164" s="51"/>
      <c r="D164" s="51"/>
      <c r="E164" s="51"/>
      <c r="F164" s="51"/>
      <c r="G164" s="51"/>
      <c r="H164" s="51"/>
      <c r="I164" s="51"/>
      <c r="J164" s="51"/>
      <c r="K164" s="51"/>
      <c r="L164" s="51"/>
      <c r="M164" s="51"/>
      <c r="N164" s="51"/>
    </row>
    <row r="165" spans="2:14">
      <c r="B165" s="51"/>
      <c r="C165" s="51"/>
      <c r="D165" s="51"/>
      <c r="E165" s="51"/>
      <c r="F165" s="51"/>
      <c r="G165" s="51"/>
      <c r="H165" s="51"/>
      <c r="I165" s="51"/>
      <c r="J165" s="51"/>
      <c r="K165" s="51"/>
      <c r="L165" s="51"/>
      <c r="M165" s="51"/>
      <c r="N165" s="51"/>
    </row>
    <row r="166" spans="2:14">
      <c r="B166" s="51"/>
      <c r="C166" s="51"/>
      <c r="D166" s="51"/>
      <c r="E166" s="51"/>
      <c r="F166" s="51"/>
      <c r="G166" s="51"/>
      <c r="H166" s="51"/>
      <c r="I166" s="51"/>
      <c r="J166" s="51"/>
      <c r="K166" s="51"/>
      <c r="L166" s="51"/>
      <c r="M166" s="51"/>
      <c r="N166" s="51"/>
    </row>
    <row r="167" spans="2:14">
      <c r="B167" s="51"/>
      <c r="C167" s="51"/>
      <c r="D167" s="51"/>
      <c r="E167" s="51"/>
      <c r="F167" s="51"/>
      <c r="G167" s="51"/>
      <c r="H167" s="51"/>
      <c r="I167" s="51"/>
      <c r="J167" s="51"/>
      <c r="K167" s="51"/>
      <c r="L167" s="51"/>
      <c r="M167" s="51"/>
      <c r="N167" s="51"/>
    </row>
    <row r="168" spans="2:14">
      <c r="B168" s="51"/>
      <c r="C168" s="51"/>
      <c r="D168" s="51"/>
      <c r="E168" s="51"/>
      <c r="F168" s="51"/>
      <c r="G168" s="51"/>
      <c r="H168" s="51"/>
      <c r="I168" s="51"/>
      <c r="J168" s="51"/>
      <c r="K168" s="51"/>
      <c r="L168" s="51"/>
      <c r="M168" s="51"/>
      <c r="N168" s="51"/>
    </row>
    <row r="169" spans="2:14">
      <c r="B169" s="51"/>
      <c r="C169" s="51"/>
      <c r="D169" s="51"/>
      <c r="E169" s="51"/>
      <c r="F169" s="51"/>
      <c r="G169" s="51"/>
      <c r="H169" s="51"/>
      <c r="I169" s="51"/>
      <c r="J169" s="51"/>
      <c r="K169" s="51"/>
      <c r="L169" s="51"/>
      <c r="M169" s="51"/>
      <c r="N169" s="51"/>
    </row>
    <row r="170" spans="2:14">
      <c r="B170" s="51"/>
      <c r="C170" s="51"/>
      <c r="D170" s="51"/>
      <c r="E170" s="51"/>
      <c r="F170" s="51"/>
      <c r="G170" s="51"/>
      <c r="H170" s="51"/>
      <c r="I170" s="51"/>
      <c r="J170" s="51"/>
      <c r="K170" s="51"/>
      <c r="L170" s="51"/>
      <c r="M170" s="51"/>
      <c r="N170" s="51"/>
    </row>
    <row r="171" spans="2:14">
      <c r="B171" s="51"/>
      <c r="C171" s="51"/>
      <c r="D171" s="51"/>
      <c r="E171" s="51"/>
      <c r="F171" s="51"/>
      <c r="G171" s="51"/>
      <c r="H171" s="51"/>
      <c r="I171" s="51"/>
      <c r="J171" s="51"/>
      <c r="K171" s="51"/>
      <c r="L171" s="51"/>
      <c r="M171" s="51"/>
      <c r="N171" s="51"/>
    </row>
    <row r="172" spans="2:14">
      <c r="B172" s="51"/>
      <c r="C172" s="51"/>
      <c r="D172" s="51"/>
      <c r="E172" s="51"/>
      <c r="F172" s="51"/>
      <c r="G172" s="51"/>
      <c r="H172" s="51"/>
      <c r="I172" s="51"/>
      <c r="J172" s="51"/>
      <c r="K172" s="51"/>
      <c r="L172" s="51"/>
      <c r="M172" s="51"/>
      <c r="N172" s="51"/>
    </row>
    <row r="173" spans="2:14">
      <c r="B173" s="51"/>
      <c r="C173" s="51"/>
      <c r="D173" s="51"/>
      <c r="E173" s="51"/>
      <c r="F173" s="51"/>
      <c r="G173" s="51"/>
      <c r="H173" s="51"/>
      <c r="I173" s="51"/>
      <c r="J173" s="51"/>
      <c r="K173" s="51"/>
      <c r="L173" s="51"/>
      <c r="M173" s="51"/>
      <c r="N173" s="51"/>
    </row>
    <row r="174" spans="2:14">
      <c r="B174" s="51"/>
      <c r="C174" s="51"/>
      <c r="D174" s="51"/>
      <c r="E174" s="51"/>
      <c r="F174" s="51"/>
      <c r="G174" s="51"/>
      <c r="H174" s="51"/>
      <c r="I174" s="51"/>
      <c r="J174" s="51"/>
      <c r="K174" s="51"/>
      <c r="L174" s="51"/>
      <c r="M174" s="51"/>
      <c r="N174" s="51"/>
    </row>
    <row r="175" spans="2:14">
      <c r="B175" s="51"/>
      <c r="C175" s="51"/>
      <c r="D175" s="51"/>
      <c r="E175" s="51"/>
      <c r="F175" s="51"/>
      <c r="G175" s="51"/>
      <c r="H175" s="51"/>
      <c r="I175" s="51"/>
      <c r="J175" s="51"/>
      <c r="K175" s="51"/>
      <c r="L175" s="51"/>
      <c r="M175" s="51"/>
      <c r="N175" s="51"/>
    </row>
    <row r="176" spans="2:14">
      <c r="B176" s="51"/>
      <c r="C176" s="51"/>
      <c r="D176" s="51"/>
      <c r="E176" s="51"/>
      <c r="F176" s="51"/>
      <c r="G176" s="51"/>
      <c r="H176" s="51"/>
      <c r="I176" s="51"/>
      <c r="J176" s="51"/>
      <c r="K176" s="51"/>
      <c r="L176" s="51"/>
      <c r="M176" s="51"/>
      <c r="N176" s="51"/>
    </row>
    <row r="177" spans="2:14">
      <c r="B177" s="51"/>
      <c r="C177" s="51"/>
      <c r="D177" s="51"/>
      <c r="E177" s="51"/>
      <c r="F177" s="51"/>
      <c r="G177" s="51"/>
      <c r="H177" s="51"/>
      <c r="I177" s="51"/>
      <c r="J177" s="51"/>
      <c r="K177" s="51"/>
      <c r="L177" s="51"/>
      <c r="M177" s="51"/>
      <c r="N177" s="51"/>
    </row>
    <row r="178" spans="2:14">
      <c r="B178" s="51"/>
      <c r="C178" s="51"/>
      <c r="D178" s="51"/>
      <c r="E178" s="51"/>
      <c r="F178" s="51"/>
      <c r="G178" s="51"/>
      <c r="H178" s="51"/>
      <c r="I178" s="51"/>
      <c r="J178" s="51"/>
      <c r="K178" s="51"/>
      <c r="L178" s="51"/>
      <c r="M178" s="51"/>
      <c r="N178" s="51"/>
    </row>
    <row r="179" spans="2:14">
      <c r="B179" s="51"/>
      <c r="C179" s="51"/>
      <c r="D179" s="51"/>
      <c r="E179" s="51"/>
      <c r="F179" s="51"/>
      <c r="G179" s="51"/>
      <c r="H179" s="51"/>
      <c r="I179" s="51"/>
      <c r="J179" s="51"/>
      <c r="K179" s="51"/>
      <c r="L179" s="51"/>
      <c r="M179" s="51"/>
      <c r="N179" s="51"/>
    </row>
    <row r="180" spans="2:14">
      <c r="B180" s="51"/>
      <c r="C180" s="51"/>
      <c r="D180" s="51"/>
      <c r="E180" s="51"/>
      <c r="F180" s="51"/>
      <c r="G180" s="51"/>
      <c r="H180" s="51"/>
      <c r="I180" s="51"/>
      <c r="J180" s="51"/>
      <c r="K180" s="51"/>
      <c r="L180" s="51"/>
      <c r="M180" s="51"/>
      <c r="N180" s="51"/>
    </row>
    <row r="181" spans="2:14">
      <c r="B181" s="51"/>
      <c r="C181" s="51"/>
      <c r="D181" s="51"/>
      <c r="E181" s="51"/>
      <c r="F181" s="51"/>
      <c r="G181" s="51"/>
      <c r="H181" s="51"/>
      <c r="I181" s="51"/>
      <c r="J181" s="51"/>
      <c r="K181" s="51"/>
      <c r="L181" s="51"/>
      <c r="M181" s="51"/>
      <c r="N181" s="51"/>
    </row>
    <row r="182" spans="2:14">
      <c r="B182" s="51"/>
      <c r="C182" s="51"/>
      <c r="D182" s="51"/>
      <c r="E182" s="51"/>
      <c r="F182" s="51"/>
      <c r="G182" s="51"/>
      <c r="H182" s="51"/>
      <c r="I182" s="51"/>
      <c r="J182" s="51"/>
      <c r="K182" s="51"/>
      <c r="L182" s="51"/>
      <c r="M182" s="51"/>
      <c r="N182" s="51"/>
    </row>
    <row r="183" spans="2:14">
      <c r="B183" s="51"/>
      <c r="C183" s="51"/>
      <c r="D183" s="51"/>
      <c r="E183" s="51"/>
      <c r="F183" s="51"/>
      <c r="G183" s="51"/>
      <c r="H183" s="51"/>
      <c r="I183" s="51"/>
      <c r="J183" s="51"/>
      <c r="K183" s="51"/>
      <c r="L183" s="51"/>
      <c r="M183" s="51"/>
      <c r="N183" s="51"/>
    </row>
    <row r="184" spans="2:14">
      <c r="B184" s="51"/>
      <c r="C184" s="51"/>
      <c r="D184" s="51"/>
      <c r="E184" s="51"/>
      <c r="F184" s="51"/>
      <c r="G184" s="51"/>
      <c r="H184" s="51"/>
      <c r="I184" s="51"/>
      <c r="J184" s="51"/>
      <c r="K184" s="51"/>
      <c r="L184" s="51"/>
      <c r="M184" s="51"/>
      <c r="N184" s="51"/>
    </row>
    <row r="185" spans="2:14">
      <c r="B185" s="51"/>
      <c r="C185" s="51"/>
      <c r="D185" s="51"/>
      <c r="E185" s="51"/>
      <c r="F185" s="51"/>
      <c r="G185" s="51"/>
      <c r="H185" s="51"/>
      <c r="I185" s="51"/>
      <c r="J185" s="51"/>
      <c r="K185" s="51"/>
      <c r="L185" s="51"/>
      <c r="M185" s="51"/>
      <c r="N185" s="51"/>
    </row>
    <row r="186" spans="2:14">
      <c r="B186" s="51"/>
      <c r="C186" s="51"/>
      <c r="D186" s="51"/>
      <c r="E186" s="51"/>
      <c r="F186" s="51"/>
      <c r="G186" s="51"/>
      <c r="H186" s="51"/>
      <c r="I186" s="51"/>
      <c r="J186" s="51"/>
      <c r="K186" s="51"/>
      <c r="L186" s="51"/>
      <c r="M186" s="51"/>
      <c r="N186" s="51"/>
    </row>
    <row r="187" spans="2:14">
      <c r="B187" s="51"/>
      <c r="C187" s="51"/>
      <c r="D187" s="51"/>
      <c r="E187" s="51"/>
      <c r="F187" s="51"/>
      <c r="G187" s="51"/>
      <c r="H187" s="51"/>
      <c r="I187" s="51"/>
      <c r="J187" s="51"/>
      <c r="K187" s="51"/>
      <c r="L187" s="51"/>
      <c r="M187" s="51"/>
      <c r="N187" s="51"/>
    </row>
    <row r="188" spans="2:14">
      <c r="B188" s="51"/>
      <c r="C188" s="51"/>
      <c r="D188" s="51"/>
      <c r="E188" s="51"/>
      <c r="F188" s="51"/>
      <c r="G188" s="51"/>
      <c r="H188" s="51"/>
      <c r="I188" s="51"/>
      <c r="J188" s="51"/>
      <c r="K188" s="51"/>
      <c r="L188" s="51"/>
      <c r="M188" s="51"/>
      <c r="N188" s="51"/>
    </row>
    <row r="189" spans="2:14">
      <c r="B189" s="51"/>
      <c r="C189" s="51"/>
      <c r="D189" s="51"/>
      <c r="E189" s="51"/>
      <c r="F189" s="51"/>
      <c r="G189" s="51"/>
      <c r="H189" s="51"/>
      <c r="I189" s="51"/>
      <c r="J189" s="51"/>
      <c r="K189" s="51"/>
      <c r="L189" s="51"/>
      <c r="M189" s="51"/>
      <c r="N189" s="51"/>
    </row>
    <row r="190" spans="2:14">
      <c r="B190" s="51"/>
      <c r="C190" s="51"/>
      <c r="D190" s="51"/>
      <c r="E190" s="51"/>
      <c r="F190" s="51"/>
      <c r="G190" s="51"/>
      <c r="H190" s="51"/>
      <c r="I190" s="51"/>
      <c r="J190" s="51"/>
      <c r="K190" s="51"/>
      <c r="L190" s="51"/>
      <c r="M190" s="51"/>
      <c r="N190" s="51"/>
    </row>
    <row r="191" spans="2:14">
      <c r="B191" s="51"/>
      <c r="C191" s="51"/>
      <c r="D191" s="51"/>
      <c r="E191" s="51"/>
      <c r="F191" s="51"/>
      <c r="G191" s="51"/>
      <c r="H191" s="51"/>
      <c r="I191" s="51"/>
      <c r="J191" s="51"/>
      <c r="K191" s="51"/>
      <c r="L191" s="51"/>
      <c r="M191" s="51"/>
      <c r="N191" s="51"/>
    </row>
    <row r="192" spans="2:14">
      <c r="B192" s="51"/>
      <c r="C192" s="51"/>
      <c r="D192" s="51"/>
      <c r="E192" s="51"/>
      <c r="F192" s="51"/>
      <c r="G192" s="51"/>
      <c r="H192" s="51"/>
      <c r="I192" s="51"/>
      <c r="J192" s="51"/>
      <c r="K192" s="51"/>
      <c r="L192" s="51"/>
      <c r="M192" s="51"/>
      <c r="N192" s="51"/>
    </row>
    <row r="193" spans="2:14">
      <c r="B193" s="51"/>
      <c r="C193" s="51"/>
      <c r="D193" s="51"/>
      <c r="E193" s="51"/>
      <c r="F193" s="51"/>
      <c r="G193" s="51"/>
      <c r="H193" s="51"/>
      <c r="I193" s="51"/>
      <c r="J193" s="51"/>
      <c r="K193" s="51"/>
      <c r="L193" s="51"/>
      <c r="M193" s="51"/>
      <c r="N193" s="51"/>
    </row>
    <row r="194" spans="2:14">
      <c r="B194" s="51"/>
      <c r="C194" s="51"/>
      <c r="D194" s="51"/>
      <c r="E194" s="51"/>
      <c r="F194" s="51"/>
      <c r="G194" s="51"/>
      <c r="H194" s="51"/>
      <c r="I194" s="51"/>
      <c r="J194" s="51"/>
      <c r="K194" s="51"/>
      <c r="L194" s="51"/>
      <c r="M194" s="51"/>
      <c r="N194" s="51"/>
    </row>
    <row r="195" spans="2:14">
      <c r="B195" s="51"/>
      <c r="C195" s="51"/>
      <c r="D195" s="51"/>
      <c r="E195" s="51"/>
      <c r="F195" s="51"/>
      <c r="G195" s="51"/>
      <c r="H195" s="51"/>
      <c r="I195" s="51"/>
      <c r="J195" s="51"/>
      <c r="K195" s="51"/>
      <c r="L195" s="51"/>
      <c r="M195" s="51"/>
      <c r="N195" s="51"/>
    </row>
    <row r="196" spans="2:14">
      <c r="B196" s="51"/>
      <c r="C196" s="51"/>
      <c r="D196" s="51"/>
      <c r="E196" s="51"/>
      <c r="F196" s="51"/>
      <c r="G196" s="51"/>
      <c r="H196" s="51"/>
      <c r="I196" s="51"/>
      <c r="J196" s="51"/>
      <c r="K196" s="51"/>
      <c r="L196" s="51"/>
      <c r="M196" s="51"/>
      <c r="N196" s="51"/>
    </row>
    <row r="197" spans="2:14">
      <c r="B197" s="51"/>
      <c r="C197" s="51"/>
      <c r="D197" s="51"/>
      <c r="E197" s="51"/>
      <c r="F197" s="51"/>
      <c r="G197" s="51"/>
      <c r="H197" s="51"/>
      <c r="I197" s="51"/>
      <c r="J197" s="51"/>
      <c r="K197" s="51"/>
      <c r="L197" s="51"/>
      <c r="M197" s="51"/>
      <c r="N197" s="51"/>
    </row>
    <row r="198" spans="2:14">
      <c r="B198" s="51"/>
      <c r="C198" s="51"/>
      <c r="D198" s="51"/>
      <c r="E198" s="51"/>
      <c r="F198" s="51"/>
      <c r="G198" s="51"/>
      <c r="H198" s="51"/>
      <c r="I198" s="51"/>
      <c r="J198" s="51"/>
      <c r="K198" s="51"/>
      <c r="L198" s="51"/>
      <c r="M198" s="51"/>
      <c r="N198" s="51"/>
    </row>
    <row r="199" spans="2:14">
      <c r="B199" s="51"/>
      <c r="C199" s="51"/>
      <c r="D199" s="51"/>
      <c r="E199" s="51"/>
      <c r="F199" s="51"/>
      <c r="G199" s="51"/>
      <c r="H199" s="51"/>
      <c r="I199" s="51"/>
      <c r="J199" s="51"/>
      <c r="K199" s="51"/>
      <c r="L199" s="51"/>
      <c r="M199" s="51"/>
      <c r="N199" s="51"/>
    </row>
    <row r="200" spans="2:14">
      <c r="B200" s="51"/>
      <c r="C200" s="51"/>
      <c r="D200" s="51"/>
      <c r="E200" s="51"/>
      <c r="F200" s="51"/>
      <c r="G200" s="51"/>
      <c r="H200" s="51"/>
      <c r="I200" s="51"/>
      <c r="J200" s="51"/>
      <c r="K200" s="51"/>
      <c r="L200" s="51"/>
      <c r="M200" s="51"/>
      <c r="N200" s="51"/>
    </row>
    <row r="201" spans="2:14">
      <c r="B201" s="51"/>
      <c r="C201" s="51"/>
      <c r="D201" s="51"/>
      <c r="E201" s="51"/>
      <c r="F201" s="51"/>
      <c r="G201" s="51"/>
      <c r="H201" s="51"/>
      <c r="I201" s="51"/>
      <c r="J201" s="51"/>
      <c r="K201" s="51"/>
      <c r="L201" s="51"/>
      <c r="M201" s="51"/>
      <c r="N201" s="51"/>
    </row>
    <row r="202" spans="2:14">
      <c r="B202" s="51"/>
      <c r="C202" s="51"/>
      <c r="D202" s="51"/>
      <c r="E202" s="51"/>
      <c r="F202" s="51"/>
      <c r="G202" s="51"/>
      <c r="H202" s="51"/>
      <c r="I202" s="51"/>
      <c r="J202" s="51"/>
      <c r="K202" s="51"/>
      <c r="L202" s="51"/>
      <c r="M202" s="51"/>
      <c r="N202" s="51"/>
    </row>
    <row r="203" spans="2:14">
      <c r="B203" s="51"/>
      <c r="C203" s="51"/>
      <c r="D203" s="51"/>
      <c r="E203" s="51"/>
      <c r="F203" s="51"/>
      <c r="G203" s="51"/>
      <c r="H203" s="51"/>
      <c r="I203" s="51"/>
      <c r="J203" s="51"/>
      <c r="K203" s="51"/>
      <c r="L203" s="51"/>
      <c r="M203" s="51"/>
      <c r="N203" s="51"/>
    </row>
    <row r="204" spans="2:14">
      <c r="B204" s="51"/>
      <c r="C204" s="51"/>
      <c r="D204" s="51"/>
      <c r="E204" s="51"/>
      <c r="F204" s="51"/>
      <c r="G204" s="51"/>
      <c r="H204" s="51"/>
      <c r="I204" s="51"/>
      <c r="J204" s="51"/>
      <c r="K204" s="51"/>
      <c r="L204" s="51"/>
      <c r="M204" s="51"/>
      <c r="N204" s="51"/>
    </row>
    <row r="205" spans="2:14">
      <c r="B205" s="51"/>
      <c r="C205" s="51"/>
      <c r="D205" s="51"/>
      <c r="E205" s="51"/>
      <c r="F205" s="51"/>
      <c r="G205" s="51"/>
      <c r="H205" s="51"/>
      <c r="I205" s="51"/>
      <c r="J205" s="51"/>
      <c r="K205" s="51"/>
      <c r="L205" s="51"/>
      <c r="M205" s="51"/>
      <c r="N205" s="51"/>
    </row>
    <row r="206" spans="2:14">
      <c r="B206" s="51"/>
      <c r="C206" s="51"/>
      <c r="D206" s="51"/>
      <c r="E206" s="51"/>
      <c r="F206" s="51"/>
      <c r="G206" s="51"/>
      <c r="H206" s="51"/>
      <c r="I206" s="51"/>
      <c r="J206" s="51"/>
      <c r="K206" s="51"/>
      <c r="L206" s="51"/>
      <c r="M206" s="51"/>
      <c r="N206" s="51"/>
    </row>
    <row r="207" spans="2:14">
      <c r="B207" s="51"/>
      <c r="C207" s="51"/>
      <c r="D207" s="51"/>
      <c r="E207" s="51"/>
      <c r="F207" s="51"/>
      <c r="G207" s="51"/>
      <c r="H207" s="51"/>
      <c r="I207" s="51"/>
      <c r="J207" s="51"/>
      <c r="K207" s="51"/>
      <c r="L207" s="51"/>
      <c r="M207" s="51"/>
      <c r="N207" s="51"/>
    </row>
    <row r="208" spans="2:14">
      <c r="B208" s="51"/>
      <c r="C208" s="51"/>
      <c r="D208" s="51"/>
      <c r="E208" s="51"/>
      <c r="F208" s="51"/>
      <c r="G208" s="51"/>
      <c r="H208" s="51"/>
      <c r="I208" s="51"/>
      <c r="J208" s="51"/>
      <c r="K208" s="51"/>
      <c r="L208" s="51"/>
      <c r="M208" s="51"/>
      <c r="N208" s="51"/>
    </row>
    <row r="209" spans="2:14">
      <c r="B209" s="51"/>
      <c r="C209" s="51"/>
      <c r="D209" s="51"/>
      <c r="E209" s="51"/>
      <c r="F209" s="51"/>
      <c r="G209" s="51"/>
      <c r="H209" s="51"/>
      <c r="I209" s="51"/>
      <c r="J209" s="51"/>
      <c r="K209" s="51"/>
      <c r="L209" s="51"/>
      <c r="M209" s="51"/>
      <c r="N209" s="51"/>
    </row>
    <row r="210" spans="2:14">
      <c r="B210" s="51"/>
      <c r="C210" s="51"/>
      <c r="D210" s="51"/>
      <c r="E210" s="51"/>
      <c r="F210" s="51"/>
      <c r="G210" s="51"/>
      <c r="H210" s="51"/>
      <c r="I210" s="51"/>
      <c r="J210" s="51"/>
      <c r="K210" s="51"/>
      <c r="L210" s="51"/>
      <c r="M210" s="51"/>
      <c r="N210" s="51"/>
    </row>
    <row r="211" spans="2:14">
      <c r="B211" s="51"/>
      <c r="C211" s="51"/>
      <c r="D211" s="51"/>
      <c r="E211" s="51"/>
      <c r="F211" s="51"/>
      <c r="G211" s="51"/>
      <c r="H211" s="51"/>
      <c r="I211" s="51"/>
      <c r="J211" s="51"/>
      <c r="K211" s="51"/>
      <c r="L211" s="51"/>
      <c r="M211" s="51"/>
      <c r="N211" s="51"/>
    </row>
    <row r="212" spans="2:14">
      <c r="B212" s="51"/>
      <c r="C212" s="51"/>
      <c r="D212" s="51"/>
      <c r="E212" s="51"/>
      <c r="F212" s="51"/>
      <c r="G212" s="51"/>
      <c r="H212" s="51"/>
      <c r="I212" s="51"/>
      <c r="J212" s="51"/>
      <c r="K212" s="51"/>
      <c r="L212" s="51"/>
      <c r="M212" s="51"/>
      <c r="N212" s="51"/>
    </row>
    <row r="213" spans="2:14">
      <c r="B213" s="51"/>
      <c r="C213" s="51"/>
      <c r="D213" s="51"/>
      <c r="E213" s="51"/>
      <c r="F213" s="51"/>
      <c r="G213" s="51"/>
      <c r="H213" s="51"/>
      <c r="I213" s="51"/>
      <c r="J213" s="51"/>
      <c r="K213" s="51"/>
      <c r="L213" s="51"/>
      <c r="M213" s="51"/>
      <c r="N213" s="51"/>
    </row>
    <row r="214" spans="2:14">
      <c r="B214" s="51"/>
      <c r="C214" s="51"/>
      <c r="D214" s="51"/>
      <c r="E214" s="51"/>
      <c r="F214" s="51"/>
      <c r="G214" s="51"/>
      <c r="H214" s="51"/>
      <c r="I214" s="51"/>
      <c r="J214" s="51"/>
      <c r="K214" s="51"/>
      <c r="L214" s="51"/>
      <c r="M214" s="51"/>
      <c r="N214" s="51"/>
    </row>
    <row r="215" spans="2:14">
      <c r="B215" s="51"/>
      <c r="C215" s="51"/>
      <c r="D215" s="51"/>
      <c r="E215" s="51"/>
      <c r="F215" s="51"/>
      <c r="G215" s="51"/>
      <c r="H215" s="51"/>
      <c r="I215" s="51"/>
      <c r="J215" s="51"/>
      <c r="K215" s="51"/>
      <c r="L215" s="51"/>
      <c r="M215" s="51"/>
      <c r="N215" s="51"/>
    </row>
    <row r="216" spans="2:14">
      <c r="B216" s="51"/>
      <c r="C216" s="51"/>
      <c r="D216" s="51"/>
      <c r="E216" s="51"/>
      <c r="F216" s="51"/>
      <c r="G216" s="51"/>
      <c r="H216" s="51"/>
      <c r="I216" s="51"/>
      <c r="J216" s="51"/>
      <c r="K216" s="51"/>
      <c r="L216" s="51"/>
      <c r="M216" s="51"/>
      <c r="N216" s="51"/>
    </row>
    <row r="217" spans="2:14">
      <c r="B217" s="51"/>
      <c r="C217" s="51"/>
      <c r="D217" s="51"/>
      <c r="E217" s="51"/>
      <c r="F217" s="51"/>
      <c r="G217" s="51"/>
      <c r="H217" s="51"/>
      <c r="I217" s="51"/>
      <c r="J217" s="51"/>
      <c r="K217" s="51"/>
      <c r="L217" s="51"/>
      <c r="M217" s="51"/>
      <c r="N217" s="51"/>
    </row>
    <row r="218" spans="2:14">
      <c r="B218" s="51"/>
      <c r="C218" s="51"/>
      <c r="D218" s="51"/>
      <c r="E218" s="51"/>
      <c r="F218" s="51"/>
      <c r="G218" s="51"/>
      <c r="H218" s="51"/>
      <c r="I218" s="51"/>
      <c r="J218" s="51"/>
      <c r="K218" s="51"/>
      <c r="L218" s="51"/>
      <c r="M218" s="51"/>
      <c r="N218" s="51"/>
    </row>
    <row r="219" spans="2:14">
      <c r="B219" s="51"/>
      <c r="C219" s="51"/>
      <c r="D219" s="51"/>
      <c r="E219" s="51"/>
      <c r="F219" s="51"/>
      <c r="G219" s="51"/>
      <c r="H219" s="51"/>
      <c r="I219" s="51"/>
      <c r="J219" s="51"/>
      <c r="K219" s="51"/>
      <c r="L219" s="51"/>
      <c r="M219" s="51"/>
      <c r="N219" s="51"/>
    </row>
    <row r="220" spans="2:14">
      <c r="B220" s="51"/>
      <c r="C220" s="51"/>
      <c r="D220" s="51"/>
      <c r="E220" s="51"/>
      <c r="F220" s="51"/>
      <c r="G220" s="51"/>
      <c r="H220" s="51"/>
      <c r="I220" s="51"/>
      <c r="J220" s="51"/>
      <c r="K220" s="51"/>
      <c r="L220" s="51"/>
      <c r="M220" s="51"/>
      <c r="N220" s="51"/>
    </row>
    <row r="221" spans="2:14">
      <c r="B221" s="51"/>
      <c r="C221" s="51"/>
      <c r="D221" s="51"/>
      <c r="E221" s="51"/>
      <c r="F221" s="51"/>
      <c r="G221" s="51"/>
      <c r="H221" s="51"/>
      <c r="I221" s="51"/>
      <c r="J221" s="51"/>
      <c r="K221" s="51"/>
      <c r="L221" s="51"/>
      <c r="M221" s="51"/>
      <c r="N221" s="51"/>
    </row>
    <row r="222" spans="2:14">
      <c r="B222" s="51"/>
      <c r="C222" s="51"/>
      <c r="D222" s="51"/>
      <c r="E222" s="51"/>
      <c r="F222" s="51"/>
      <c r="G222" s="51"/>
      <c r="H222" s="51"/>
      <c r="I222" s="51"/>
      <c r="J222" s="51"/>
      <c r="K222" s="51"/>
      <c r="L222" s="51"/>
      <c r="M222" s="51"/>
      <c r="N222" s="51"/>
    </row>
    <row r="223" spans="2:14">
      <c r="B223" s="51"/>
      <c r="C223" s="51"/>
      <c r="D223" s="51"/>
      <c r="E223" s="51"/>
      <c r="F223" s="51"/>
      <c r="G223" s="51"/>
      <c r="H223" s="51"/>
      <c r="I223" s="51"/>
      <c r="J223" s="51"/>
      <c r="K223" s="51"/>
      <c r="L223" s="51"/>
      <c r="M223" s="51"/>
      <c r="N223" s="51"/>
    </row>
    <row r="224" spans="2:14">
      <c r="B224" s="51"/>
      <c r="C224" s="51"/>
      <c r="D224" s="51"/>
      <c r="E224" s="51"/>
      <c r="F224" s="51"/>
      <c r="G224" s="51"/>
      <c r="H224" s="51"/>
      <c r="I224" s="51"/>
      <c r="J224" s="51"/>
      <c r="K224" s="51"/>
      <c r="L224" s="51"/>
      <c r="M224" s="51"/>
      <c r="N224" s="51"/>
    </row>
    <row r="225" spans="2:14">
      <c r="B225" s="51"/>
      <c r="C225" s="51"/>
      <c r="D225" s="51"/>
      <c r="E225" s="51"/>
      <c r="F225" s="51"/>
      <c r="G225" s="51"/>
      <c r="H225" s="51"/>
      <c r="I225" s="51"/>
      <c r="J225" s="51"/>
      <c r="K225" s="51"/>
      <c r="L225" s="51"/>
      <c r="M225" s="51"/>
      <c r="N225" s="51"/>
    </row>
    <row r="226" spans="2:14">
      <c r="B226" s="51"/>
      <c r="C226" s="51"/>
      <c r="D226" s="51"/>
      <c r="E226" s="51"/>
      <c r="F226" s="51"/>
      <c r="G226" s="51"/>
      <c r="H226" s="51"/>
      <c r="I226" s="51"/>
      <c r="J226" s="51"/>
      <c r="K226" s="51"/>
      <c r="L226" s="51"/>
      <c r="M226" s="51"/>
      <c r="N226" s="51"/>
    </row>
    <row r="227" spans="2:14">
      <c r="B227" s="51"/>
      <c r="C227" s="51"/>
      <c r="D227" s="51"/>
      <c r="E227" s="51"/>
      <c r="F227" s="51"/>
      <c r="G227" s="51"/>
      <c r="H227" s="51"/>
      <c r="I227" s="51"/>
      <c r="J227" s="51"/>
      <c r="K227" s="51"/>
      <c r="L227" s="51"/>
      <c r="M227" s="51"/>
      <c r="N227" s="51"/>
    </row>
    <row r="228" spans="2:14">
      <c r="B228" s="51"/>
      <c r="C228" s="51"/>
      <c r="D228" s="51"/>
      <c r="E228" s="51"/>
      <c r="F228" s="51"/>
      <c r="G228" s="51"/>
      <c r="H228" s="51"/>
      <c r="I228" s="51"/>
      <c r="J228" s="51"/>
      <c r="K228" s="51"/>
      <c r="L228" s="51"/>
      <c r="M228" s="51"/>
      <c r="N228" s="51"/>
    </row>
    <row r="229" spans="2:14">
      <c r="B229" s="51"/>
      <c r="C229" s="51"/>
      <c r="D229" s="51"/>
      <c r="E229" s="51"/>
      <c r="F229" s="51"/>
      <c r="G229" s="51"/>
      <c r="H229" s="51"/>
      <c r="I229" s="51"/>
      <c r="J229" s="51"/>
      <c r="K229" s="51"/>
      <c r="L229" s="51"/>
      <c r="M229" s="51"/>
      <c r="N229" s="51"/>
    </row>
    <row r="230" spans="2:14">
      <c r="B230" s="51"/>
      <c r="C230" s="51"/>
      <c r="D230" s="51"/>
      <c r="E230" s="51"/>
      <c r="F230" s="51"/>
      <c r="G230" s="51"/>
      <c r="H230" s="51"/>
      <c r="I230" s="51"/>
      <c r="J230" s="51"/>
      <c r="K230" s="51"/>
      <c r="L230" s="51"/>
      <c r="M230" s="51"/>
      <c r="N230" s="51"/>
    </row>
    <row r="231" spans="2:14">
      <c r="B231" s="51"/>
      <c r="C231" s="51"/>
      <c r="D231" s="51"/>
      <c r="E231" s="51"/>
      <c r="F231" s="51"/>
      <c r="G231" s="51"/>
      <c r="H231" s="51"/>
      <c r="I231" s="51"/>
      <c r="J231" s="51"/>
      <c r="K231" s="51"/>
      <c r="L231" s="51"/>
      <c r="M231" s="51"/>
      <c r="N231" s="51"/>
    </row>
    <row r="232" spans="2:14">
      <c r="B232" s="51"/>
      <c r="C232" s="51"/>
      <c r="D232" s="51"/>
      <c r="E232" s="51"/>
      <c r="F232" s="51"/>
      <c r="G232" s="51"/>
      <c r="H232" s="51"/>
      <c r="I232" s="51"/>
      <c r="J232" s="51"/>
      <c r="K232" s="51"/>
      <c r="L232" s="51"/>
      <c r="M232" s="51"/>
      <c r="N232" s="51"/>
    </row>
    <row r="233" spans="2:14">
      <c r="B233" s="51"/>
      <c r="C233" s="51"/>
      <c r="D233" s="51"/>
      <c r="E233" s="51"/>
      <c r="F233" s="51"/>
      <c r="G233" s="51"/>
      <c r="H233" s="51"/>
      <c r="I233" s="51"/>
      <c r="J233" s="51"/>
      <c r="K233" s="51"/>
      <c r="L233" s="51"/>
      <c r="M233" s="51"/>
      <c r="N233" s="51"/>
    </row>
    <row r="234" spans="2:14">
      <c r="B234" s="51"/>
      <c r="C234" s="51"/>
      <c r="D234" s="51"/>
      <c r="E234" s="51"/>
      <c r="F234" s="51"/>
      <c r="G234" s="51"/>
      <c r="H234" s="51"/>
      <c r="I234" s="51"/>
      <c r="J234" s="51"/>
      <c r="K234" s="51"/>
      <c r="L234" s="51"/>
      <c r="M234" s="51"/>
      <c r="N234" s="51"/>
    </row>
    <row r="235" spans="2:14">
      <c r="B235" s="51"/>
      <c r="C235" s="51"/>
      <c r="D235" s="51"/>
      <c r="E235" s="51"/>
      <c r="F235" s="51"/>
      <c r="G235" s="51"/>
      <c r="H235" s="51"/>
      <c r="I235" s="51"/>
      <c r="J235" s="51"/>
      <c r="K235" s="51"/>
      <c r="L235" s="51"/>
      <c r="M235" s="51"/>
      <c r="N235" s="51"/>
    </row>
    <row r="236" spans="2:14">
      <c r="B236" s="51"/>
      <c r="C236" s="51"/>
      <c r="D236" s="51"/>
      <c r="E236" s="51"/>
      <c r="F236" s="51"/>
      <c r="G236" s="51"/>
      <c r="H236" s="51"/>
      <c r="I236" s="51"/>
      <c r="J236" s="51"/>
      <c r="K236" s="51"/>
      <c r="L236" s="51"/>
      <c r="M236" s="51"/>
      <c r="N236" s="51"/>
    </row>
    <row r="237" spans="2:14">
      <c r="B237" s="51"/>
      <c r="C237" s="51"/>
      <c r="D237" s="51"/>
      <c r="E237" s="51"/>
      <c r="F237" s="51"/>
      <c r="G237" s="51"/>
      <c r="H237" s="51"/>
      <c r="I237" s="51"/>
      <c r="J237" s="51"/>
      <c r="K237" s="51"/>
      <c r="L237" s="51"/>
      <c r="M237" s="51"/>
      <c r="N237" s="51"/>
    </row>
    <row r="238" spans="2:14">
      <c r="B238" s="51"/>
      <c r="C238" s="51"/>
      <c r="D238" s="51"/>
      <c r="E238" s="51"/>
      <c r="F238" s="51"/>
      <c r="G238" s="51"/>
      <c r="H238" s="51"/>
      <c r="I238" s="51"/>
      <c r="J238" s="51"/>
      <c r="K238" s="51"/>
      <c r="L238" s="51"/>
      <c r="M238" s="51"/>
      <c r="N238" s="51"/>
    </row>
    <row r="239" spans="2:14">
      <c r="B239" s="51"/>
      <c r="C239" s="51"/>
      <c r="D239" s="51"/>
      <c r="E239" s="51"/>
      <c r="F239" s="51"/>
      <c r="G239" s="51"/>
      <c r="H239" s="51"/>
      <c r="I239" s="51"/>
      <c r="J239" s="51"/>
      <c r="K239" s="51"/>
      <c r="L239" s="51"/>
      <c r="M239" s="51"/>
      <c r="N239" s="51"/>
    </row>
    <row r="240" spans="2:14">
      <c r="B240" s="51"/>
      <c r="C240" s="51"/>
      <c r="D240" s="51"/>
      <c r="E240" s="51"/>
      <c r="F240" s="51"/>
      <c r="G240" s="51"/>
      <c r="H240" s="51"/>
      <c r="I240" s="51"/>
      <c r="J240" s="51"/>
      <c r="K240" s="51"/>
      <c r="L240" s="51"/>
      <c r="M240" s="51"/>
      <c r="N240" s="51"/>
    </row>
    <row r="241" spans="2:14">
      <c r="B241" s="51"/>
      <c r="C241" s="51"/>
      <c r="D241" s="51"/>
      <c r="E241" s="51"/>
      <c r="F241" s="51"/>
      <c r="G241" s="51"/>
      <c r="H241" s="51"/>
      <c r="I241" s="51"/>
      <c r="J241" s="51"/>
      <c r="K241" s="51"/>
      <c r="L241" s="51"/>
      <c r="M241" s="51"/>
      <c r="N241" s="51"/>
    </row>
    <row r="242" spans="2:14">
      <c r="B242" s="51"/>
      <c r="C242" s="51"/>
      <c r="D242" s="51"/>
      <c r="E242" s="51"/>
      <c r="F242" s="51"/>
      <c r="G242" s="51"/>
      <c r="H242" s="51"/>
      <c r="I242" s="51"/>
      <c r="J242" s="51"/>
      <c r="K242" s="51"/>
      <c r="L242" s="51"/>
      <c r="M242" s="51"/>
      <c r="N242" s="51"/>
    </row>
    <row r="243" spans="2:14">
      <c r="B243" s="51"/>
      <c r="C243" s="51"/>
      <c r="D243" s="51"/>
      <c r="E243" s="51"/>
      <c r="F243" s="51"/>
      <c r="G243" s="51"/>
      <c r="H243" s="51"/>
      <c r="I243" s="51"/>
      <c r="J243" s="51"/>
      <c r="K243" s="51"/>
      <c r="L243" s="51"/>
      <c r="M243" s="51"/>
      <c r="N243" s="51"/>
    </row>
    <row r="244" spans="2:14">
      <c r="B244" s="51"/>
      <c r="C244" s="51"/>
      <c r="D244" s="51"/>
      <c r="E244" s="51"/>
      <c r="F244" s="51"/>
      <c r="G244" s="51"/>
      <c r="H244" s="51"/>
      <c r="I244" s="51"/>
      <c r="J244" s="51"/>
      <c r="K244" s="51"/>
      <c r="L244" s="51"/>
      <c r="M244" s="51"/>
      <c r="N244" s="51"/>
    </row>
    <row r="245" spans="2:14">
      <c r="B245" s="51"/>
      <c r="C245" s="51"/>
      <c r="D245" s="51"/>
      <c r="E245" s="51"/>
      <c r="F245" s="51"/>
      <c r="G245" s="51"/>
      <c r="H245" s="51"/>
      <c r="I245" s="51"/>
      <c r="J245" s="51"/>
      <c r="K245" s="51"/>
      <c r="L245" s="51"/>
      <c r="M245" s="51"/>
      <c r="N245" s="51"/>
    </row>
    <row r="246" spans="2:14">
      <c r="B246" s="51"/>
      <c r="C246" s="51"/>
      <c r="D246" s="51"/>
      <c r="E246" s="51"/>
      <c r="F246" s="51"/>
      <c r="G246" s="51"/>
      <c r="H246" s="51"/>
      <c r="I246" s="51"/>
      <c r="J246" s="51"/>
      <c r="K246" s="51"/>
      <c r="L246" s="51"/>
      <c r="M246" s="51"/>
      <c r="N246" s="51"/>
    </row>
    <row r="247" spans="2:14">
      <c r="B247" s="51"/>
      <c r="C247" s="51"/>
      <c r="D247" s="51"/>
      <c r="E247" s="51"/>
      <c r="F247" s="51"/>
      <c r="G247" s="51"/>
      <c r="H247" s="51"/>
      <c r="I247" s="51"/>
      <c r="J247" s="51"/>
      <c r="K247" s="51"/>
      <c r="L247" s="51"/>
      <c r="M247" s="51"/>
      <c r="N247" s="51"/>
    </row>
    <row r="248" spans="2:14">
      <c r="B248" s="51"/>
      <c r="C248" s="51"/>
      <c r="D248" s="51"/>
      <c r="E248" s="51"/>
      <c r="F248" s="51"/>
      <c r="G248" s="51"/>
      <c r="H248" s="51"/>
      <c r="I248" s="51"/>
      <c r="J248" s="51"/>
      <c r="K248" s="51"/>
      <c r="L248" s="51"/>
      <c r="M248" s="51"/>
      <c r="N248" s="51"/>
    </row>
    <row r="249" spans="2:14">
      <c r="B249" s="51"/>
      <c r="C249" s="51"/>
      <c r="D249" s="51"/>
      <c r="E249" s="51"/>
      <c r="F249" s="51"/>
      <c r="G249" s="51"/>
      <c r="H249" s="51"/>
      <c r="I249" s="51"/>
      <c r="J249" s="51"/>
      <c r="K249" s="51"/>
      <c r="L249" s="51"/>
      <c r="M249" s="51"/>
      <c r="N249" s="51"/>
    </row>
    <row r="250" spans="2:14">
      <c r="B250" s="51"/>
      <c r="C250" s="51"/>
      <c r="D250" s="51"/>
      <c r="E250" s="51"/>
      <c r="F250" s="51"/>
      <c r="G250" s="51"/>
      <c r="H250" s="51"/>
      <c r="I250" s="51"/>
      <c r="J250" s="51"/>
      <c r="K250" s="51"/>
      <c r="L250" s="51"/>
      <c r="M250" s="51"/>
      <c r="N250" s="51"/>
    </row>
    <row r="251" spans="2:14">
      <c r="B251" s="51"/>
      <c r="C251" s="51"/>
      <c r="D251" s="51"/>
      <c r="E251" s="51"/>
      <c r="F251" s="51"/>
      <c r="G251" s="51"/>
      <c r="H251" s="51"/>
      <c r="I251" s="51"/>
      <c r="J251" s="51"/>
      <c r="K251" s="51"/>
      <c r="L251" s="51"/>
      <c r="M251" s="51"/>
      <c r="N251" s="51"/>
    </row>
    <row r="252" spans="2:14">
      <c r="B252" s="51"/>
      <c r="C252" s="51"/>
      <c r="D252" s="51"/>
      <c r="E252" s="51"/>
      <c r="F252" s="51"/>
      <c r="G252" s="51"/>
      <c r="H252" s="51"/>
      <c r="I252" s="51"/>
      <c r="J252" s="51"/>
      <c r="K252" s="51"/>
      <c r="L252" s="51"/>
      <c r="M252" s="51"/>
      <c r="N252" s="51"/>
    </row>
    <row r="253" spans="2:14">
      <c r="B253" s="51"/>
      <c r="C253" s="51"/>
      <c r="D253" s="51"/>
      <c r="E253" s="51"/>
      <c r="F253" s="51"/>
      <c r="G253" s="51"/>
      <c r="H253" s="51"/>
      <c r="I253" s="51"/>
      <c r="J253" s="51"/>
      <c r="K253" s="51"/>
      <c r="L253" s="51"/>
      <c r="M253" s="51"/>
      <c r="N253" s="51"/>
    </row>
    <row r="254" spans="2:14">
      <c r="B254" s="51"/>
      <c r="C254" s="51"/>
      <c r="D254" s="51"/>
      <c r="E254" s="51"/>
      <c r="F254" s="51"/>
      <c r="G254" s="51"/>
      <c r="H254" s="51"/>
      <c r="I254" s="51"/>
      <c r="J254" s="51"/>
      <c r="K254" s="51"/>
      <c r="L254" s="51"/>
      <c r="M254" s="51"/>
      <c r="N254" s="51"/>
    </row>
    <row r="255" spans="2:14">
      <c r="B255" s="51"/>
      <c r="C255" s="51"/>
      <c r="D255" s="51"/>
      <c r="E255" s="51"/>
      <c r="F255" s="51"/>
      <c r="G255" s="51"/>
      <c r="H255" s="51"/>
      <c r="I255" s="51"/>
      <c r="J255" s="51"/>
      <c r="K255" s="51"/>
      <c r="L255" s="51"/>
      <c r="M255" s="51"/>
      <c r="N255" s="51"/>
    </row>
    <row r="256" spans="2:14">
      <c r="B256" s="51"/>
      <c r="C256" s="51"/>
      <c r="D256" s="51"/>
      <c r="E256" s="51"/>
      <c r="F256" s="51"/>
      <c r="G256" s="51"/>
      <c r="H256" s="51"/>
      <c r="I256" s="51"/>
      <c r="J256" s="51"/>
      <c r="K256" s="51"/>
      <c r="L256" s="51"/>
      <c r="M256" s="51"/>
      <c r="N256" s="51"/>
    </row>
    <row r="257" spans="2:14">
      <c r="B257" s="51"/>
      <c r="C257" s="51"/>
      <c r="D257" s="51"/>
      <c r="E257" s="51"/>
      <c r="F257" s="51"/>
      <c r="G257" s="51"/>
      <c r="H257" s="51"/>
      <c r="I257" s="51"/>
      <c r="J257" s="51"/>
      <c r="K257" s="51"/>
      <c r="L257" s="51"/>
      <c r="M257" s="51"/>
      <c r="N257" s="51"/>
    </row>
    <row r="258" spans="2:14">
      <c r="B258" s="51"/>
      <c r="C258" s="51"/>
      <c r="D258" s="51"/>
      <c r="E258" s="51"/>
      <c r="F258" s="51"/>
      <c r="G258" s="51"/>
      <c r="H258" s="51"/>
      <c r="I258" s="51"/>
      <c r="J258" s="51"/>
      <c r="K258" s="51"/>
      <c r="L258" s="51"/>
      <c r="M258" s="51"/>
      <c r="N258" s="51"/>
    </row>
    <row r="259" spans="2:14">
      <c r="B259" s="51"/>
      <c r="C259" s="51"/>
      <c r="D259" s="51"/>
      <c r="E259" s="51"/>
      <c r="F259" s="51"/>
      <c r="G259" s="51"/>
      <c r="H259" s="51"/>
      <c r="I259" s="51"/>
      <c r="J259" s="51"/>
      <c r="K259" s="51"/>
      <c r="L259" s="51"/>
      <c r="M259" s="51"/>
      <c r="N259" s="51"/>
    </row>
    <row r="260" spans="2:14">
      <c r="B260" s="51"/>
      <c r="C260" s="51"/>
      <c r="D260" s="51"/>
      <c r="E260" s="51"/>
      <c r="F260" s="51"/>
      <c r="G260" s="51"/>
      <c r="H260" s="51"/>
      <c r="I260" s="51"/>
      <c r="J260" s="51"/>
      <c r="K260" s="51"/>
      <c r="L260" s="51"/>
      <c r="M260" s="51"/>
      <c r="N260" s="51"/>
    </row>
    <row r="261" spans="2:14">
      <c r="B261" s="51"/>
      <c r="C261" s="51"/>
      <c r="D261" s="51"/>
      <c r="E261" s="51"/>
      <c r="F261" s="51"/>
      <c r="G261" s="51"/>
      <c r="H261" s="51"/>
      <c r="I261" s="51"/>
      <c r="J261" s="51"/>
      <c r="K261" s="51"/>
      <c r="L261" s="51"/>
      <c r="M261" s="51"/>
      <c r="N261" s="51"/>
    </row>
    <row r="262" spans="2:14">
      <c r="B262" s="51"/>
      <c r="C262" s="51"/>
      <c r="D262" s="51"/>
      <c r="E262" s="51"/>
      <c r="F262" s="51"/>
      <c r="G262" s="51"/>
      <c r="H262" s="51"/>
      <c r="I262" s="51"/>
      <c r="J262" s="51"/>
      <c r="K262" s="51"/>
      <c r="L262" s="51"/>
      <c r="M262" s="51"/>
      <c r="N262" s="51"/>
    </row>
    <row r="263" spans="2:14">
      <c r="B263" s="51"/>
      <c r="C263" s="51"/>
      <c r="D263" s="51"/>
      <c r="E263" s="51"/>
      <c r="F263" s="51"/>
      <c r="G263" s="51"/>
      <c r="H263" s="51"/>
      <c r="I263" s="51"/>
      <c r="J263" s="51"/>
      <c r="K263" s="51"/>
      <c r="L263" s="51"/>
      <c r="M263" s="51"/>
      <c r="N263" s="51"/>
    </row>
    <row r="264" spans="2:14">
      <c r="B264" s="51"/>
      <c r="C264" s="51"/>
      <c r="D264" s="51"/>
      <c r="E264" s="51"/>
      <c r="F264" s="51"/>
      <c r="G264" s="51"/>
      <c r="H264" s="51"/>
      <c r="I264" s="51"/>
      <c r="J264" s="51"/>
      <c r="K264" s="51"/>
      <c r="L264" s="51"/>
      <c r="M264" s="51"/>
      <c r="N264" s="51"/>
    </row>
    <row r="265" spans="2:14">
      <c r="B265" s="51"/>
      <c r="C265" s="51"/>
      <c r="D265" s="51"/>
      <c r="E265" s="51"/>
      <c r="F265" s="51"/>
      <c r="G265" s="51"/>
      <c r="H265" s="51"/>
      <c r="I265" s="51"/>
      <c r="J265" s="51"/>
      <c r="K265" s="51"/>
      <c r="L265" s="51"/>
      <c r="M265" s="51"/>
      <c r="N265" s="51"/>
    </row>
    <row r="266" spans="2:14">
      <c r="B266" s="51"/>
      <c r="C266" s="51"/>
      <c r="D266" s="51"/>
      <c r="E266" s="51"/>
      <c r="F266" s="51"/>
      <c r="G266" s="51"/>
      <c r="H266" s="51"/>
      <c r="I266" s="51"/>
      <c r="J266" s="51"/>
      <c r="K266" s="51"/>
      <c r="L266" s="51"/>
      <c r="M266" s="51"/>
      <c r="N266" s="51"/>
    </row>
    <row r="267" spans="2:14">
      <c r="B267" s="51"/>
      <c r="C267" s="51"/>
      <c r="D267" s="51"/>
      <c r="E267" s="51"/>
      <c r="F267" s="51"/>
      <c r="G267" s="51"/>
      <c r="H267" s="51"/>
      <c r="I267" s="51"/>
      <c r="J267" s="51"/>
      <c r="K267" s="51"/>
      <c r="L267" s="51"/>
      <c r="M267" s="51"/>
      <c r="N267" s="51"/>
    </row>
    <row r="268" spans="2:14">
      <c r="B268" s="51"/>
      <c r="C268" s="51"/>
      <c r="D268" s="51"/>
      <c r="E268" s="51"/>
      <c r="F268" s="51"/>
      <c r="G268" s="51"/>
      <c r="H268" s="51"/>
      <c r="I268" s="51"/>
      <c r="J268" s="51"/>
      <c r="K268" s="51"/>
      <c r="L268" s="51"/>
      <c r="M268" s="51"/>
      <c r="N268" s="51"/>
    </row>
    <row r="269" spans="2:14">
      <c r="B269" s="51"/>
      <c r="C269" s="51"/>
      <c r="D269" s="51"/>
      <c r="E269" s="51"/>
      <c r="F269" s="51"/>
      <c r="G269" s="51"/>
      <c r="H269" s="51"/>
      <c r="I269" s="51"/>
      <c r="J269" s="51"/>
      <c r="K269" s="51"/>
      <c r="L269" s="51"/>
      <c r="M269" s="51"/>
      <c r="N269" s="51"/>
    </row>
    <row r="270" spans="2:14">
      <c r="B270" s="51"/>
      <c r="C270" s="51"/>
      <c r="D270" s="51"/>
      <c r="E270" s="51"/>
      <c r="F270" s="51"/>
      <c r="G270" s="51"/>
      <c r="H270" s="51"/>
      <c r="I270" s="51"/>
      <c r="J270" s="51"/>
      <c r="K270" s="51"/>
      <c r="L270" s="51"/>
      <c r="M270" s="51"/>
      <c r="N270" s="51"/>
    </row>
    <row r="271" spans="2:14">
      <c r="B271" s="51"/>
      <c r="C271" s="51"/>
      <c r="D271" s="51"/>
      <c r="E271" s="51"/>
      <c r="F271" s="51"/>
      <c r="G271" s="51"/>
      <c r="H271" s="51"/>
      <c r="I271" s="51"/>
      <c r="J271" s="51"/>
      <c r="K271" s="51"/>
      <c r="L271" s="51"/>
      <c r="M271" s="51"/>
      <c r="N271" s="51"/>
    </row>
    <row r="272" spans="2:14">
      <c r="B272" s="51"/>
      <c r="C272" s="51"/>
      <c r="D272" s="51"/>
      <c r="E272" s="51"/>
      <c r="F272" s="51"/>
      <c r="G272" s="51"/>
      <c r="H272" s="51"/>
      <c r="I272" s="51"/>
      <c r="J272" s="51"/>
      <c r="K272" s="51"/>
      <c r="L272" s="51"/>
      <c r="M272" s="51"/>
      <c r="N272" s="51"/>
    </row>
    <row r="273" spans="2:14">
      <c r="B273" s="51"/>
      <c r="C273" s="51"/>
      <c r="D273" s="51"/>
      <c r="E273" s="51"/>
      <c r="F273" s="51"/>
      <c r="G273" s="51"/>
      <c r="H273" s="51"/>
      <c r="I273" s="51"/>
      <c r="J273" s="51"/>
      <c r="K273" s="51"/>
      <c r="L273" s="51"/>
      <c r="M273" s="51"/>
      <c r="N273" s="51"/>
    </row>
    <row r="274" spans="2:14">
      <c r="B274" s="51"/>
      <c r="C274" s="51"/>
      <c r="D274" s="51"/>
      <c r="E274" s="51"/>
      <c r="F274" s="51"/>
      <c r="G274" s="51"/>
      <c r="H274" s="51"/>
      <c r="I274" s="51"/>
      <c r="J274" s="51"/>
      <c r="K274" s="51"/>
      <c r="L274" s="51"/>
      <c r="M274" s="51"/>
      <c r="N274" s="51"/>
    </row>
    <row r="275" spans="2:14">
      <c r="B275" s="51"/>
      <c r="C275" s="51"/>
      <c r="D275" s="51"/>
      <c r="E275" s="51"/>
      <c r="F275" s="51"/>
      <c r="G275" s="51"/>
      <c r="H275" s="51"/>
      <c r="I275" s="51"/>
      <c r="J275" s="51"/>
      <c r="K275" s="51"/>
      <c r="L275" s="51"/>
      <c r="M275" s="51"/>
      <c r="N275" s="51"/>
    </row>
    <row r="276" spans="2:14">
      <c r="B276" s="51"/>
      <c r="C276" s="51"/>
      <c r="D276" s="51"/>
      <c r="E276" s="51"/>
      <c r="F276" s="51"/>
      <c r="G276" s="51"/>
      <c r="H276" s="51"/>
      <c r="I276" s="51"/>
      <c r="J276" s="51"/>
      <c r="K276" s="51"/>
      <c r="L276" s="51"/>
      <c r="M276" s="51"/>
      <c r="N276" s="51"/>
    </row>
    <row r="277" spans="2:14">
      <c r="B277" s="51"/>
      <c r="C277" s="51"/>
      <c r="D277" s="51"/>
      <c r="E277" s="51"/>
      <c r="F277" s="51"/>
      <c r="G277" s="51"/>
      <c r="H277" s="51"/>
      <c r="I277" s="51"/>
      <c r="J277" s="51"/>
      <c r="K277" s="51"/>
      <c r="L277" s="51"/>
      <c r="M277" s="51"/>
      <c r="N277" s="51"/>
    </row>
    <row r="278" spans="2:14">
      <c r="B278" s="51"/>
      <c r="C278" s="51"/>
      <c r="D278" s="51"/>
      <c r="E278" s="51"/>
      <c r="F278" s="51"/>
      <c r="G278" s="51"/>
      <c r="H278" s="51"/>
      <c r="I278" s="51"/>
      <c r="J278" s="51"/>
      <c r="K278" s="51"/>
      <c r="L278" s="51"/>
      <c r="M278" s="51"/>
      <c r="N278" s="51"/>
    </row>
    <row r="279" spans="2:14">
      <c r="B279" s="51"/>
      <c r="C279" s="51"/>
      <c r="D279" s="51"/>
      <c r="E279" s="51"/>
      <c r="F279" s="51"/>
      <c r="G279" s="51"/>
      <c r="H279" s="51"/>
      <c r="I279" s="51"/>
      <c r="J279" s="51"/>
      <c r="K279" s="51"/>
      <c r="L279" s="51"/>
      <c r="M279" s="51"/>
      <c r="N279" s="51"/>
    </row>
    <row r="280" spans="2:14">
      <c r="B280" s="51"/>
      <c r="C280" s="51"/>
      <c r="D280" s="51"/>
      <c r="E280" s="51"/>
      <c r="F280" s="51"/>
      <c r="G280" s="51"/>
      <c r="H280" s="51"/>
      <c r="I280" s="51"/>
      <c r="J280" s="51"/>
      <c r="K280" s="51"/>
      <c r="L280" s="51"/>
      <c r="M280" s="51"/>
      <c r="N280" s="51"/>
    </row>
    <row r="281" spans="2:14">
      <c r="B281" s="51"/>
      <c r="C281" s="51"/>
      <c r="D281" s="51"/>
      <c r="E281" s="51"/>
      <c r="F281" s="51"/>
      <c r="G281" s="51"/>
      <c r="H281" s="51"/>
      <c r="I281" s="51"/>
      <c r="J281" s="51"/>
      <c r="K281" s="51"/>
      <c r="L281" s="51"/>
      <c r="M281" s="51"/>
      <c r="N281" s="51"/>
    </row>
    <row r="282" spans="2:14">
      <c r="B282" s="51"/>
      <c r="C282" s="51"/>
      <c r="D282" s="51"/>
      <c r="E282" s="51"/>
      <c r="F282" s="51"/>
      <c r="G282" s="51"/>
      <c r="H282" s="51"/>
      <c r="I282" s="51"/>
      <c r="J282" s="51"/>
      <c r="K282" s="51"/>
      <c r="L282" s="51"/>
      <c r="M282" s="51"/>
      <c r="N282" s="51"/>
    </row>
    <row r="283" spans="2:14">
      <c r="B283" s="51"/>
      <c r="C283" s="51"/>
      <c r="D283" s="51"/>
      <c r="E283" s="51"/>
      <c r="F283" s="51"/>
      <c r="G283" s="51"/>
      <c r="H283" s="51"/>
      <c r="I283" s="51"/>
      <c r="J283" s="51"/>
      <c r="K283" s="51"/>
      <c r="L283" s="51"/>
      <c r="M283" s="51"/>
      <c r="N283" s="51"/>
    </row>
    <row r="284" spans="2:14">
      <c r="B284" s="51"/>
      <c r="C284" s="51"/>
      <c r="D284" s="51"/>
      <c r="E284" s="51"/>
      <c r="F284" s="51"/>
      <c r="G284" s="51"/>
      <c r="H284" s="51"/>
      <c r="I284" s="51"/>
      <c r="J284" s="51"/>
      <c r="K284" s="51"/>
      <c r="L284" s="51"/>
      <c r="M284" s="51"/>
      <c r="N284" s="51"/>
    </row>
    <row r="285" spans="2:14">
      <c r="B285" s="51"/>
      <c r="C285" s="51"/>
      <c r="D285" s="51"/>
      <c r="E285" s="51"/>
      <c r="F285" s="51"/>
      <c r="G285" s="51"/>
      <c r="H285" s="51"/>
      <c r="I285" s="51"/>
      <c r="J285" s="51"/>
      <c r="K285" s="51"/>
      <c r="L285" s="51"/>
      <c r="M285" s="51"/>
      <c r="N285" s="51"/>
    </row>
    <row r="286" spans="2:14">
      <c r="B286" s="51"/>
      <c r="C286" s="51"/>
      <c r="D286" s="51"/>
      <c r="E286" s="51"/>
      <c r="F286" s="51"/>
      <c r="G286" s="51"/>
      <c r="H286" s="51"/>
      <c r="I286" s="51"/>
      <c r="J286" s="51"/>
      <c r="K286" s="51"/>
      <c r="L286" s="51"/>
      <c r="M286" s="51"/>
      <c r="N286" s="51"/>
    </row>
    <row r="287" spans="2:14">
      <c r="B287" s="51"/>
      <c r="C287" s="51"/>
      <c r="D287" s="51"/>
      <c r="E287" s="51"/>
      <c r="F287" s="51"/>
      <c r="G287" s="51"/>
      <c r="H287" s="51"/>
      <c r="I287" s="51"/>
      <c r="J287" s="51"/>
      <c r="K287" s="51"/>
      <c r="L287" s="51"/>
      <c r="M287" s="51"/>
      <c r="N287" s="51"/>
    </row>
    <row r="288" spans="2:14">
      <c r="B288" s="51"/>
      <c r="C288" s="51"/>
      <c r="D288" s="51"/>
      <c r="E288" s="51"/>
      <c r="F288" s="51"/>
      <c r="G288" s="51"/>
      <c r="H288" s="51"/>
      <c r="I288" s="51"/>
      <c r="J288" s="51"/>
      <c r="K288" s="51"/>
      <c r="L288" s="51"/>
      <c r="M288" s="51"/>
      <c r="N288" s="51"/>
    </row>
    <row r="289" spans="2:14">
      <c r="B289" s="51"/>
      <c r="C289" s="51"/>
      <c r="D289" s="51"/>
      <c r="E289" s="51"/>
      <c r="F289" s="51"/>
      <c r="G289" s="51"/>
      <c r="H289" s="51"/>
      <c r="I289" s="51"/>
      <c r="J289" s="51"/>
      <c r="K289" s="51"/>
      <c r="L289" s="51"/>
      <c r="M289" s="51"/>
      <c r="N289" s="51"/>
    </row>
    <row r="290" spans="2:14">
      <c r="B290" s="51"/>
      <c r="C290" s="51"/>
      <c r="D290" s="51"/>
      <c r="E290" s="51"/>
      <c r="F290" s="51"/>
      <c r="G290" s="51"/>
      <c r="H290" s="51"/>
      <c r="I290" s="51"/>
      <c r="J290" s="51"/>
      <c r="K290" s="51"/>
      <c r="L290" s="51"/>
      <c r="M290" s="51"/>
      <c r="N290" s="51"/>
    </row>
    <row r="291" spans="2:14">
      <c r="B291" s="51"/>
      <c r="C291" s="51"/>
      <c r="D291" s="51"/>
      <c r="E291" s="51"/>
      <c r="F291" s="51"/>
      <c r="G291" s="51"/>
      <c r="H291" s="51"/>
      <c r="I291" s="51"/>
      <c r="J291" s="51"/>
      <c r="K291" s="51"/>
      <c r="L291" s="51"/>
      <c r="M291" s="51"/>
      <c r="N291" s="51"/>
    </row>
    <row r="292" spans="2:14">
      <c r="B292" s="51"/>
      <c r="C292" s="51"/>
      <c r="D292" s="51"/>
      <c r="E292" s="51"/>
      <c r="F292" s="51"/>
      <c r="G292" s="51"/>
      <c r="H292" s="51"/>
      <c r="I292" s="51"/>
      <c r="J292" s="51"/>
      <c r="K292" s="51"/>
      <c r="L292" s="51"/>
      <c r="M292" s="51"/>
      <c r="N292" s="51"/>
    </row>
    <row r="293" spans="2:14">
      <c r="B293" s="51"/>
      <c r="C293" s="51"/>
      <c r="D293" s="51"/>
      <c r="E293" s="51"/>
      <c r="F293" s="51"/>
      <c r="G293" s="51"/>
      <c r="H293" s="51"/>
      <c r="I293" s="51"/>
      <c r="J293" s="51"/>
      <c r="K293" s="51"/>
      <c r="L293" s="51"/>
      <c r="M293" s="51"/>
      <c r="N293" s="51"/>
    </row>
    <row r="294" spans="2:14">
      <c r="B294" s="51"/>
      <c r="C294" s="51"/>
      <c r="D294" s="51"/>
      <c r="E294" s="51"/>
      <c r="F294" s="51"/>
      <c r="G294" s="51"/>
      <c r="H294" s="51"/>
      <c r="I294" s="51"/>
      <c r="J294" s="51"/>
      <c r="K294" s="51"/>
      <c r="L294" s="51"/>
      <c r="M294" s="51"/>
      <c r="N294" s="51"/>
    </row>
    <row r="295" spans="2:14">
      <c r="B295" s="51"/>
      <c r="C295" s="51"/>
      <c r="D295" s="51"/>
      <c r="E295" s="51"/>
      <c r="F295" s="51"/>
      <c r="G295" s="51"/>
      <c r="H295" s="51"/>
      <c r="I295" s="51"/>
      <c r="J295" s="51"/>
      <c r="K295" s="51"/>
      <c r="L295" s="51"/>
      <c r="M295" s="51"/>
      <c r="N295" s="51"/>
    </row>
    <row r="296" spans="2:14">
      <c r="B296" s="51"/>
      <c r="C296" s="51"/>
      <c r="D296" s="51"/>
      <c r="E296" s="51"/>
      <c r="F296" s="51"/>
      <c r="G296" s="51"/>
      <c r="H296" s="51"/>
      <c r="I296" s="51"/>
      <c r="J296" s="51"/>
      <c r="K296" s="51"/>
      <c r="L296" s="51"/>
      <c r="M296" s="51"/>
      <c r="N296" s="51"/>
    </row>
    <row r="297" spans="2:14">
      <c r="B297" s="51"/>
      <c r="C297" s="51"/>
      <c r="D297" s="51"/>
      <c r="E297" s="51"/>
      <c r="F297" s="51"/>
      <c r="G297" s="51"/>
      <c r="H297" s="51"/>
      <c r="I297" s="51"/>
      <c r="J297" s="51"/>
      <c r="K297" s="51"/>
      <c r="L297" s="51"/>
      <c r="M297" s="51"/>
      <c r="N297" s="51"/>
    </row>
    <row r="298" spans="2:14">
      <c r="B298" s="51"/>
      <c r="C298" s="51"/>
      <c r="D298" s="51"/>
      <c r="E298" s="51"/>
      <c r="F298" s="51"/>
      <c r="G298" s="51"/>
      <c r="H298" s="51"/>
      <c r="I298" s="51"/>
      <c r="J298" s="51"/>
      <c r="K298" s="51"/>
      <c r="L298" s="51"/>
      <c r="M298" s="51"/>
      <c r="N298" s="51"/>
    </row>
    <row r="299" spans="2:14">
      <c r="B299" s="51"/>
      <c r="C299" s="51"/>
      <c r="D299" s="51"/>
      <c r="E299" s="51"/>
      <c r="F299" s="51"/>
      <c r="G299" s="51"/>
      <c r="H299" s="51"/>
      <c r="I299" s="51"/>
      <c r="J299" s="51"/>
      <c r="K299" s="51"/>
      <c r="L299" s="51"/>
      <c r="M299" s="51"/>
      <c r="N299" s="51"/>
    </row>
    <row r="300" spans="2:14">
      <c r="B300" s="51"/>
      <c r="C300" s="51"/>
      <c r="D300" s="51"/>
      <c r="E300" s="51"/>
      <c r="F300" s="51"/>
      <c r="G300" s="51"/>
      <c r="H300" s="51"/>
      <c r="I300" s="51"/>
      <c r="J300" s="51"/>
      <c r="K300" s="51"/>
      <c r="L300" s="51"/>
      <c r="M300" s="51"/>
      <c r="N300" s="51"/>
    </row>
    <row r="301" spans="2:14">
      <c r="B301" s="51"/>
      <c r="C301" s="51"/>
      <c r="D301" s="51"/>
      <c r="E301" s="51"/>
      <c r="F301" s="51"/>
      <c r="G301" s="51"/>
      <c r="H301" s="51"/>
      <c r="I301" s="51"/>
      <c r="J301" s="51"/>
      <c r="K301" s="51"/>
      <c r="L301" s="51"/>
      <c r="M301" s="51"/>
      <c r="N301" s="51"/>
    </row>
    <row r="302" spans="2:14">
      <c r="B302" s="51"/>
      <c r="C302" s="51"/>
      <c r="D302" s="51"/>
      <c r="E302" s="51"/>
      <c r="F302" s="51"/>
      <c r="G302" s="51"/>
      <c r="H302" s="51"/>
      <c r="I302" s="51"/>
      <c r="J302" s="51"/>
      <c r="K302" s="51"/>
      <c r="L302" s="51"/>
      <c r="M302" s="51"/>
      <c r="N302" s="51"/>
    </row>
    <row r="303" spans="2:14">
      <c r="B303" s="51"/>
      <c r="C303" s="51"/>
      <c r="D303" s="51"/>
      <c r="E303" s="51"/>
      <c r="F303" s="51"/>
      <c r="G303" s="51"/>
      <c r="H303" s="51"/>
      <c r="I303" s="51"/>
      <c r="J303" s="51"/>
      <c r="K303" s="51"/>
      <c r="L303" s="51"/>
      <c r="M303" s="51"/>
      <c r="N303" s="51"/>
    </row>
    <row r="304" spans="2:14">
      <c r="B304" s="51"/>
      <c r="C304" s="51"/>
      <c r="D304" s="51"/>
      <c r="E304" s="51"/>
      <c r="F304" s="51"/>
      <c r="G304" s="51"/>
      <c r="H304" s="51"/>
      <c r="I304" s="51"/>
      <c r="J304" s="51"/>
      <c r="K304" s="51"/>
      <c r="L304" s="51"/>
      <c r="M304" s="51"/>
      <c r="N304" s="51"/>
    </row>
    <row r="305" spans="2:14">
      <c r="B305" s="51"/>
      <c r="C305" s="51"/>
      <c r="D305" s="51"/>
      <c r="E305" s="51"/>
      <c r="F305" s="51"/>
      <c r="G305" s="51"/>
      <c r="H305" s="51"/>
      <c r="I305" s="51"/>
      <c r="J305" s="51"/>
      <c r="K305" s="51"/>
      <c r="L305" s="51"/>
      <c r="M305" s="51"/>
      <c r="N305" s="51"/>
    </row>
    <row r="306" spans="2:14">
      <c r="B306" s="51"/>
      <c r="C306" s="51"/>
      <c r="D306" s="51"/>
      <c r="E306" s="51"/>
      <c r="F306" s="51"/>
      <c r="G306" s="51"/>
      <c r="H306" s="51"/>
      <c r="I306" s="51"/>
      <c r="J306" s="51"/>
      <c r="K306" s="51"/>
      <c r="L306" s="51"/>
      <c r="M306" s="51"/>
      <c r="N306" s="51"/>
    </row>
    <row r="307" spans="2:14">
      <c r="B307" s="51"/>
      <c r="C307" s="51"/>
      <c r="D307" s="51"/>
      <c r="E307" s="51"/>
      <c r="F307" s="51"/>
      <c r="G307" s="51"/>
      <c r="H307" s="51"/>
      <c r="I307" s="51"/>
      <c r="J307" s="51"/>
      <c r="K307" s="51"/>
      <c r="L307" s="51"/>
      <c r="M307" s="51"/>
      <c r="N307" s="51"/>
    </row>
    <row r="308" spans="2:14">
      <c r="B308" s="51"/>
      <c r="C308" s="51"/>
      <c r="D308" s="51"/>
      <c r="E308" s="51"/>
      <c r="F308" s="51"/>
      <c r="G308" s="51"/>
      <c r="H308" s="51"/>
      <c r="I308" s="51"/>
      <c r="J308" s="51"/>
      <c r="K308" s="51"/>
      <c r="L308" s="51"/>
      <c r="M308" s="51"/>
      <c r="N308" s="51"/>
    </row>
    <row r="309" spans="2:14">
      <c r="B309" s="51"/>
      <c r="C309" s="51"/>
      <c r="D309" s="51"/>
      <c r="E309" s="51"/>
      <c r="F309" s="51"/>
      <c r="G309" s="51"/>
      <c r="H309" s="51"/>
      <c r="I309" s="51"/>
      <c r="J309" s="51"/>
      <c r="K309" s="51"/>
      <c r="L309" s="51"/>
      <c r="M309" s="51"/>
      <c r="N309" s="51"/>
    </row>
    <row r="310" spans="2:14">
      <c r="B310" s="51"/>
      <c r="C310" s="51"/>
      <c r="D310" s="51"/>
      <c r="E310" s="51"/>
      <c r="F310" s="51"/>
      <c r="G310" s="51"/>
      <c r="H310" s="51"/>
      <c r="I310" s="51"/>
      <c r="J310" s="51"/>
      <c r="K310" s="51"/>
      <c r="L310" s="51"/>
      <c r="M310" s="51"/>
      <c r="N310" s="51"/>
    </row>
    <row r="311" spans="2:14">
      <c r="B311" s="51"/>
      <c r="C311" s="51"/>
      <c r="D311" s="51"/>
      <c r="E311" s="51"/>
      <c r="F311" s="51"/>
      <c r="G311" s="51"/>
      <c r="H311" s="51"/>
      <c r="I311" s="51"/>
      <c r="J311" s="51"/>
      <c r="K311" s="51"/>
      <c r="L311" s="51"/>
      <c r="M311" s="51"/>
      <c r="N311" s="51"/>
    </row>
    <row r="312" spans="2:14">
      <c r="B312" s="51"/>
      <c r="C312" s="51"/>
      <c r="D312" s="51"/>
      <c r="E312" s="51"/>
      <c r="F312" s="51"/>
      <c r="G312" s="51"/>
      <c r="H312" s="51"/>
      <c r="I312" s="51"/>
      <c r="J312" s="51"/>
      <c r="K312" s="51"/>
      <c r="L312" s="51"/>
      <c r="M312" s="51"/>
      <c r="N312" s="51"/>
    </row>
    <row r="313" spans="2:14">
      <c r="B313" s="51"/>
      <c r="C313" s="51"/>
      <c r="D313" s="51"/>
      <c r="E313" s="51"/>
      <c r="F313" s="51"/>
      <c r="G313" s="51"/>
      <c r="H313" s="51"/>
      <c r="I313" s="51"/>
      <c r="J313" s="51"/>
      <c r="K313" s="51"/>
      <c r="L313" s="51"/>
      <c r="M313" s="51"/>
      <c r="N313" s="51"/>
    </row>
    <row r="314" spans="2:14">
      <c r="B314" s="51"/>
      <c r="C314" s="51"/>
      <c r="D314" s="51"/>
      <c r="E314" s="51"/>
      <c r="F314" s="51"/>
      <c r="G314" s="51"/>
      <c r="H314" s="51"/>
      <c r="I314" s="51"/>
      <c r="J314" s="51"/>
      <c r="K314" s="51"/>
      <c r="L314" s="51"/>
      <c r="M314" s="51"/>
      <c r="N314" s="51"/>
    </row>
    <row r="315" spans="2:14">
      <c r="B315" s="51"/>
      <c r="C315" s="51"/>
      <c r="D315" s="51"/>
      <c r="E315" s="51"/>
      <c r="F315" s="51"/>
      <c r="G315" s="51"/>
      <c r="H315" s="51"/>
      <c r="I315" s="51"/>
      <c r="J315" s="51"/>
      <c r="K315" s="51"/>
      <c r="L315" s="51"/>
      <c r="M315" s="51"/>
      <c r="N315" s="51"/>
    </row>
    <row r="316" spans="2:14">
      <c r="B316" s="51"/>
      <c r="C316" s="51"/>
      <c r="D316" s="51"/>
      <c r="E316" s="51"/>
      <c r="F316" s="51"/>
      <c r="G316" s="51"/>
      <c r="H316" s="51"/>
      <c r="I316" s="51"/>
      <c r="J316" s="51"/>
      <c r="K316" s="51"/>
      <c r="L316" s="51"/>
      <c r="M316" s="51"/>
      <c r="N316" s="51"/>
    </row>
    <row r="317" spans="2:14">
      <c r="B317" s="51"/>
      <c r="C317" s="51"/>
      <c r="D317" s="51"/>
      <c r="E317" s="51"/>
      <c r="F317" s="51"/>
      <c r="G317" s="51"/>
      <c r="H317" s="51"/>
      <c r="I317" s="51"/>
      <c r="J317" s="51"/>
      <c r="K317" s="51"/>
      <c r="L317" s="51"/>
      <c r="M317" s="51"/>
      <c r="N317" s="51"/>
    </row>
    <row r="318" spans="2:14">
      <c r="B318" s="51"/>
      <c r="C318" s="51"/>
      <c r="D318" s="51"/>
      <c r="E318" s="51"/>
      <c r="F318" s="51"/>
      <c r="G318" s="51"/>
      <c r="H318" s="51"/>
      <c r="I318" s="51"/>
      <c r="J318" s="51"/>
      <c r="K318" s="51"/>
      <c r="L318" s="51"/>
      <c r="M318" s="51"/>
      <c r="N318" s="51"/>
    </row>
    <row r="319" spans="2:14">
      <c r="B319" s="51"/>
      <c r="C319" s="51"/>
      <c r="D319" s="51"/>
      <c r="E319" s="51"/>
      <c r="F319" s="51"/>
      <c r="G319" s="51"/>
      <c r="H319" s="51"/>
      <c r="I319" s="51"/>
      <c r="J319" s="51"/>
      <c r="K319" s="51"/>
      <c r="L319" s="51"/>
      <c r="M319" s="51"/>
      <c r="N319" s="51"/>
    </row>
    <row r="320" spans="2:14">
      <c r="B320" s="51"/>
      <c r="C320" s="51"/>
      <c r="D320" s="51"/>
      <c r="E320" s="51"/>
      <c r="F320" s="51"/>
      <c r="G320" s="51"/>
      <c r="H320" s="51"/>
      <c r="I320" s="51"/>
      <c r="J320" s="51"/>
      <c r="K320" s="51"/>
      <c r="L320" s="51"/>
      <c r="M320" s="51"/>
      <c r="N320" s="51"/>
    </row>
    <row r="321" spans="2:14">
      <c r="B321" s="51"/>
      <c r="C321" s="51"/>
      <c r="D321" s="51"/>
      <c r="E321" s="51"/>
      <c r="F321" s="51"/>
      <c r="G321" s="51"/>
      <c r="H321" s="51"/>
      <c r="I321" s="51"/>
      <c r="J321" s="51"/>
      <c r="K321" s="51"/>
      <c r="L321" s="51"/>
      <c r="M321" s="51"/>
      <c r="N321" s="51"/>
    </row>
    <row r="322" spans="2:14">
      <c r="B322" s="51"/>
      <c r="C322" s="51"/>
      <c r="D322" s="51"/>
      <c r="E322" s="51"/>
      <c r="F322" s="51"/>
      <c r="G322" s="51"/>
      <c r="H322" s="51"/>
      <c r="I322" s="51"/>
      <c r="J322" s="51"/>
      <c r="K322" s="51"/>
      <c r="L322" s="51"/>
      <c r="M322" s="51"/>
      <c r="N322" s="51"/>
    </row>
    <row r="323" spans="2:14">
      <c r="B323" s="51"/>
      <c r="C323" s="51"/>
      <c r="D323" s="51"/>
      <c r="E323" s="51"/>
      <c r="F323" s="51"/>
      <c r="G323" s="51"/>
      <c r="H323" s="51"/>
      <c r="I323" s="51"/>
      <c r="J323" s="51"/>
      <c r="K323" s="51"/>
      <c r="L323" s="51"/>
      <c r="M323" s="51"/>
      <c r="N323" s="51"/>
    </row>
    <row r="324" spans="2:14">
      <c r="B324" s="51"/>
      <c r="C324" s="51"/>
      <c r="D324" s="51"/>
      <c r="E324" s="51"/>
      <c r="F324" s="51"/>
      <c r="G324" s="51"/>
      <c r="H324" s="51"/>
      <c r="I324" s="51"/>
      <c r="J324" s="51"/>
      <c r="K324" s="51"/>
      <c r="L324" s="51"/>
      <c r="M324" s="51"/>
      <c r="N324" s="51"/>
    </row>
    <row r="325" spans="2:14">
      <c r="B325" s="51"/>
      <c r="C325" s="51"/>
      <c r="D325" s="51"/>
      <c r="E325" s="51"/>
      <c r="F325" s="51"/>
      <c r="G325" s="51"/>
      <c r="H325" s="51"/>
      <c r="I325" s="51"/>
      <c r="J325" s="51"/>
      <c r="K325" s="51"/>
      <c r="L325" s="51"/>
      <c r="M325" s="51"/>
      <c r="N325" s="51"/>
    </row>
    <row r="326" spans="2:14">
      <c r="B326" s="51"/>
      <c r="C326" s="51"/>
      <c r="D326" s="51"/>
      <c r="E326" s="51"/>
      <c r="F326" s="51"/>
      <c r="G326" s="51"/>
      <c r="H326" s="51"/>
      <c r="I326" s="51"/>
      <c r="J326" s="51"/>
      <c r="K326" s="51"/>
      <c r="L326" s="51"/>
      <c r="M326" s="51"/>
      <c r="N326" s="51"/>
    </row>
    <row r="327" spans="2:14">
      <c r="B327" s="51"/>
      <c r="C327" s="51"/>
      <c r="D327" s="51"/>
      <c r="E327" s="51"/>
      <c r="F327" s="51"/>
      <c r="G327" s="51"/>
      <c r="H327" s="51"/>
      <c r="I327" s="51"/>
      <c r="J327" s="51"/>
      <c r="K327" s="51"/>
      <c r="L327" s="51"/>
      <c r="M327" s="51"/>
      <c r="N327" s="51"/>
    </row>
    <row r="328" spans="2:14">
      <c r="B328" s="51"/>
      <c r="C328" s="51"/>
      <c r="D328" s="51"/>
      <c r="E328" s="51"/>
      <c r="F328" s="51"/>
      <c r="G328" s="51"/>
      <c r="H328" s="51"/>
      <c r="I328" s="51"/>
      <c r="J328" s="51"/>
      <c r="K328" s="51"/>
      <c r="L328" s="51"/>
      <c r="M328" s="51"/>
      <c r="N328" s="51"/>
    </row>
    <row r="329" spans="2:14">
      <c r="B329" s="51"/>
      <c r="C329" s="51"/>
      <c r="D329" s="51"/>
      <c r="E329" s="51"/>
      <c r="F329" s="51"/>
      <c r="G329" s="51"/>
      <c r="H329" s="51"/>
      <c r="I329" s="51"/>
      <c r="J329" s="51"/>
      <c r="K329" s="51"/>
      <c r="L329" s="51"/>
      <c r="M329" s="51"/>
      <c r="N329" s="51"/>
    </row>
    <row r="330" spans="2:14">
      <c r="B330" s="51"/>
      <c r="C330" s="51"/>
      <c r="D330" s="51"/>
      <c r="E330" s="51"/>
      <c r="F330" s="51"/>
      <c r="G330" s="51"/>
      <c r="H330" s="51"/>
      <c r="I330" s="51"/>
      <c r="J330" s="51"/>
      <c r="K330" s="51"/>
      <c r="L330" s="51"/>
      <c r="M330" s="51"/>
      <c r="N330" s="51"/>
    </row>
    <row r="331" spans="2:14">
      <c r="B331" s="51"/>
      <c r="C331" s="51"/>
      <c r="D331" s="51"/>
      <c r="E331" s="51"/>
      <c r="F331" s="51"/>
      <c r="G331" s="51"/>
      <c r="H331" s="51"/>
      <c r="I331" s="51"/>
      <c r="J331" s="51"/>
      <c r="K331" s="51"/>
      <c r="L331" s="51"/>
      <c r="M331" s="51"/>
      <c r="N331" s="51"/>
    </row>
    <row r="332" spans="2:14">
      <c r="B332" s="51"/>
      <c r="C332" s="51"/>
      <c r="D332" s="51"/>
      <c r="E332" s="51"/>
      <c r="F332" s="51"/>
      <c r="G332" s="51"/>
      <c r="H332" s="51"/>
      <c r="I332" s="51"/>
      <c r="J332" s="51"/>
      <c r="K332" s="51"/>
      <c r="L332" s="51"/>
      <c r="M332" s="51"/>
      <c r="N332" s="51"/>
    </row>
    <row r="333" spans="2:14">
      <c r="B333" s="51"/>
      <c r="C333" s="51"/>
      <c r="D333" s="51"/>
      <c r="E333" s="51"/>
      <c r="F333" s="51"/>
      <c r="G333" s="51"/>
      <c r="H333" s="51"/>
      <c r="I333" s="51"/>
      <c r="J333" s="51"/>
      <c r="K333" s="51"/>
      <c r="L333" s="51"/>
      <c r="M333" s="51"/>
      <c r="N333" s="51"/>
    </row>
    <row r="334" spans="2:14">
      <c r="B334" s="51"/>
      <c r="C334" s="51"/>
      <c r="D334" s="51"/>
      <c r="E334" s="51"/>
      <c r="F334" s="51"/>
      <c r="G334" s="51"/>
      <c r="H334" s="51"/>
      <c r="I334" s="51"/>
      <c r="J334" s="51"/>
      <c r="K334" s="51"/>
      <c r="L334" s="51"/>
      <c r="M334" s="51"/>
      <c r="N334" s="51"/>
    </row>
    <row r="335" spans="2:14">
      <c r="B335" s="51"/>
      <c r="C335" s="51"/>
      <c r="D335" s="51"/>
      <c r="E335" s="51"/>
      <c r="F335" s="51"/>
      <c r="G335" s="51"/>
      <c r="H335" s="51"/>
      <c r="I335" s="51"/>
      <c r="J335" s="51"/>
      <c r="K335" s="51"/>
      <c r="L335" s="51"/>
      <c r="M335" s="51"/>
      <c r="N335" s="51"/>
    </row>
    <row r="336" spans="2:14">
      <c r="B336" s="51"/>
      <c r="C336" s="51"/>
      <c r="D336" s="51"/>
      <c r="E336" s="51"/>
      <c r="F336" s="51"/>
      <c r="G336" s="51"/>
      <c r="H336" s="51"/>
      <c r="I336" s="51"/>
      <c r="J336" s="51"/>
      <c r="K336" s="51"/>
      <c r="L336" s="51"/>
      <c r="M336" s="51"/>
      <c r="N336" s="51"/>
    </row>
    <row r="337" spans="2:14">
      <c r="B337" s="51"/>
      <c r="C337" s="51"/>
      <c r="D337" s="51"/>
      <c r="E337" s="51"/>
      <c r="F337" s="51"/>
      <c r="G337" s="51"/>
      <c r="H337" s="51"/>
      <c r="I337" s="51"/>
      <c r="J337" s="51"/>
      <c r="K337" s="51"/>
      <c r="L337" s="51"/>
      <c r="M337" s="51"/>
      <c r="N337" s="51"/>
    </row>
    <row r="338" spans="2:14">
      <c r="B338" s="51"/>
      <c r="C338" s="51"/>
      <c r="D338" s="51"/>
      <c r="E338" s="51"/>
      <c r="F338" s="51"/>
      <c r="G338" s="51"/>
      <c r="H338" s="51"/>
      <c r="I338" s="51"/>
      <c r="J338" s="51"/>
      <c r="K338" s="51"/>
      <c r="L338" s="51"/>
      <c r="M338" s="51"/>
      <c r="N338" s="51"/>
    </row>
    <row r="339" spans="2:14">
      <c r="B339" s="51"/>
      <c r="C339" s="51"/>
      <c r="D339" s="51"/>
      <c r="E339" s="51"/>
      <c r="F339" s="51"/>
      <c r="G339" s="51"/>
      <c r="H339" s="51"/>
      <c r="I339" s="51"/>
      <c r="J339" s="51"/>
      <c r="K339" s="51"/>
      <c r="L339" s="51"/>
      <c r="M339" s="51"/>
      <c r="N339" s="51"/>
    </row>
    <row r="340" spans="2:14">
      <c r="B340" s="51"/>
      <c r="C340" s="51"/>
      <c r="D340" s="51"/>
      <c r="E340" s="51"/>
      <c r="F340" s="51"/>
      <c r="G340" s="51"/>
      <c r="H340" s="51"/>
      <c r="I340" s="51"/>
      <c r="J340" s="51"/>
      <c r="K340" s="51"/>
      <c r="L340" s="51"/>
      <c r="M340" s="51"/>
      <c r="N340" s="51"/>
    </row>
    <row r="341" spans="2:14">
      <c r="B341" s="51"/>
      <c r="C341" s="51"/>
      <c r="D341" s="51"/>
      <c r="E341" s="51"/>
      <c r="F341" s="51"/>
      <c r="G341" s="51"/>
      <c r="H341" s="51"/>
      <c r="I341" s="51"/>
      <c r="J341" s="51"/>
      <c r="K341" s="51"/>
      <c r="L341" s="51"/>
      <c r="M341" s="51"/>
      <c r="N341" s="51"/>
    </row>
    <row r="342" spans="2:14">
      <c r="B342" s="51"/>
      <c r="C342" s="51"/>
      <c r="D342" s="51"/>
      <c r="E342" s="51"/>
      <c r="F342" s="51"/>
      <c r="G342" s="51"/>
      <c r="H342" s="51"/>
      <c r="I342" s="51"/>
      <c r="J342" s="51"/>
      <c r="K342" s="51"/>
      <c r="L342" s="51"/>
      <c r="M342" s="51"/>
      <c r="N342" s="51"/>
    </row>
    <row r="343" spans="2:14">
      <c r="B343" s="51"/>
      <c r="C343" s="51"/>
      <c r="D343" s="51"/>
      <c r="E343" s="51"/>
      <c r="F343" s="51"/>
      <c r="G343" s="51"/>
      <c r="H343" s="51"/>
      <c r="I343" s="51"/>
      <c r="J343" s="51"/>
      <c r="K343" s="51"/>
      <c r="L343" s="51"/>
      <c r="M343" s="51"/>
      <c r="N343" s="51"/>
    </row>
    <row r="344" spans="2:14">
      <c r="B344" s="51"/>
      <c r="C344" s="51"/>
      <c r="D344" s="51"/>
      <c r="E344" s="51"/>
      <c r="F344" s="51"/>
      <c r="G344" s="51"/>
      <c r="H344" s="51"/>
      <c r="I344" s="51"/>
      <c r="J344" s="51"/>
      <c r="K344" s="51"/>
      <c r="L344" s="51"/>
      <c r="M344" s="51"/>
      <c r="N344" s="51"/>
    </row>
    <row r="345" spans="2:14">
      <c r="B345" s="51"/>
      <c r="C345" s="51"/>
      <c r="D345" s="51"/>
      <c r="E345" s="51"/>
      <c r="F345" s="51"/>
      <c r="G345" s="51"/>
      <c r="H345" s="51"/>
      <c r="I345" s="51"/>
      <c r="J345" s="51"/>
      <c r="K345" s="51"/>
      <c r="L345" s="51"/>
      <c r="M345" s="51"/>
      <c r="N345" s="51"/>
    </row>
    <row r="346" spans="2:14">
      <c r="B346" s="51"/>
      <c r="C346" s="51"/>
      <c r="D346" s="51"/>
      <c r="E346" s="51"/>
      <c r="F346" s="51"/>
      <c r="G346" s="51"/>
      <c r="H346" s="51"/>
      <c r="I346" s="51"/>
      <c r="J346" s="51"/>
      <c r="K346" s="51"/>
      <c r="L346" s="51"/>
      <c r="M346" s="51"/>
      <c r="N346" s="51"/>
    </row>
    <row r="347" spans="2:14">
      <c r="B347" s="51"/>
      <c r="C347" s="51"/>
      <c r="D347" s="51"/>
      <c r="E347" s="51"/>
      <c r="F347" s="51"/>
      <c r="G347" s="51"/>
      <c r="H347" s="51"/>
      <c r="I347" s="51"/>
      <c r="J347" s="51"/>
      <c r="K347" s="51"/>
      <c r="L347" s="51"/>
      <c r="M347" s="51"/>
      <c r="N347" s="51"/>
    </row>
    <row r="348" spans="2:14">
      <c r="B348" s="51"/>
      <c r="C348" s="51"/>
      <c r="D348" s="51"/>
      <c r="E348" s="51"/>
      <c r="F348" s="51"/>
      <c r="G348" s="51"/>
      <c r="H348" s="51"/>
      <c r="I348" s="51"/>
      <c r="J348" s="51"/>
      <c r="K348" s="51"/>
      <c r="L348" s="51"/>
      <c r="M348" s="51"/>
      <c r="N348" s="51"/>
    </row>
    <row r="349" spans="2:14">
      <c r="B349" s="51"/>
      <c r="C349" s="51"/>
      <c r="D349" s="51"/>
      <c r="E349" s="51"/>
      <c r="F349" s="51"/>
      <c r="G349" s="51"/>
      <c r="H349" s="51"/>
      <c r="I349" s="51"/>
      <c r="J349" s="51"/>
      <c r="K349" s="51"/>
      <c r="L349" s="51"/>
      <c r="M349" s="51"/>
      <c r="N349" s="51"/>
    </row>
    <row r="350" spans="2:14">
      <c r="B350" s="51"/>
      <c r="C350" s="51"/>
      <c r="D350" s="51"/>
      <c r="E350" s="51"/>
      <c r="F350" s="51"/>
      <c r="G350" s="51"/>
      <c r="H350" s="51"/>
      <c r="I350" s="51"/>
      <c r="J350" s="51"/>
      <c r="K350" s="51"/>
      <c r="L350" s="51"/>
      <c r="M350" s="51"/>
      <c r="N350" s="51"/>
    </row>
    <row r="351" spans="2:14">
      <c r="B351" s="51"/>
      <c r="C351" s="51"/>
      <c r="D351" s="51"/>
      <c r="E351" s="51"/>
      <c r="F351" s="51"/>
      <c r="G351" s="51"/>
      <c r="H351" s="51"/>
      <c r="I351" s="51"/>
      <c r="J351" s="51"/>
      <c r="K351" s="51"/>
      <c r="L351" s="51"/>
      <c r="M351" s="51"/>
      <c r="N351" s="51"/>
    </row>
    <row r="352" spans="2:14">
      <c r="B352" s="51"/>
      <c r="C352" s="51"/>
      <c r="D352" s="51"/>
      <c r="E352" s="51"/>
      <c r="F352" s="51"/>
      <c r="G352" s="51"/>
      <c r="H352" s="51"/>
      <c r="I352" s="51"/>
      <c r="J352" s="51"/>
      <c r="K352" s="51"/>
      <c r="L352" s="51"/>
      <c r="M352" s="51"/>
      <c r="N352" s="51"/>
    </row>
    <row r="353" spans="2:14">
      <c r="B353" s="51"/>
      <c r="C353" s="51"/>
      <c r="D353" s="51"/>
      <c r="E353" s="51"/>
      <c r="F353" s="51"/>
      <c r="G353" s="51"/>
      <c r="H353" s="51"/>
      <c r="I353" s="51"/>
      <c r="J353" s="51"/>
      <c r="K353" s="51"/>
      <c r="L353" s="51"/>
      <c r="M353" s="51"/>
      <c r="N353" s="51"/>
    </row>
    <row r="354" spans="2:14">
      <c r="B354" s="51"/>
      <c r="C354" s="51"/>
      <c r="D354" s="51"/>
      <c r="E354" s="51"/>
      <c r="F354" s="51"/>
      <c r="G354" s="51"/>
      <c r="H354" s="51"/>
      <c r="I354" s="51"/>
      <c r="J354" s="51"/>
      <c r="K354" s="51"/>
      <c r="L354" s="51"/>
      <c r="M354" s="51"/>
      <c r="N354" s="51"/>
    </row>
    <row r="355" spans="2:14">
      <c r="B355" s="51"/>
      <c r="C355" s="51"/>
      <c r="D355" s="51"/>
      <c r="E355" s="51"/>
      <c r="F355" s="51"/>
      <c r="G355" s="51"/>
      <c r="H355" s="51"/>
      <c r="I355" s="51"/>
      <c r="J355" s="51"/>
      <c r="K355" s="51"/>
      <c r="L355" s="51"/>
      <c r="M355" s="51"/>
      <c r="N355" s="51"/>
    </row>
    <row r="356" spans="2:14">
      <c r="B356" s="51"/>
      <c r="C356" s="51"/>
      <c r="D356" s="51"/>
      <c r="E356" s="51"/>
      <c r="F356" s="51"/>
      <c r="G356" s="51"/>
      <c r="H356" s="51"/>
      <c r="I356" s="51"/>
      <c r="J356" s="51"/>
      <c r="K356" s="51"/>
      <c r="L356" s="51"/>
      <c r="M356" s="51"/>
      <c r="N356" s="51"/>
    </row>
    <row r="357" spans="2:14">
      <c r="B357" s="51"/>
      <c r="C357" s="51"/>
      <c r="D357" s="51"/>
      <c r="E357" s="51"/>
      <c r="F357" s="51"/>
      <c r="G357" s="51"/>
      <c r="H357" s="51"/>
      <c r="I357" s="51"/>
      <c r="J357" s="51"/>
      <c r="K357" s="51"/>
      <c r="L357" s="51"/>
      <c r="M357" s="51"/>
      <c r="N357" s="51"/>
    </row>
    <row r="358" spans="2:14">
      <c r="B358" s="51"/>
      <c r="C358" s="51"/>
      <c r="D358" s="51"/>
      <c r="E358" s="51"/>
      <c r="F358" s="51"/>
      <c r="G358" s="51"/>
      <c r="H358" s="51"/>
      <c r="I358" s="51"/>
      <c r="J358" s="51"/>
      <c r="K358" s="51"/>
      <c r="L358" s="51"/>
      <c r="M358" s="51"/>
      <c r="N358" s="51"/>
    </row>
    <row r="359" spans="2:14">
      <c r="B359" s="51"/>
      <c r="C359" s="51"/>
      <c r="D359" s="51"/>
      <c r="E359" s="51"/>
      <c r="F359" s="51"/>
      <c r="G359" s="51"/>
      <c r="H359" s="51"/>
      <c r="I359" s="51"/>
      <c r="J359" s="51"/>
      <c r="K359" s="51"/>
      <c r="L359" s="51"/>
      <c r="M359" s="51"/>
      <c r="N359" s="51"/>
    </row>
    <row r="360" spans="2:14">
      <c r="B360" s="51"/>
      <c r="C360" s="51"/>
      <c r="D360" s="51"/>
      <c r="E360" s="51"/>
      <c r="F360" s="51"/>
      <c r="G360" s="51"/>
      <c r="H360" s="51"/>
      <c r="I360" s="51"/>
      <c r="J360" s="51"/>
      <c r="K360" s="51"/>
      <c r="L360" s="51"/>
      <c r="M360" s="51"/>
      <c r="N360" s="51"/>
    </row>
    <row r="361" spans="2:14">
      <c r="B361" s="51"/>
      <c r="C361" s="51"/>
      <c r="D361" s="51"/>
      <c r="E361" s="51"/>
      <c r="F361" s="51"/>
      <c r="G361" s="51"/>
      <c r="H361" s="51"/>
      <c r="I361" s="51"/>
      <c r="J361" s="51"/>
      <c r="K361" s="51"/>
      <c r="L361" s="51"/>
      <c r="M361" s="51"/>
      <c r="N361" s="51"/>
    </row>
    <row r="362" spans="2:14">
      <c r="B362" s="51"/>
      <c r="C362" s="51"/>
      <c r="D362" s="51"/>
      <c r="E362" s="51"/>
      <c r="F362" s="51"/>
      <c r="G362" s="51"/>
      <c r="H362" s="51"/>
      <c r="I362" s="51"/>
      <c r="J362" s="51"/>
      <c r="K362" s="51"/>
      <c r="L362" s="51"/>
      <c r="M362" s="51"/>
      <c r="N362" s="51"/>
    </row>
    <row r="363" spans="2:14">
      <c r="B363" s="51"/>
      <c r="C363" s="51"/>
      <c r="D363" s="51"/>
      <c r="E363" s="51"/>
      <c r="F363" s="51"/>
      <c r="G363" s="51"/>
      <c r="H363" s="51"/>
      <c r="I363" s="51"/>
      <c r="J363" s="51"/>
      <c r="K363" s="51"/>
      <c r="L363" s="51"/>
      <c r="M363" s="51"/>
      <c r="N363" s="51"/>
    </row>
    <row r="364" spans="2:14">
      <c r="B364" s="51"/>
      <c r="C364" s="51"/>
      <c r="D364" s="51"/>
      <c r="E364" s="51"/>
      <c r="F364" s="51"/>
      <c r="G364" s="51"/>
      <c r="H364" s="51"/>
      <c r="I364" s="51"/>
      <c r="J364" s="51"/>
      <c r="K364" s="51"/>
      <c r="L364" s="51"/>
      <c r="M364" s="51"/>
      <c r="N364" s="51"/>
    </row>
    <row r="365" spans="2:14">
      <c r="B365" s="51"/>
      <c r="C365" s="51"/>
      <c r="D365" s="51"/>
      <c r="E365" s="51"/>
      <c r="F365" s="51"/>
      <c r="G365" s="51"/>
      <c r="H365" s="51"/>
      <c r="I365" s="51"/>
      <c r="J365" s="51"/>
      <c r="K365" s="51"/>
      <c r="L365" s="51"/>
      <c r="M365" s="51"/>
      <c r="N365" s="51"/>
    </row>
    <row r="366" spans="2:14">
      <c r="B366" s="51"/>
      <c r="C366" s="51"/>
      <c r="D366" s="51"/>
      <c r="E366" s="51"/>
      <c r="F366" s="51"/>
      <c r="G366" s="51"/>
      <c r="H366" s="51"/>
      <c r="I366" s="51"/>
      <c r="J366" s="51"/>
      <c r="K366" s="51"/>
      <c r="L366" s="51"/>
      <c r="M366" s="51"/>
      <c r="N366" s="51"/>
    </row>
    <row r="367" spans="2:14">
      <c r="B367" s="51"/>
      <c r="C367" s="51"/>
      <c r="D367" s="51"/>
      <c r="E367" s="51"/>
      <c r="F367" s="51"/>
      <c r="G367" s="51"/>
      <c r="H367" s="51"/>
      <c r="I367" s="51"/>
      <c r="J367" s="51"/>
      <c r="K367" s="51"/>
      <c r="L367" s="51"/>
      <c r="M367" s="51"/>
      <c r="N367" s="51"/>
    </row>
    <row r="368" spans="2:14">
      <c r="B368" s="51"/>
      <c r="C368" s="51"/>
      <c r="D368" s="51"/>
      <c r="E368" s="51"/>
      <c r="F368" s="51"/>
      <c r="G368" s="51"/>
      <c r="H368" s="51"/>
      <c r="I368" s="51"/>
      <c r="J368" s="51"/>
      <c r="K368" s="51"/>
      <c r="L368" s="51"/>
      <c r="M368" s="51"/>
      <c r="N368" s="51"/>
    </row>
    <row r="369" spans="2:14">
      <c r="B369" s="51"/>
      <c r="C369" s="51"/>
      <c r="D369" s="51"/>
      <c r="E369" s="51"/>
      <c r="F369" s="51"/>
      <c r="G369" s="51"/>
      <c r="H369" s="51"/>
      <c r="I369" s="51"/>
      <c r="J369" s="51"/>
      <c r="K369" s="51"/>
      <c r="L369" s="51"/>
      <c r="M369" s="51"/>
      <c r="N369" s="51"/>
    </row>
    <row r="370" spans="2:14">
      <c r="B370" s="51"/>
      <c r="C370" s="51"/>
      <c r="D370" s="51"/>
      <c r="E370" s="51"/>
      <c r="F370" s="51"/>
      <c r="G370" s="51"/>
      <c r="H370" s="51"/>
      <c r="I370" s="51"/>
      <c r="J370" s="51"/>
      <c r="K370" s="51"/>
      <c r="L370" s="51"/>
      <c r="M370" s="51"/>
      <c r="N370" s="51"/>
    </row>
    <row r="371" spans="2:14">
      <c r="B371" s="51"/>
      <c r="C371" s="51"/>
      <c r="D371" s="51"/>
      <c r="E371" s="51"/>
      <c r="F371" s="51"/>
      <c r="G371" s="51"/>
      <c r="H371" s="51"/>
      <c r="I371" s="51"/>
      <c r="J371" s="51"/>
      <c r="K371" s="51"/>
      <c r="L371" s="51"/>
      <c r="M371" s="51"/>
      <c r="N371" s="51"/>
    </row>
    <row r="372" spans="2:14">
      <c r="B372" s="51"/>
      <c r="C372" s="51"/>
      <c r="D372" s="51"/>
      <c r="E372" s="51"/>
      <c r="F372" s="51"/>
      <c r="G372" s="51"/>
      <c r="H372" s="51"/>
      <c r="I372" s="51"/>
      <c r="J372" s="51"/>
      <c r="K372" s="51"/>
      <c r="L372" s="51"/>
      <c r="M372" s="51"/>
      <c r="N372" s="51"/>
    </row>
    <row r="373" spans="2:14">
      <c r="B373" s="51"/>
      <c r="C373" s="51"/>
      <c r="D373" s="51"/>
      <c r="E373" s="51"/>
      <c r="F373" s="51"/>
      <c r="G373" s="51"/>
      <c r="H373" s="51"/>
      <c r="I373" s="51"/>
      <c r="J373" s="51"/>
      <c r="K373" s="51"/>
      <c r="L373" s="51"/>
      <c r="M373" s="51"/>
      <c r="N373" s="51"/>
    </row>
    <row r="374" spans="2:14">
      <c r="B374" s="51"/>
      <c r="C374" s="51"/>
      <c r="D374" s="51"/>
      <c r="E374" s="51"/>
      <c r="F374" s="51"/>
      <c r="G374" s="51"/>
      <c r="H374" s="51"/>
      <c r="I374" s="51"/>
      <c r="J374" s="51"/>
      <c r="K374" s="51"/>
      <c r="L374" s="51"/>
      <c r="M374" s="51"/>
      <c r="N374" s="51"/>
    </row>
    <row r="375" spans="2:14">
      <c r="B375" s="51"/>
      <c r="C375" s="51"/>
      <c r="D375" s="51"/>
      <c r="E375" s="51"/>
      <c r="F375" s="51"/>
      <c r="G375" s="51"/>
      <c r="H375" s="51"/>
      <c r="I375" s="51"/>
      <c r="J375" s="51"/>
      <c r="K375" s="51"/>
      <c r="L375" s="51"/>
      <c r="M375" s="51"/>
      <c r="N375" s="51"/>
    </row>
    <row r="376" spans="2:14">
      <c r="B376" s="51"/>
      <c r="C376" s="51"/>
      <c r="D376" s="51"/>
      <c r="E376" s="51"/>
      <c r="F376" s="51"/>
      <c r="G376" s="51"/>
      <c r="H376" s="51"/>
      <c r="I376" s="51"/>
      <c r="J376" s="51"/>
      <c r="K376" s="51"/>
      <c r="L376" s="51"/>
      <c r="M376" s="51"/>
      <c r="N376" s="51"/>
    </row>
    <row r="377" spans="2:14">
      <c r="B377" s="51"/>
      <c r="C377" s="51"/>
      <c r="D377" s="51"/>
      <c r="E377" s="51"/>
      <c r="F377" s="51"/>
      <c r="G377" s="51"/>
      <c r="H377" s="51"/>
      <c r="I377" s="51"/>
      <c r="J377" s="51"/>
      <c r="K377" s="51"/>
      <c r="L377" s="51"/>
      <c r="M377" s="51"/>
      <c r="N377" s="51"/>
    </row>
    <row r="378" spans="2:14">
      <c r="B378" s="51"/>
      <c r="C378" s="51"/>
      <c r="D378" s="51"/>
      <c r="E378" s="51"/>
      <c r="F378" s="51"/>
      <c r="G378" s="51"/>
      <c r="H378" s="51"/>
      <c r="I378" s="51"/>
      <c r="J378" s="51"/>
      <c r="K378" s="51"/>
      <c r="L378" s="51"/>
      <c r="M378" s="51"/>
      <c r="N378" s="51"/>
    </row>
    <row r="379" spans="2:14">
      <c r="B379" s="51"/>
      <c r="C379" s="51"/>
      <c r="D379" s="51"/>
      <c r="E379" s="51"/>
      <c r="F379" s="51"/>
      <c r="G379" s="51"/>
      <c r="H379" s="51"/>
      <c r="I379" s="51"/>
      <c r="J379" s="51"/>
      <c r="K379" s="51"/>
      <c r="L379" s="51"/>
      <c r="M379" s="51"/>
      <c r="N379" s="51"/>
    </row>
    <row r="380" spans="2:14">
      <c r="B380" s="51"/>
      <c r="C380" s="51"/>
      <c r="D380" s="51"/>
      <c r="E380" s="51"/>
      <c r="F380" s="51"/>
      <c r="G380" s="51"/>
      <c r="H380" s="51"/>
      <c r="I380" s="51"/>
      <c r="J380" s="51"/>
      <c r="K380" s="51"/>
      <c r="L380" s="51"/>
      <c r="M380" s="51"/>
      <c r="N380" s="51"/>
    </row>
    <row r="381" spans="2:14">
      <c r="B381" s="51"/>
      <c r="C381" s="51"/>
      <c r="D381" s="51"/>
      <c r="E381" s="51"/>
      <c r="F381" s="51"/>
      <c r="G381" s="51"/>
      <c r="H381" s="51"/>
      <c r="I381" s="51"/>
      <c r="J381" s="51"/>
      <c r="K381" s="51"/>
      <c r="L381" s="51"/>
      <c r="M381" s="51"/>
      <c r="N381" s="51"/>
    </row>
    <row r="382" spans="2:14">
      <c r="B382" s="51"/>
      <c r="C382" s="51"/>
      <c r="D382" s="51"/>
      <c r="E382" s="51"/>
      <c r="F382" s="51"/>
      <c r="G382" s="51"/>
      <c r="H382" s="51"/>
      <c r="I382" s="51"/>
      <c r="J382" s="51"/>
      <c r="K382" s="51"/>
      <c r="L382" s="51"/>
      <c r="M382" s="51"/>
      <c r="N382" s="51"/>
    </row>
    <row r="383" spans="2:14">
      <c r="B383" s="51"/>
      <c r="C383" s="51"/>
      <c r="D383" s="51"/>
      <c r="E383" s="51"/>
      <c r="F383" s="51"/>
      <c r="G383" s="51"/>
      <c r="H383" s="51"/>
      <c r="I383" s="51"/>
      <c r="J383" s="51"/>
      <c r="K383" s="51"/>
      <c r="L383" s="51"/>
      <c r="M383" s="51"/>
      <c r="N383" s="51"/>
    </row>
    <row r="384" spans="2:14">
      <c r="B384" s="51"/>
      <c r="C384" s="51"/>
      <c r="D384" s="51"/>
      <c r="E384" s="51"/>
      <c r="F384" s="51"/>
      <c r="G384" s="51"/>
      <c r="H384" s="51"/>
      <c r="I384" s="51"/>
      <c r="J384" s="51"/>
      <c r="K384" s="51"/>
      <c r="L384" s="51"/>
      <c r="M384" s="51"/>
      <c r="N384" s="51"/>
    </row>
    <row r="385" spans="2:14">
      <c r="B385" s="51"/>
      <c r="C385" s="51"/>
      <c r="D385" s="51"/>
      <c r="E385" s="51"/>
      <c r="F385" s="51"/>
      <c r="G385" s="51"/>
      <c r="H385" s="51"/>
      <c r="I385" s="51"/>
      <c r="J385" s="51"/>
      <c r="K385" s="51"/>
      <c r="L385" s="51"/>
      <c r="M385" s="51"/>
      <c r="N385" s="51"/>
    </row>
    <row r="386" spans="2:14">
      <c r="B386" s="51"/>
      <c r="C386" s="51"/>
      <c r="D386" s="51"/>
      <c r="E386" s="51"/>
      <c r="F386" s="51"/>
      <c r="G386" s="51"/>
      <c r="H386" s="51"/>
      <c r="I386" s="51"/>
      <c r="J386" s="51"/>
      <c r="K386" s="51"/>
      <c r="L386" s="51"/>
      <c r="M386" s="51"/>
      <c r="N386" s="51"/>
    </row>
    <row r="387" spans="2:14">
      <c r="B387" s="51"/>
      <c r="C387" s="51"/>
      <c r="D387" s="51"/>
      <c r="E387" s="51"/>
      <c r="F387" s="51"/>
      <c r="G387" s="51"/>
      <c r="H387" s="51"/>
      <c r="I387" s="51"/>
      <c r="J387" s="51"/>
      <c r="K387" s="51"/>
      <c r="L387" s="51"/>
      <c r="M387" s="51"/>
      <c r="N387" s="51"/>
    </row>
    <row r="388" spans="2:14">
      <c r="B388" s="51"/>
      <c r="C388" s="51"/>
      <c r="D388" s="51"/>
      <c r="E388" s="51"/>
      <c r="F388" s="51"/>
      <c r="G388" s="51"/>
      <c r="H388" s="51"/>
      <c r="I388" s="51"/>
      <c r="J388" s="51"/>
      <c r="K388" s="51"/>
      <c r="L388" s="51"/>
      <c r="M388" s="51"/>
      <c r="N388" s="51"/>
    </row>
    <row r="389" spans="2:14">
      <c r="B389" s="51"/>
      <c r="C389" s="51"/>
      <c r="D389" s="51"/>
      <c r="E389" s="51"/>
      <c r="F389" s="51"/>
      <c r="G389" s="51"/>
      <c r="H389" s="51"/>
      <c r="I389" s="51"/>
      <c r="J389" s="51"/>
      <c r="K389" s="51"/>
      <c r="L389" s="51"/>
      <c r="M389" s="51"/>
      <c r="N389" s="51"/>
    </row>
    <row r="390" spans="2:14">
      <c r="B390" s="51"/>
      <c r="C390" s="51"/>
      <c r="D390" s="51"/>
      <c r="E390" s="51"/>
      <c r="F390" s="51"/>
      <c r="G390" s="51"/>
      <c r="H390" s="51"/>
      <c r="I390" s="51"/>
      <c r="J390" s="51"/>
      <c r="K390" s="51"/>
      <c r="L390" s="51"/>
      <c r="M390" s="51"/>
      <c r="N390" s="51"/>
    </row>
    <row r="391" spans="2:14">
      <c r="B391" s="51"/>
      <c r="C391" s="51"/>
      <c r="D391" s="51"/>
      <c r="E391" s="51"/>
      <c r="F391" s="51"/>
      <c r="G391" s="51"/>
      <c r="H391" s="51"/>
      <c r="I391" s="51"/>
      <c r="J391" s="51"/>
      <c r="K391" s="51"/>
      <c r="L391" s="51"/>
      <c r="M391" s="51"/>
      <c r="N391" s="51"/>
    </row>
    <row r="392" spans="2:14">
      <c r="B392" s="51"/>
      <c r="C392" s="51"/>
      <c r="D392" s="51"/>
      <c r="E392" s="51"/>
      <c r="F392" s="51"/>
      <c r="G392" s="51"/>
      <c r="H392" s="51"/>
      <c r="I392" s="51"/>
      <c r="J392" s="51"/>
      <c r="K392" s="51"/>
      <c r="L392" s="51"/>
      <c r="M392" s="51"/>
      <c r="N392" s="51"/>
    </row>
    <row r="393" spans="2:14">
      <c r="B393" s="51"/>
      <c r="C393" s="51"/>
      <c r="D393" s="51"/>
      <c r="E393" s="51"/>
      <c r="F393" s="51"/>
      <c r="G393" s="51"/>
      <c r="H393" s="51"/>
      <c r="I393" s="51"/>
      <c r="J393" s="51"/>
      <c r="K393" s="51"/>
      <c r="L393" s="51"/>
      <c r="M393" s="51"/>
      <c r="N393" s="51"/>
    </row>
    <row r="394" spans="2:14">
      <c r="B394" s="51"/>
      <c r="C394" s="51"/>
      <c r="D394" s="51"/>
      <c r="E394" s="51"/>
      <c r="F394" s="51"/>
      <c r="G394" s="51"/>
      <c r="H394" s="51"/>
      <c r="I394" s="51"/>
      <c r="J394" s="51"/>
      <c r="K394" s="51"/>
      <c r="L394" s="51"/>
      <c r="M394" s="51"/>
      <c r="N394" s="51"/>
    </row>
    <row r="395" spans="2:14">
      <c r="B395" s="51"/>
      <c r="C395" s="51"/>
      <c r="D395" s="51"/>
      <c r="E395" s="51"/>
      <c r="F395" s="51"/>
      <c r="G395" s="51"/>
      <c r="H395" s="51"/>
      <c r="I395" s="51"/>
      <c r="J395" s="51"/>
      <c r="K395" s="51"/>
      <c r="L395" s="51"/>
      <c r="M395" s="51"/>
      <c r="N395" s="51"/>
    </row>
    <row r="396" spans="2:14">
      <c r="B396" s="51"/>
      <c r="C396" s="51"/>
      <c r="D396" s="51"/>
      <c r="E396" s="51"/>
      <c r="F396" s="51"/>
      <c r="G396" s="51"/>
      <c r="H396" s="51"/>
      <c r="I396" s="51"/>
      <c r="J396" s="51"/>
      <c r="K396" s="51"/>
      <c r="L396" s="51"/>
      <c r="M396" s="51"/>
      <c r="N396" s="51"/>
    </row>
    <row r="397" spans="2:14">
      <c r="B397" s="51"/>
      <c r="C397" s="51"/>
      <c r="D397" s="51"/>
      <c r="E397" s="51"/>
      <c r="F397" s="51"/>
      <c r="G397" s="51"/>
      <c r="H397" s="51"/>
      <c r="I397" s="51"/>
      <c r="J397" s="51"/>
      <c r="K397" s="51"/>
      <c r="L397" s="51"/>
      <c r="M397" s="51"/>
      <c r="N397" s="51"/>
    </row>
    <row r="398" spans="2:14">
      <c r="B398" s="51"/>
      <c r="C398" s="51"/>
      <c r="D398" s="51"/>
      <c r="E398" s="51"/>
      <c r="F398" s="51"/>
      <c r="G398" s="51"/>
      <c r="H398" s="51"/>
      <c r="I398" s="51"/>
      <c r="J398" s="51"/>
      <c r="K398" s="51"/>
      <c r="L398" s="51"/>
      <c r="M398" s="51"/>
      <c r="N398" s="51"/>
    </row>
    <row r="399" spans="2:14">
      <c r="B399" s="51"/>
      <c r="C399" s="51"/>
      <c r="D399" s="51"/>
      <c r="E399" s="51"/>
      <c r="F399" s="51"/>
      <c r="G399" s="51"/>
      <c r="H399" s="51"/>
      <c r="I399" s="51"/>
      <c r="J399" s="51"/>
      <c r="K399" s="51"/>
      <c r="L399" s="51"/>
      <c r="M399" s="51"/>
      <c r="N399" s="51"/>
    </row>
    <row r="400" spans="2:14">
      <c r="B400" s="51"/>
      <c r="C400" s="51"/>
      <c r="D400" s="51"/>
      <c r="E400" s="51"/>
      <c r="F400" s="51"/>
      <c r="G400" s="51"/>
      <c r="H400" s="51"/>
      <c r="I400" s="51"/>
      <c r="J400" s="51"/>
      <c r="K400" s="51"/>
      <c r="L400" s="51"/>
      <c r="M400" s="51"/>
      <c r="N400" s="51"/>
    </row>
    <row r="401" spans="2:14">
      <c r="B401" s="51"/>
      <c r="C401" s="51"/>
      <c r="D401" s="51"/>
      <c r="E401" s="51"/>
      <c r="F401" s="51"/>
      <c r="G401" s="51"/>
      <c r="H401" s="51"/>
      <c r="I401" s="51"/>
      <c r="J401" s="51"/>
      <c r="K401" s="51"/>
      <c r="L401" s="51"/>
      <c r="M401" s="51"/>
      <c r="N401" s="51"/>
    </row>
    <row r="402" spans="2:14">
      <c r="B402" s="51"/>
      <c r="C402" s="51"/>
      <c r="D402" s="51"/>
      <c r="E402" s="51"/>
      <c r="F402" s="51"/>
      <c r="G402" s="51"/>
      <c r="H402" s="51"/>
      <c r="I402" s="51"/>
      <c r="J402" s="51"/>
      <c r="K402" s="51"/>
      <c r="L402" s="51"/>
      <c r="M402" s="51"/>
      <c r="N402" s="51"/>
    </row>
    <row r="403" spans="2:14">
      <c r="B403" s="51"/>
      <c r="C403" s="51"/>
      <c r="D403" s="51"/>
      <c r="E403" s="51"/>
      <c r="F403" s="51"/>
      <c r="G403" s="51"/>
      <c r="H403" s="51"/>
      <c r="I403" s="51"/>
      <c r="J403" s="51"/>
      <c r="K403" s="51"/>
      <c r="L403" s="51"/>
      <c r="M403" s="51"/>
      <c r="N403" s="51"/>
    </row>
    <row r="404" spans="2:14">
      <c r="B404" s="51"/>
      <c r="C404" s="51"/>
      <c r="D404" s="51"/>
      <c r="E404" s="51"/>
      <c r="F404" s="51"/>
      <c r="G404" s="51"/>
      <c r="H404" s="51"/>
      <c r="I404" s="51"/>
      <c r="J404" s="51"/>
      <c r="K404" s="51"/>
      <c r="L404" s="51"/>
      <c r="M404" s="51"/>
      <c r="N404" s="51"/>
    </row>
    <row r="405" spans="2:14">
      <c r="B405" s="51"/>
      <c r="C405" s="51"/>
      <c r="D405" s="51"/>
      <c r="E405" s="51"/>
      <c r="F405" s="51"/>
      <c r="G405" s="51"/>
      <c r="H405" s="51"/>
      <c r="I405" s="51"/>
      <c r="J405" s="51"/>
      <c r="K405" s="51"/>
      <c r="L405" s="51"/>
      <c r="M405" s="51"/>
      <c r="N405" s="51"/>
    </row>
    <row r="406" spans="2:14">
      <c r="B406" s="51"/>
      <c r="C406" s="51"/>
      <c r="D406" s="51"/>
      <c r="E406" s="51"/>
      <c r="F406" s="51"/>
      <c r="G406" s="51"/>
      <c r="H406" s="51"/>
      <c r="I406" s="51"/>
      <c r="J406" s="51"/>
      <c r="K406" s="51"/>
      <c r="L406" s="51"/>
      <c r="M406" s="51"/>
      <c r="N406" s="51"/>
    </row>
    <row r="407" spans="2:14">
      <c r="B407" s="51"/>
      <c r="C407" s="51"/>
      <c r="D407" s="51"/>
      <c r="E407" s="51"/>
      <c r="F407" s="51"/>
      <c r="G407" s="51"/>
      <c r="H407" s="51"/>
      <c r="I407" s="51"/>
      <c r="J407" s="51"/>
      <c r="K407" s="51"/>
      <c r="L407" s="51"/>
      <c r="M407" s="51"/>
      <c r="N407" s="51"/>
    </row>
    <row r="408" spans="2:14">
      <c r="B408" s="51"/>
      <c r="C408" s="51"/>
      <c r="D408" s="51"/>
      <c r="E408" s="51"/>
      <c r="F408" s="51"/>
      <c r="G408" s="51"/>
      <c r="H408" s="51"/>
      <c r="I408" s="51"/>
      <c r="J408" s="51"/>
      <c r="K408" s="51"/>
      <c r="L408" s="51"/>
      <c r="M408" s="51"/>
      <c r="N408" s="51"/>
    </row>
    <row r="409" spans="2:14">
      <c r="B409" s="51"/>
      <c r="C409" s="51"/>
      <c r="D409" s="51"/>
      <c r="E409" s="51"/>
      <c r="F409" s="51"/>
      <c r="G409" s="51"/>
      <c r="H409" s="51"/>
      <c r="I409" s="51"/>
      <c r="J409" s="51"/>
      <c r="K409" s="51"/>
      <c r="L409" s="51"/>
      <c r="M409" s="51"/>
      <c r="N409" s="51"/>
    </row>
    <row r="410" spans="2:14">
      <c r="B410" s="51"/>
      <c r="C410" s="51"/>
      <c r="D410" s="51"/>
      <c r="E410" s="51"/>
      <c r="F410" s="51"/>
      <c r="G410" s="51"/>
      <c r="H410" s="51"/>
      <c r="I410" s="51"/>
      <c r="J410" s="51"/>
      <c r="K410" s="51"/>
      <c r="L410" s="51"/>
      <c r="M410" s="51"/>
      <c r="N410" s="51"/>
    </row>
    <row r="411" spans="2:14">
      <c r="B411" s="51"/>
      <c r="C411" s="51"/>
      <c r="D411" s="51"/>
      <c r="E411" s="51"/>
      <c r="F411" s="51"/>
      <c r="G411" s="51"/>
      <c r="H411" s="51"/>
      <c r="I411" s="51"/>
      <c r="J411" s="51"/>
      <c r="K411" s="51"/>
      <c r="L411" s="51"/>
      <c r="M411" s="51"/>
      <c r="N411" s="51"/>
    </row>
    <row r="412" spans="2:14">
      <c r="B412" s="51"/>
      <c r="C412" s="51"/>
      <c r="D412" s="51"/>
      <c r="E412" s="51"/>
      <c r="F412" s="51"/>
      <c r="G412" s="51"/>
      <c r="H412" s="51"/>
      <c r="I412" s="51"/>
      <c r="J412" s="51"/>
      <c r="K412" s="51"/>
      <c r="L412" s="51"/>
      <c r="M412" s="51"/>
      <c r="N412" s="51"/>
    </row>
    <row r="413" spans="2:14">
      <c r="B413" s="51"/>
      <c r="C413" s="51"/>
      <c r="D413" s="51"/>
      <c r="E413" s="51"/>
      <c r="F413" s="51"/>
      <c r="G413" s="51"/>
      <c r="H413" s="51"/>
      <c r="I413" s="51"/>
      <c r="J413" s="51"/>
      <c r="K413" s="51"/>
      <c r="L413" s="51"/>
      <c r="M413" s="51"/>
      <c r="N413" s="51"/>
    </row>
    <row r="414" spans="2:14">
      <c r="B414" s="51"/>
      <c r="C414" s="51"/>
      <c r="D414" s="51"/>
      <c r="E414" s="51"/>
      <c r="F414" s="51"/>
      <c r="G414" s="51"/>
      <c r="H414" s="51"/>
      <c r="I414" s="51"/>
      <c r="J414" s="51"/>
      <c r="K414" s="51"/>
      <c r="L414" s="51"/>
      <c r="M414" s="51"/>
      <c r="N414" s="51"/>
    </row>
    <row r="415" spans="2:14">
      <c r="B415" s="51"/>
      <c r="C415" s="51"/>
      <c r="D415" s="51"/>
      <c r="E415" s="51"/>
      <c r="F415" s="51"/>
      <c r="G415" s="51"/>
      <c r="H415" s="51"/>
      <c r="I415" s="51"/>
      <c r="J415" s="51"/>
      <c r="K415" s="51"/>
      <c r="L415" s="51"/>
      <c r="M415" s="51"/>
      <c r="N415" s="51"/>
    </row>
    <row r="416" spans="2:14">
      <c r="B416" s="51"/>
      <c r="C416" s="51"/>
      <c r="D416" s="51"/>
      <c r="E416" s="51"/>
      <c r="F416" s="51"/>
      <c r="G416" s="51"/>
      <c r="H416" s="51"/>
      <c r="I416" s="51"/>
      <c r="J416" s="51"/>
      <c r="K416" s="51"/>
      <c r="L416" s="51"/>
      <c r="M416" s="51"/>
      <c r="N416" s="51"/>
    </row>
    <row r="417" spans="2:14">
      <c r="B417" s="51"/>
      <c r="C417" s="51"/>
      <c r="D417" s="51"/>
      <c r="E417" s="51"/>
      <c r="F417" s="51"/>
      <c r="G417" s="51"/>
      <c r="H417" s="51"/>
      <c r="I417" s="51"/>
      <c r="J417" s="51"/>
      <c r="K417" s="51"/>
      <c r="L417" s="51"/>
      <c r="M417" s="51"/>
      <c r="N417" s="51"/>
    </row>
    <row r="418" spans="2:14">
      <c r="B418" s="51"/>
      <c r="C418" s="51"/>
      <c r="D418" s="51"/>
      <c r="E418" s="51"/>
      <c r="F418" s="51"/>
      <c r="G418" s="51"/>
      <c r="H418" s="51"/>
      <c r="I418" s="51"/>
      <c r="J418" s="51"/>
      <c r="K418" s="51"/>
      <c r="L418" s="51"/>
      <c r="M418" s="51"/>
      <c r="N418" s="51"/>
    </row>
    <row r="419" spans="2:14">
      <c r="B419" s="51"/>
      <c r="C419" s="51"/>
      <c r="D419" s="51"/>
      <c r="E419" s="51"/>
      <c r="F419" s="51"/>
      <c r="G419" s="51"/>
      <c r="H419" s="51"/>
      <c r="I419" s="51"/>
      <c r="J419" s="51"/>
      <c r="K419" s="51"/>
      <c r="L419" s="51"/>
      <c r="M419" s="51"/>
      <c r="N419" s="51"/>
    </row>
    <row r="420" spans="2:14">
      <c r="B420" s="51"/>
      <c r="C420" s="51"/>
      <c r="D420" s="51"/>
      <c r="E420" s="51"/>
      <c r="F420" s="51"/>
      <c r="G420" s="51"/>
      <c r="H420" s="51"/>
      <c r="I420" s="51"/>
      <c r="J420" s="51"/>
      <c r="K420" s="51"/>
      <c r="L420" s="51"/>
      <c r="M420" s="51"/>
      <c r="N420" s="51"/>
    </row>
    <row r="421" spans="2:14">
      <c r="B421" s="51"/>
      <c r="C421" s="51"/>
      <c r="D421" s="51"/>
      <c r="E421" s="51"/>
      <c r="F421" s="51"/>
      <c r="G421" s="51"/>
      <c r="H421" s="51"/>
      <c r="I421" s="51"/>
      <c r="J421" s="51"/>
      <c r="K421" s="51"/>
      <c r="L421" s="51"/>
      <c r="M421" s="51"/>
      <c r="N421" s="51"/>
    </row>
    <row r="422" spans="2:14">
      <c r="B422" s="51"/>
      <c r="C422" s="51"/>
      <c r="D422" s="51"/>
      <c r="E422" s="51"/>
      <c r="F422" s="51"/>
      <c r="G422" s="51"/>
      <c r="H422" s="51"/>
      <c r="I422" s="51"/>
      <c r="J422" s="51"/>
      <c r="K422" s="51"/>
      <c r="L422" s="51"/>
      <c r="M422" s="51"/>
      <c r="N422" s="51"/>
    </row>
    <row r="423" spans="2:14">
      <c r="B423" s="51"/>
      <c r="C423" s="51"/>
      <c r="D423" s="51"/>
      <c r="E423" s="51"/>
      <c r="F423" s="51"/>
      <c r="G423" s="51"/>
      <c r="H423" s="51"/>
      <c r="I423" s="51"/>
      <c r="J423" s="51"/>
      <c r="K423" s="51"/>
      <c r="L423" s="51"/>
      <c r="M423" s="51"/>
      <c r="N423" s="51"/>
    </row>
    <row r="424" spans="2:14">
      <c r="B424" s="51"/>
      <c r="C424" s="51"/>
      <c r="D424" s="51"/>
      <c r="E424" s="51"/>
      <c r="F424" s="51"/>
      <c r="G424" s="51"/>
      <c r="H424" s="51"/>
      <c r="I424" s="51"/>
      <c r="J424" s="51"/>
      <c r="K424" s="51"/>
      <c r="L424" s="51"/>
      <c r="M424" s="51"/>
      <c r="N424" s="51"/>
    </row>
    <row r="425" spans="2:14">
      <c r="B425" s="51"/>
      <c r="C425" s="51"/>
      <c r="D425" s="51"/>
      <c r="E425" s="51"/>
      <c r="F425" s="51"/>
      <c r="G425" s="51"/>
      <c r="H425" s="51"/>
      <c r="I425" s="51"/>
      <c r="J425" s="51"/>
      <c r="K425" s="51"/>
      <c r="L425" s="51"/>
      <c r="M425" s="51"/>
      <c r="N425" s="51"/>
    </row>
    <row r="426" spans="2:14">
      <c r="B426" s="51"/>
      <c r="C426" s="51"/>
      <c r="D426" s="51"/>
      <c r="E426" s="51"/>
      <c r="F426" s="51"/>
      <c r="G426" s="51"/>
      <c r="H426" s="51"/>
      <c r="I426" s="51"/>
      <c r="J426" s="51"/>
      <c r="K426" s="51"/>
      <c r="L426" s="51"/>
      <c r="M426" s="51"/>
      <c r="N426" s="51"/>
    </row>
    <row r="427" spans="2:14">
      <c r="B427" s="51"/>
      <c r="C427" s="51"/>
      <c r="D427" s="51"/>
      <c r="E427" s="51"/>
      <c r="F427" s="51"/>
      <c r="G427" s="51"/>
      <c r="H427" s="51"/>
      <c r="I427" s="51"/>
      <c r="J427" s="51"/>
      <c r="K427" s="51"/>
      <c r="L427" s="51"/>
      <c r="M427" s="51"/>
      <c r="N427" s="51"/>
    </row>
    <row r="428" spans="2:14">
      <c r="B428" s="51"/>
      <c r="C428" s="51"/>
      <c r="D428" s="51"/>
      <c r="E428" s="51"/>
      <c r="F428" s="51"/>
      <c r="G428" s="51"/>
      <c r="H428" s="51"/>
      <c r="I428" s="51"/>
      <c r="J428" s="51"/>
      <c r="K428" s="51"/>
      <c r="L428" s="51"/>
      <c r="M428" s="51"/>
      <c r="N428" s="51"/>
    </row>
    <row r="429" spans="2:14">
      <c r="B429" s="51"/>
      <c r="C429" s="51"/>
      <c r="D429" s="51"/>
      <c r="E429" s="51"/>
      <c r="F429" s="51"/>
      <c r="G429" s="51"/>
      <c r="H429" s="51"/>
      <c r="I429" s="51"/>
      <c r="J429" s="51"/>
      <c r="K429" s="51"/>
      <c r="L429" s="51"/>
      <c r="M429" s="51"/>
      <c r="N429" s="51"/>
    </row>
    <row r="430" spans="2:14">
      <c r="B430" s="51"/>
      <c r="C430" s="51"/>
      <c r="D430" s="51"/>
      <c r="E430" s="51"/>
      <c r="F430" s="51"/>
      <c r="G430" s="51"/>
      <c r="H430" s="51"/>
      <c r="I430" s="51"/>
      <c r="J430" s="51"/>
      <c r="K430" s="51"/>
      <c r="L430" s="51"/>
      <c r="M430" s="51"/>
      <c r="N430" s="51"/>
    </row>
    <row r="431" spans="2:14">
      <c r="B431" s="51"/>
      <c r="C431" s="51"/>
      <c r="D431" s="51"/>
      <c r="E431" s="51"/>
      <c r="F431" s="51"/>
      <c r="G431" s="51"/>
      <c r="H431" s="51"/>
      <c r="I431" s="51"/>
      <c r="J431" s="51"/>
      <c r="K431" s="51"/>
      <c r="L431" s="51"/>
      <c r="M431" s="51"/>
      <c r="N431" s="51"/>
    </row>
    <row r="432" spans="2:14">
      <c r="B432" s="51"/>
      <c r="C432" s="51"/>
      <c r="D432" s="51"/>
      <c r="E432" s="51"/>
      <c r="F432" s="51"/>
      <c r="G432" s="51"/>
      <c r="H432" s="51"/>
      <c r="I432" s="51"/>
      <c r="J432" s="51"/>
      <c r="K432" s="51"/>
      <c r="L432" s="51"/>
      <c r="M432" s="51"/>
      <c r="N432" s="51"/>
    </row>
    <row r="433" spans="2:14">
      <c r="B433" s="51"/>
      <c r="C433" s="51"/>
      <c r="D433" s="51"/>
      <c r="E433" s="51"/>
      <c r="F433" s="51"/>
      <c r="G433" s="51"/>
      <c r="H433" s="51"/>
      <c r="I433" s="51"/>
      <c r="J433" s="51"/>
      <c r="K433" s="51"/>
      <c r="L433" s="51"/>
      <c r="M433" s="51"/>
      <c r="N433" s="51"/>
    </row>
    <row r="434" spans="2:14">
      <c r="B434" s="51"/>
      <c r="C434" s="51"/>
      <c r="D434" s="51"/>
      <c r="E434" s="51"/>
      <c r="F434" s="51"/>
      <c r="G434" s="51"/>
      <c r="H434" s="51"/>
      <c r="I434" s="51"/>
      <c r="J434" s="51"/>
      <c r="K434" s="51"/>
      <c r="L434" s="51"/>
      <c r="M434" s="51"/>
      <c r="N434" s="51"/>
    </row>
    <row r="435" spans="2:14">
      <c r="B435" s="51"/>
      <c r="C435" s="51"/>
      <c r="D435" s="51"/>
      <c r="E435" s="51"/>
      <c r="F435" s="51"/>
      <c r="G435" s="51"/>
      <c r="H435" s="51"/>
      <c r="I435" s="51"/>
      <c r="J435" s="51"/>
      <c r="K435" s="51"/>
      <c r="L435" s="51"/>
      <c r="M435" s="51"/>
      <c r="N435" s="51"/>
    </row>
    <row r="436" spans="2:14">
      <c r="B436" s="51"/>
      <c r="C436" s="51"/>
      <c r="D436" s="51"/>
      <c r="E436" s="51"/>
      <c r="F436" s="51"/>
      <c r="G436" s="51"/>
      <c r="H436" s="51"/>
      <c r="I436" s="51"/>
      <c r="J436" s="51"/>
      <c r="K436" s="51"/>
      <c r="L436" s="51"/>
      <c r="M436" s="51"/>
      <c r="N436" s="51"/>
    </row>
    <row r="437" spans="2:14">
      <c r="B437" s="51"/>
      <c r="C437" s="51"/>
      <c r="D437" s="51"/>
      <c r="E437" s="51"/>
      <c r="F437" s="51"/>
      <c r="G437" s="51"/>
      <c r="H437" s="51"/>
      <c r="I437" s="51"/>
      <c r="J437" s="51"/>
      <c r="K437" s="51"/>
      <c r="L437" s="51"/>
      <c r="M437" s="51"/>
      <c r="N437" s="51"/>
    </row>
    <row r="438" spans="2:14">
      <c r="B438" s="51"/>
      <c r="C438" s="51"/>
      <c r="D438" s="51"/>
      <c r="E438" s="51"/>
      <c r="F438" s="51"/>
      <c r="G438" s="51"/>
      <c r="H438" s="51"/>
      <c r="I438" s="51"/>
      <c r="J438" s="51"/>
      <c r="K438" s="51"/>
      <c r="L438" s="51"/>
      <c r="M438" s="51"/>
      <c r="N438" s="51"/>
    </row>
    <row r="439" spans="2:14">
      <c r="B439" s="51"/>
      <c r="C439" s="51"/>
      <c r="D439" s="51"/>
      <c r="E439" s="51"/>
      <c r="F439" s="51"/>
      <c r="G439" s="51"/>
      <c r="H439" s="51"/>
      <c r="I439" s="51"/>
      <c r="J439" s="51"/>
      <c r="K439" s="51"/>
      <c r="L439" s="51"/>
      <c r="M439" s="51"/>
      <c r="N439" s="51"/>
    </row>
    <row r="440" spans="2:14">
      <c r="B440" s="51"/>
      <c r="C440" s="51"/>
      <c r="D440" s="51"/>
      <c r="E440" s="51"/>
      <c r="F440" s="51"/>
      <c r="G440" s="51"/>
      <c r="H440" s="51"/>
      <c r="I440" s="51"/>
      <c r="J440" s="51"/>
      <c r="K440" s="51"/>
      <c r="L440" s="51"/>
      <c r="M440" s="51"/>
      <c r="N440" s="51"/>
    </row>
    <row r="441" spans="2:14">
      <c r="B441" s="51"/>
      <c r="C441" s="51"/>
      <c r="D441" s="51"/>
      <c r="E441" s="51"/>
      <c r="F441" s="51"/>
      <c r="G441" s="51"/>
      <c r="H441" s="51"/>
      <c r="I441" s="51"/>
      <c r="J441" s="51"/>
      <c r="K441" s="51"/>
      <c r="L441" s="51"/>
      <c r="M441" s="51"/>
      <c r="N441" s="51"/>
    </row>
    <row r="442" spans="2:14">
      <c r="B442" s="51"/>
      <c r="C442" s="51"/>
      <c r="D442" s="51"/>
      <c r="E442" s="51"/>
      <c r="F442" s="51"/>
      <c r="G442" s="51"/>
      <c r="H442" s="51"/>
      <c r="I442" s="51"/>
      <c r="J442" s="51"/>
      <c r="K442" s="51"/>
      <c r="L442" s="51"/>
      <c r="M442" s="51"/>
      <c r="N442" s="51"/>
    </row>
    <row r="443" spans="2:14">
      <c r="B443" s="51"/>
      <c r="C443" s="51"/>
      <c r="D443" s="51"/>
      <c r="E443" s="51"/>
      <c r="F443" s="51"/>
      <c r="G443" s="51"/>
      <c r="H443" s="51"/>
      <c r="I443" s="51"/>
      <c r="J443" s="51"/>
      <c r="K443" s="51"/>
      <c r="L443" s="51"/>
      <c r="M443" s="51"/>
      <c r="N443" s="51"/>
    </row>
    <row r="444" spans="2:14">
      <c r="B444" s="51"/>
      <c r="C444" s="51"/>
      <c r="D444" s="51"/>
      <c r="E444" s="51"/>
      <c r="F444" s="51"/>
      <c r="G444" s="51"/>
      <c r="H444" s="51"/>
      <c r="I444" s="51"/>
      <c r="J444" s="51"/>
      <c r="K444" s="51"/>
      <c r="L444" s="51"/>
      <c r="M444" s="51"/>
      <c r="N444" s="51"/>
    </row>
    <row r="445" spans="2:14">
      <c r="B445" s="51"/>
      <c r="C445" s="51"/>
      <c r="D445" s="51"/>
      <c r="E445" s="51"/>
      <c r="F445" s="51"/>
      <c r="G445" s="51"/>
      <c r="H445" s="51"/>
      <c r="I445" s="51"/>
      <c r="J445" s="51"/>
      <c r="K445" s="51"/>
      <c r="L445" s="51"/>
      <c r="M445" s="51"/>
      <c r="N445" s="51"/>
    </row>
    <row r="446" spans="2:14">
      <c r="B446" s="51"/>
      <c r="C446" s="51"/>
      <c r="D446" s="51"/>
      <c r="E446" s="51"/>
      <c r="F446" s="51"/>
      <c r="G446" s="51"/>
      <c r="H446" s="51"/>
      <c r="I446" s="51"/>
      <c r="J446" s="51"/>
      <c r="K446" s="51"/>
      <c r="L446" s="51"/>
      <c r="M446" s="51"/>
      <c r="N446" s="51"/>
    </row>
    <row r="447" spans="2:14">
      <c r="B447" s="51"/>
      <c r="C447" s="51"/>
      <c r="D447" s="51"/>
      <c r="E447" s="51"/>
      <c r="F447" s="51"/>
      <c r="G447" s="51"/>
      <c r="H447" s="51"/>
      <c r="I447" s="51"/>
      <c r="J447" s="51"/>
      <c r="K447" s="51"/>
      <c r="L447" s="51"/>
      <c r="M447" s="51"/>
      <c r="N447" s="51"/>
    </row>
    <row r="448" spans="2:14">
      <c r="B448" s="51"/>
      <c r="C448" s="51"/>
      <c r="D448" s="51"/>
      <c r="E448" s="51"/>
      <c r="F448" s="51"/>
      <c r="G448" s="51"/>
      <c r="H448" s="51"/>
      <c r="I448" s="51"/>
      <c r="J448" s="51"/>
      <c r="K448" s="51"/>
      <c r="L448" s="51"/>
      <c r="M448" s="51"/>
      <c r="N448" s="51"/>
    </row>
    <row r="449" spans="2:14">
      <c r="B449" s="51"/>
      <c r="C449" s="51"/>
      <c r="D449" s="51"/>
      <c r="E449" s="51"/>
      <c r="F449" s="51"/>
      <c r="G449" s="51"/>
      <c r="H449" s="51"/>
      <c r="I449" s="51"/>
      <c r="J449" s="51"/>
      <c r="K449" s="51"/>
      <c r="L449" s="51"/>
      <c r="M449" s="51"/>
      <c r="N449" s="51"/>
    </row>
    <row r="450" spans="2:14">
      <c r="B450" s="51"/>
      <c r="C450" s="51"/>
      <c r="D450" s="51"/>
      <c r="E450" s="51"/>
      <c r="F450" s="51"/>
      <c r="G450" s="51"/>
      <c r="H450" s="51"/>
      <c r="I450" s="51"/>
      <c r="J450" s="51"/>
      <c r="K450" s="51"/>
      <c r="L450" s="51"/>
      <c r="M450" s="51"/>
      <c r="N450" s="51"/>
    </row>
    <row r="451" spans="2:14">
      <c r="B451" s="51"/>
      <c r="C451" s="51"/>
      <c r="D451" s="51"/>
      <c r="E451" s="51"/>
      <c r="F451" s="51"/>
      <c r="G451" s="51"/>
      <c r="H451" s="51"/>
      <c r="I451" s="51"/>
      <c r="J451" s="51"/>
      <c r="K451" s="51"/>
      <c r="L451" s="51"/>
      <c r="M451" s="51"/>
      <c r="N451" s="51"/>
    </row>
    <row r="452" spans="2:14">
      <c r="B452" s="51"/>
      <c r="C452" s="51"/>
      <c r="D452" s="51"/>
      <c r="E452" s="51"/>
      <c r="F452" s="51"/>
      <c r="G452" s="51"/>
      <c r="H452" s="51"/>
      <c r="I452" s="51"/>
      <c r="J452" s="51"/>
      <c r="K452" s="51"/>
      <c r="L452" s="51"/>
      <c r="M452" s="51"/>
      <c r="N452" s="51"/>
    </row>
    <row r="453" spans="2:14">
      <c r="B453" s="51"/>
      <c r="C453" s="51"/>
      <c r="D453" s="51"/>
      <c r="E453" s="51"/>
      <c r="F453" s="51"/>
      <c r="G453" s="51"/>
      <c r="H453" s="51"/>
      <c r="I453" s="51"/>
      <c r="J453" s="51"/>
      <c r="K453" s="51"/>
      <c r="L453" s="51"/>
      <c r="M453" s="51"/>
      <c r="N453" s="51"/>
    </row>
    <row r="454" spans="2:14">
      <c r="B454" s="51"/>
      <c r="C454" s="51"/>
      <c r="D454" s="51"/>
      <c r="E454" s="51"/>
      <c r="F454" s="51"/>
      <c r="G454" s="51"/>
      <c r="H454" s="51"/>
      <c r="I454" s="51"/>
      <c r="J454" s="51"/>
      <c r="K454" s="51"/>
      <c r="L454" s="51"/>
      <c r="M454" s="51"/>
      <c r="N454" s="51"/>
    </row>
    <row r="455" spans="2:14">
      <c r="B455" s="51"/>
      <c r="C455" s="51"/>
      <c r="D455" s="51"/>
      <c r="E455" s="51"/>
      <c r="F455" s="51"/>
      <c r="G455" s="51"/>
      <c r="H455" s="51"/>
      <c r="I455" s="51"/>
      <c r="J455" s="51"/>
      <c r="K455" s="51"/>
      <c r="L455" s="51"/>
      <c r="M455" s="51"/>
      <c r="N455" s="51"/>
    </row>
    <row r="456" spans="2:14">
      <c r="B456" s="51"/>
      <c r="C456" s="51"/>
      <c r="D456" s="51"/>
      <c r="E456" s="51"/>
      <c r="F456" s="51"/>
      <c r="G456" s="51"/>
      <c r="H456" s="51"/>
      <c r="I456" s="51"/>
      <c r="J456" s="51"/>
      <c r="K456" s="51"/>
      <c r="L456" s="51"/>
      <c r="M456" s="51"/>
      <c r="N456" s="51"/>
    </row>
    <row r="457" spans="2:14">
      <c r="B457" s="51"/>
      <c r="C457" s="51"/>
      <c r="D457" s="51"/>
      <c r="E457" s="51"/>
      <c r="F457" s="51"/>
      <c r="G457" s="51"/>
      <c r="H457" s="51"/>
      <c r="I457" s="51"/>
      <c r="J457" s="51"/>
      <c r="K457" s="51"/>
      <c r="L457" s="51"/>
      <c r="M457" s="51"/>
      <c r="N457" s="51"/>
    </row>
    <row r="458" spans="2:14">
      <c r="B458" s="51"/>
      <c r="C458" s="51"/>
      <c r="D458" s="51"/>
      <c r="E458" s="51"/>
      <c r="F458" s="51"/>
      <c r="G458" s="51"/>
      <c r="H458" s="51"/>
      <c r="I458" s="51"/>
      <c r="J458" s="51"/>
      <c r="K458" s="51"/>
      <c r="L458" s="51"/>
      <c r="M458" s="51"/>
      <c r="N458" s="51"/>
    </row>
    <row r="459" spans="2:14">
      <c r="B459" s="51"/>
      <c r="C459" s="51"/>
      <c r="D459" s="51"/>
      <c r="E459" s="51"/>
      <c r="F459" s="51"/>
      <c r="G459" s="51"/>
      <c r="H459" s="51"/>
      <c r="I459" s="51"/>
      <c r="J459" s="51"/>
      <c r="K459" s="51"/>
      <c r="L459" s="51"/>
      <c r="M459" s="51"/>
      <c r="N459" s="51"/>
    </row>
    <row r="460" spans="2:14">
      <c r="B460" s="51"/>
      <c r="C460" s="51"/>
      <c r="D460" s="51"/>
      <c r="E460" s="51"/>
      <c r="F460" s="51"/>
      <c r="G460" s="51"/>
      <c r="H460" s="51"/>
      <c r="I460" s="51"/>
      <c r="J460" s="51"/>
      <c r="K460" s="51"/>
      <c r="L460" s="51"/>
      <c r="M460" s="51"/>
      <c r="N460" s="51"/>
    </row>
    <row r="461" spans="2:14">
      <c r="B461" s="51"/>
      <c r="C461" s="51"/>
      <c r="D461" s="51"/>
      <c r="E461" s="51"/>
      <c r="F461" s="51"/>
      <c r="G461" s="51"/>
      <c r="H461" s="51"/>
      <c r="I461" s="51"/>
      <c r="J461" s="51"/>
      <c r="K461" s="51"/>
      <c r="L461" s="51"/>
      <c r="M461" s="51"/>
      <c r="N461" s="51"/>
    </row>
    <row r="462" spans="2:14">
      <c r="B462" s="51"/>
      <c r="C462" s="51"/>
      <c r="D462" s="51"/>
      <c r="E462" s="51"/>
      <c r="F462" s="51"/>
      <c r="G462" s="51"/>
      <c r="H462" s="51"/>
      <c r="I462" s="51"/>
      <c r="J462" s="51"/>
      <c r="K462" s="51"/>
      <c r="L462" s="51"/>
      <c r="M462" s="51"/>
      <c r="N462" s="51"/>
    </row>
    <row r="463" spans="2:14">
      <c r="B463" s="51"/>
      <c r="C463" s="51"/>
      <c r="D463" s="51"/>
      <c r="E463" s="51"/>
      <c r="F463" s="51"/>
      <c r="G463" s="51"/>
      <c r="H463" s="51"/>
      <c r="I463" s="51"/>
      <c r="J463" s="51"/>
      <c r="K463" s="51"/>
      <c r="L463" s="51"/>
      <c r="M463" s="51"/>
      <c r="N463" s="51"/>
    </row>
    <row r="464" spans="2:14">
      <c r="B464" s="51"/>
      <c r="C464" s="51"/>
      <c r="D464" s="51"/>
      <c r="E464" s="51"/>
      <c r="F464" s="51"/>
      <c r="G464" s="51"/>
      <c r="H464" s="51"/>
      <c r="I464" s="51"/>
      <c r="J464" s="51"/>
      <c r="K464" s="51"/>
      <c r="L464" s="51"/>
      <c r="M464" s="51"/>
      <c r="N464" s="51"/>
    </row>
    <row r="465" spans="2:14">
      <c r="B465" s="51"/>
      <c r="C465" s="51"/>
      <c r="D465" s="51"/>
      <c r="E465" s="51"/>
      <c r="F465" s="51"/>
      <c r="G465" s="51"/>
      <c r="H465" s="51"/>
      <c r="I465" s="51"/>
      <c r="J465" s="51"/>
      <c r="K465" s="51"/>
      <c r="L465" s="51"/>
      <c r="M465" s="51"/>
      <c r="N465" s="51"/>
    </row>
    <row r="466" spans="2:14">
      <c r="B466" s="51"/>
      <c r="C466" s="51"/>
      <c r="D466" s="51"/>
      <c r="E466" s="51"/>
      <c r="F466" s="51"/>
      <c r="G466" s="51"/>
      <c r="H466" s="51"/>
      <c r="I466" s="51"/>
      <c r="J466" s="51"/>
      <c r="K466" s="51"/>
      <c r="L466" s="51"/>
      <c r="M466" s="51"/>
      <c r="N466" s="51"/>
    </row>
    <row r="467" spans="2:14">
      <c r="B467" s="51"/>
      <c r="C467" s="51"/>
      <c r="D467" s="51"/>
      <c r="E467" s="51"/>
      <c r="F467" s="51"/>
      <c r="G467" s="51"/>
      <c r="H467" s="51"/>
      <c r="I467" s="51"/>
      <c r="J467" s="51"/>
      <c r="K467" s="51"/>
      <c r="L467" s="51"/>
      <c r="M467" s="51"/>
      <c r="N467" s="51"/>
    </row>
    <row r="468" spans="2:14">
      <c r="B468" s="51"/>
      <c r="C468" s="51"/>
      <c r="D468" s="51"/>
      <c r="E468" s="51"/>
      <c r="F468" s="51"/>
      <c r="G468" s="51"/>
      <c r="H468" s="51"/>
      <c r="I468" s="51"/>
      <c r="J468" s="51"/>
      <c r="K468" s="51"/>
      <c r="L468" s="51"/>
      <c r="M468" s="51"/>
      <c r="N468" s="51"/>
    </row>
    <row r="469" spans="2:14">
      <c r="B469" s="51"/>
      <c r="C469" s="51"/>
      <c r="D469" s="51"/>
      <c r="E469" s="51"/>
      <c r="F469" s="51"/>
      <c r="G469" s="51"/>
      <c r="H469" s="51"/>
      <c r="I469" s="51"/>
      <c r="J469" s="51"/>
      <c r="K469" s="51"/>
      <c r="L469" s="51"/>
      <c r="M469" s="51"/>
      <c r="N469" s="51"/>
    </row>
    <row r="470" spans="2:14">
      <c r="B470" s="51"/>
      <c r="C470" s="51"/>
      <c r="D470" s="51"/>
      <c r="E470" s="51"/>
      <c r="F470" s="51"/>
      <c r="G470" s="51"/>
      <c r="H470" s="51"/>
      <c r="I470" s="51"/>
      <c r="J470" s="51"/>
      <c r="K470" s="51"/>
      <c r="L470" s="51"/>
      <c r="M470" s="51"/>
      <c r="N470" s="51"/>
    </row>
    <row r="471" spans="2:14">
      <c r="B471" s="51"/>
      <c r="C471" s="51"/>
      <c r="D471" s="51"/>
      <c r="E471" s="51"/>
      <c r="F471" s="51"/>
      <c r="G471" s="51"/>
      <c r="H471" s="51"/>
      <c r="I471" s="51"/>
      <c r="J471" s="51"/>
      <c r="K471" s="51"/>
      <c r="L471" s="51"/>
      <c r="M471" s="51"/>
      <c r="N471" s="51"/>
    </row>
    <row r="472" spans="2:14">
      <c r="B472" s="51"/>
      <c r="C472" s="51"/>
      <c r="D472" s="51"/>
      <c r="E472" s="51"/>
      <c r="F472" s="51"/>
      <c r="G472" s="51"/>
      <c r="H472" s="51"/>
      <c r="I472" s="51"/>
      <c r="J472" s="51"/>
      <c r="K472" s="51"/>
      <c r="L472" s="51"/>
      <c r="M472" s="51"/>
      <c r="N472" s="51"/>
    </row>
    <row r="473" spans="2:14">
      <c r="B473" s="51"/>
      <c r="C473" s="51"/>
      <c r="D473" s="51"/>
      <c r="E473" s="51"/>
      <c r="F473" s="51"/>
      <c r="G473" s="51"/>
      <c r="H473" s="51"/>
      <c r="I473" s="51"/>
      <c r="J473" s="51"/>
      <c r="K473" s="51"/>
      <c r="L473" s="51"/>
      <c r="M473" s="51"/>
      <c r="N473" s="51"/>
    </row>
    <row r="474" spans="2:14">
      <c r="B474" s="51"/>
      <c r="C474" s="51"/>
      <c r="D474" s="51"/>
      <c r="E474" s="51"/>
      <c r="F474" s="51"/>
      <c r="G474" s="51"/>
      <c r="H474" s="51"/>
      <c r="I474" s="51"/>
      <c r="J474" s="51"/>
      <c r="K474" s="51"/>
      <c r="L474" s="51"/>
      <c r="M474" s="51"/>
      <c r="N474" s="51"/>
    </row>
    <row r="475" spans="2:14">
      <c r="B475" s="51"/>
      <c r="C475" s="51"/>
      <c r="D475" s="51"/>
      <c r="E475" s="51"/>
      <c r="F475" s="51"/>
      <c r="G475" s="51"/>
      <c r="H475" s="51"/>
      <c r="I475" s="51"/>
      <c r="J475" s="51"/>
      <c r="K475" s="51"/>
      <c r="L475" s="51"/>
      <c r="M475" s="51"/>
      <c r="N475" s="51"/>
    </row>
    <row r="476" spans="2:14">
      <c r="B476" s="51"/>
      <c r="C476" s="51"/>
      <c r="D476" s="51"/>
      <c r="E476" s="51"/>
      <c r="F476" s="51"/>
      <c r="G476" s="51"/>
      <c r="H476" s="51"/>
      <c r="I476" s="51"/>
      <c r="J476" s="51"/>
      <c r="K476" s="51"/>
      <c r="L476" s="51"/>
      <c r="M476" s="51"/>
      <c r="N476" s="51"/>
    </row>
    <row r="477" spans="2:14">
      <c r="B477" s="51"/>
      <c r="C477" s="51"/>
      <c r="D477" s="51"/>
      <c r="E477" s="51"/>
      <c r="F477" s="51"/>
      <c r="G477" s="51"/>
      <c r="H477" s="51"/>
      <c r="I477" s="51"/>
      <c r="J477" s="51"/>
      <c r="K477" s="51"/>
      <c r="L477" s="51"/>
      <c r="M477" s="51"/>
      <c r="N477" s="51"/>
    </row>
    <row r="478" spans="2:14">
      <c r="B478" s="51"/>
      <c r="C478" s="51"/>
      <c r="D478" s="51"/>
      <c r="E478" s="51"/>
      <c r="F478" s="51"/>
      <c r="G478" s="51"/>
      <c r="H478" s="51"/>
      <c r="I478" s="51"/>
      <c r="J478" s="51"/>
      <c r="K478" s="51"/>
      <c r="L478" s="51"/>
      <c r="M478" s="51"/>
      <c r="N478" s="51"/>
    </row>
    <row r="479" spans="2:14">
      <c r="B479" s="51"/>
      <c r="C479" s="51"/>
      <c r="D479" s="51"/>
      <c r="E479" s="51"/>
      <c r="F479" s="51"/>
      <c r="G479" s="51"/>
      <c r="H479" s="51"/>
      <c r="I479" s="51"/>
      <c r="J479" s="51"/>
      <c r="K479" s="51"/>
      <c r="L479" s="51"/>
      <c r="M479" s="51"/>
      <c r="N479" s="51"/>
    </row>
    <row r="480" spans="2:14">
      <c r="B480" s="51"/>
      <c r="C480" s="51"/>
      <c r="D480" s="51"/>
      <c r="E480" s="51"/>
      <c r="F480" s="51"/>
      <c r="G480" s="51"/>
      <c r="H480" s="51"/>
      <c r="I480" s="51"/>
      <c r="J480" s="51"/>
      <c r="K480" s="51"/>
      <c r="L480" s="51"/>
      <c r="M480" s="51"/>
      <c r="N480" s="51"/>
    </row>
    <row r="481" spans="2:14">
      <c r="B481" s="51"/>
      <c r="C481" s="51"/>
      <c r="D481" s="51"/>
      <c r="E481" s="51"/>
      <c r="F481" s="51"/>
      <c r="G481" s="51"/>
      <c r="H481" s="51"/>
      <c r="I481" s="51"/>
      <c r="J481" s="51"/>
      <c r="K481" s="51"/>
      <c r="L481" s="51"/>
      <c r="M481" s="51"/>
      <c r="N481" s="51"/>
    </row>
    <row r="482" spans="2:14">
      <c r="B482" s="51"/>
      <c r="C482" s="51"/>
      <c r="D482" s="51"/>
      <c r="E482" s="51"/>
      <c r="F482" s="51"/>
      <c r="G482" s="51"/>
      <c r="H482" s="51"/>
      <c r="I482" s="51"/>
      <c r="J482" s="51"/>
      <c r="K482" s="51"/>
      <c r="L482" s="51"/>
      <c r="M482" s="51"/>
      <c r="N482" s="51"/>
    </row>
    <row r="483" spans="2:14">
      <c r="B483" s="51"/>
      <c r="C483" s="51"/>
      <c r="D483" s="51"/>
      <c r="E483" s="51"/>
      <c r="F483" s="51"/>
      <c r="G483" s="51"/>
      <c r="H483" s="51"/>
      <c r="I483" s="51"/>
      <c r="J483" s="51"/>
      <c r="K483" s="51"/>
      <c r="L483" s="51"/>
      <c r="M483" s="51"/>
      <c r="N483" s="51"/>
    </row>
    <row r="484" spans="2:14">
      <c r="B484" s="51"/>
      <c r="C484" s="51"/>
      <c r="D484" s="51"/>
      <c r="E484" s="51"/>
      <c r="F484" s="51"/>
      <c r="G484" s="51"/>
      <c r="H484" s="51"/>
      <c r="I484" s="51"/>
      <c r="J484" s="51"/>
      <c r="K484" s="51"/>
      <c r="L484" s="51"/>
      <c r="M484" s="51"/>
      <c r="N484" s="51"/>
    </row>
    <row r="485" spans="2:14">
      <c r="B485" s="51"/>
      <c r="C485" s="51"/>
      <c r="D485" s="51"/>
      <c r="E485" s="51"/>
      <c r="F485" s="51"/>
      <c r="G485" s="51"/>
      <c r="H485" s="51"/>
      <c r="I485" s="51"/>
      <c r="J485" s="51"/>
      <c r="K485" s="51"/>
      <c r="L485" s="51"/>
      <c r="M485" s="51"/>
      <c r="N485" s="51"/>
    </row>
    <row r="486" spans="2:14">
      <c r="B486" s="51"/>
      <c r="C486" s="51"/>
      <c r="D486" s="51"/>
      <c r="E486" s="51"/>
      <c r="F486" s="51"/>
      <c r="G486" s="51"/>
      <c r="H486" s="51"/>
      <c r="I486" s="51"/>
      <c r="J486" s="51"/>
      <c r="K486" s="51"/>
      <c r="L486" s="51"/>
      <c r="M486" s="51"/>
      <c r="N486" s="51"/>
    </row>
    <row r="487" spans="2:14">
      <c r="B487" s="51"/>
      <c r="C487" s="51"/>
      <c r="D487" s="51"/>
      <c r="E487" s="51"/>
      <c r="F487" s="51"/>
      <c r="G487" s="51"/>
      <c r="H487" s="51"/>
      <c r="I487" s="51"/>
      <c r="J487" s="51"/>
      <c r="K487" s="51"/>
      <c r="L487" s="51"/>
      <c r="M487" s="51"/>
      <c r="N487" s="51"/>
    </row>
    <row r="488" spans="2:14">
      <c r="B488" s="51"/>
      <c r="C488" s="51"/>
      <c r="D488" s="51"/>
      <c r="E488" s="51"/>
      <c r="F488" s="51"/>
      <c r="G488" s="51"/>
      <c r="H488" s="51"/>
      <c r="I488" s="51"/>
      <c r="J488" s="51"/>
      <c r="K488" s="51"/>
      <c r="L488" s="51"/>
      <c r="M488" s="51"/>
      <c r="N488" s="51"/>
    </row>
    <row r="489" spans="2:14">
      <c r="B489" s="51"/>
      <c r="C489" s="51"/>
      <c r="D489" s="51"/>
      <c r="E489" s="51"/>
      <c r="F489" s="51"/>
      <c r="G489" s="51"/>
      <c r="H489" s="51"/>
      <c r="I489" s="51"/>
      <c r="J489" s="51"/>
      <c r="K489" s="51"/>
      <c r="L489" s="51"/>
      <c r="M489" s="51"/>
      <c r="N489" s="51"/>
    </row>
    <row r="490" spans="2:14">
      <c r="B490" s="51"/>
      <c r="C490" s="51"/>
      <c r="D490" s="51"/>
      <c r="E490" s="51"/>
      <c r="F490" s="51"/>
      <c r="G490" s="51"/>
      <c r="H490" s="51"/>
      <c r="I490" s="51"/>
      <c r="J490" s="51"/>
      <c r="K490" s="51"/>
      <c r="L490" s="51"/>
      <c r="M490" s="51"/>
      <c r="N490" s="51"/>
    </row>
    <row r="491" spans="2:14">
      <c r="B491" s="51"/>
      <c r="C491" s="51"/>
      <c r="D491" s="51"/>
      <c r="E491" s="51"/>
      <c r="F491" s="51"/>
      <c r="G491" s="51"/>
      <c r="H491" s="51"/>
      <c r="I491" s="51"/>
      <c r="J491" s="51"/>
      <c r="K491" s="51"/>
      <c r="L491" s="51"/>
      <c r="M491" s="51"/>
      <c r="N491" s="51"/>
    </row>
    <row r="492" spans="2:14">
      <c r="B492" s="51"/>
      <c r="C492" s="51"/>
      <c r="D492" s="51"/>
      <c r="E492" s="51"/>
      <c r="F492" s="51"/>
      <c r="G492" s="51"/>
      <c r="H492" s="51"/>
      <c r="I492" s="51"/>
      <c r="J492" s="51"/>
      <c r="K492" s="51"/>
      <c r="L492" s="51"/>
      <c r="M492" s="51"/>
      <c r="N492" s="51"/>
    </row>
    <row r="493" spans="2:14">
      <c r="B493" s="51"/>
      <c r="C493" s="51"/>
      <c r="D493" s="51"/>
      <c r="E493" s="51"/>
      <c r="F493" s="51"/>
      <c r="G493" s="51"/>
      <c r="H493" s="51"/>
      <c r="I493" s="51"/>
      <c r="J493" s="51"/>
      <c r="K493" s="51"/>
      <c r="L493" s="51"/>
      <c r="M493" s="51"/>
      <c r="N493" s="51"/>
    </row>
    <row r="494" spans="2:14">
      <c r="B494" s="51"/>
      <c r="C494" s="51"/>
      <c r="D494" s="51"/>
      <c r="E494" s="51"/>
      <c r="F494" s="51"/>
      <c r="G494" s="51"/>
      <c r="H494" s="51"/>
      <c r="I494" s="51"/>
      <c r="J494" s="51"/>
      <c r="K494" s="51"/>
      <c r="L494" s="51"/>
      <c r="M494" s="51"/>
      <c r="N494" s="51"/>
    </row>
    <row r="495" spans="2:14">
      <c r="B495" s="51"/>
      <c r="C495" s="51"/>
      <c r="D495" s="51"/>
      <c r="E495" s="51"/>
      <c r="F495" s="51"/>
      <c r="G495" s="51"/>
      <c r="H495" s="51"/>
      <c r="I495" s="51"/>
      <c r="J495" s="51"/>
      <c r="K495" s="51"/>
      <c r="L495" s="51"/>
      <c r="M495" s="51"/>
      <c r="N495" s="51"/>
    </row>
    <row r="496" spans="2:14">
      <c r="B496" s="51"/>
      <c r="C496" s="51"/>
      <c r="D496" s="51"/>
      <c r="E496" s="51"/>
      <c r="F496" s="51"/>
      <c r="G496" s="51"/>
      <c r="H496" s="51"/>
      <c r="I496" s="51"/>
      <c r="J496" s="51"/>
      <c r="K496" s="51"/>
      <c r="L496" s="51"/>
      <c r="M496" s="51"/>
      <c r="N496" s="51"/>
    </row>
    <row r="497" spans="2:14">
      <c r="B497" s="51"/>
      <c r="C497" s="51"/>
      <c r="D497" s="51"/>
      <c r="E497" s="51"/>
      <c r="F497" s="51"/>
      <c r="G497" s="51"/>
      <c r="H497" s="51"/>
      <c r="I497" s="51"/>
      <c r="J497" s="51"/>
      <c r="K497" s="51"/>
      <c r="L497" s="51"/>
      <c r="M497" s="51"/>
      <c r="N497" s="51"/>
    </row>
    <row r="498" spans="2:14">
      <c r="B498" s="51"/>
      <c r="C498" s="51"/>
      <c r="D498" s="51"/>
      <c r="E498" s="51"/>
      <c r="F498" s="51"/>
      <c r="G498" s="51"/>
      <c r="H498" s="51"/>
      <c r="I498" s="51"/>
      <c r="J498" s="51"/>
      <c r="K498" s="51"/>
      <c r="L498" s="51"/>
      <c r="M498" s="51"/>
      <c r="N498" s="51"/>
    </row>
    <row r="499" spans="2:14">
      <c r="B499" s="51"/>
      <c r="C499" s="51"/>
      <c r="D499" s="51"/>
      <c r="E499" s="51"/>
      <c r="F499" s="51"/>
      <c r="G499" s="51"/>
      <c r="H499" s="51"/>
      <c r="I499" s="51"/>
      <c r="J499" s="51"/>
      <c r="K499" s="51"/>
      <c r="L499" s="51"/>
      <c r="M499" s="51"/>
      <c r="N499" s="51"/>
    </row>
    <row r="500" spans="2:14">
      <c r="B500" s="51"/>
      <c r="C500" s="51"/>
      <c r="D500" s="51"/>
      <c r="E500" s="51"/>
      <c r="F500" s="51"/>
      <c r="G500" s="51"/>
      <c r="H500" s="51"/>
      <c r="I500" s="51"/>
      <c r="J500" s="51"/>
      <c r="K500" s="51"/>
      <c r="L500" s="51"/>
      <c r="M500" s="51"/>
      <c r="N500" s="51"/>
    </row>
    <row r="501" spans="2:14">
      <c r="B501" s="51"/>
      <c r="C501" s="51"/>
      <c r="D501" s="51"/>
      <c r="E501" s="51"/>
      <c r="F501" s="51"/>
      <c r="G501" s="51"/>
      <c r="H501" s="51"/>
      <c r="I501" s="51"/>
      <c r="J501" s="51"/>
      <c r="K501" s="51"/>
      <c r="L501" s="51"/>
      <c r="M501" s="51"/>
      <c r="N501" s="51"/>
    </row>
    <row r="502" spans="2:14">
      <c r="B502" s="51"/>
      <c r="C502" s="51"/>
      <c r="D502" s="51"/>
      <c r="E502" s="51"/>
      <c r="F502" s="51"/>
      <c r="G502" s="51"/>
      <c r="H502" s="51"/>
      <c r="I502" s="51"/>
      <c r="J502" s="51"/>
      <c r="K502" s="51"/>
      <c r="L502" s="51"/>
      <c r="M502" s="51"/>
      <c r="N502" s="51"/>
    </row>
    <row r="503" spans="2:14">
      <c r="B503" s="51"/>
      <c r="C503" s="51"/>
      <c r="D503" s="51"/>
      <c r="E503" s="51"/>
      <c r="F503" s="51"/>
      <c r="G503" s="51"/>
      <c r="H503" s="51"/>
      <c r="I503" s="51"/>
      <c r="J503" s="51"/>
      <c r="K503" s="51"/>
      <c r="L503" s="51"/>
      <c r="M503" s="51"/>
      <c r="N503" s="51"/>
    </row>
    <row r="504" spans="2:14">
      <c r="B504" s="51"/>
      <c r="C504" s="51"/>
      <c r="D504" s="51"/>
      <c r="E504" s="51"/>
      <c r="F504" s="51"/>
      <c r="G504" s="51"/>
      <c r="H504" s="51"/>
      <c r="I504" s="51"/>
      <c r="J504" s="51"/>
      <c r="K504" s="51"/>
      <c r="L504" s="51"/>
      <c r="M504" s="51"/>
      <c r="N504" s="51"/>
    </row>
    <row r="505" spans="2:14">
      <c r="B505" s="51"/>
      <c r="C505" s="51"/>
      <c r="D505" s="51"/>
      <c r="E505" s="51"/>
      <c r="F505" s="51"/>
      <c r="G505" s="51"/>
      <c r="H505" s="51"/>
      <c r="I505" s="51"/>
      <c r="J505" s="51"/>
      <c r="K505" s="51"/>
      <c r="L505" s="51"/>
      <c r="M505" s="51"/>
      <c r="N505" s="51"/>
    </row>
    <row r="506" spans="2:14">
      <c r="B506" s="51"/>
      <c r="C506" s="51"/>
      <c r="D506" s="51"/>
      <c r="E506" s="51"/>
      <c r="F506" s="51"/>
      <c r="G506" s="51"/>
      <c r="H506" s="51"/>
      <c r="I506" s="51"/>
      <c r="J506" s="51"/>
      <c r="K506" s="51"/>
      <c r="L506" s="51"/>
      <c r="M506" s="51"/>
      <c r="N506" s="51"/>
    </row>
    <row r="507" spans="2:14">
      <c r="B507" s="51"/>
      <c r="C507" s="51"/>
      <c r="D507" s="51"/>
      <c r="E507" s="51"/>
      <c r="F507" s="51"/>
      <c r="G507" s="51"/>
      <c r="H507" s="51"/>
      <c r="I507" s="51"/>
      <c r="J507" s="51"/>
      <c r="K507" s="51"/>
      <c r="L507" s="51"/>
      <c r="M507" s="51"/>
      <c r="N507" s="51"/>
    </row>
    <row r="508" spans="2:14">
      <c r="B508" s="51"/>
      <c r="C508" s="51"/>
      <c r="D508" s="51"/>
      <c r="E508" s="51"/>
      <c r="F508" s="51"/>
      <c r="G508" s="51"/>
      <c r="H508" s="51"/>
      <c r="I508" s="51"/>
      <c r="J508" s="51"/>
      <c r="K508" s="51"/>
      <c r="L508" s="51"/>
      <c r="M508" s="51"/>
      <c r="N508" s="51"/>
    </row>
    <row r="509" spans="2:14">
      <c r="B509" s="51"/>
      <c r="C509" s="51"/>
      <c r="D509" s="51"/>
      <c r="E509" s="51"/>
      <c r="F509" s="51"/>
      <c r="G509" s="51"/>
      <c r="H509" s="51"/>
      <c r="I509" s="51"/>
      <c r="J509" s="51"/>
      <c r="K509" s="51"/>
      <c r="L509" s="51"/>
      <c r="M509" s="51"/>
      <c r="N509" s="51"/>
    </row>
    <row r="510" spans="2:14">
      <c r="B510" s="51"/>
      <c r="C510" s="51"/>
      <c r="D510" s="51"/>
      <c r="E510" s="51"/>
      <c r="F510" s="51"/>
      <c r="G510" s="51"/>
      <c r="H510" s="51"/>
      <c r="I510" s="51"/>
      <c r="J510" s="51"/>
      <c r="K510" s="51"/>
      <c r="L510" s="51"/>
      <c r="M510" s="51"/>
      <c r="N510" s="51"/>
    </row>
    <row r="511" spans="2:14">
      <c r="B511" s="51"/>
      <c r="C511" s="51"/>
      <c r="D511" s="51"/>
      <c r="E511" s="51"/>
      <c r="F511" s="51"/>
      <c r="G511" s="51"/>
      <c r="H511" s="51"/>
      <c r="I511" s="51"/>
      <c r="J511" s="51"/>
      <c r="K511" s="51"/>
      <c r="L511" s="51"/>
      <c r="M511" s="51"/>
      <c r="N511" s="51"/>
    </row>
    <row r="512" spans="2:14">
      <c r="B512" s="51"/>
      <c r="C512" s="51"/>
      <c r="D512" s="51"/>
      <c r="E512" s="51"/>
      <c r="F512" s="51"/>
      <c r="G512" s="51"/>
      <c r="H512" s="51"/>
      <c r="I512" s="51"/>
      <c r="J512" s="51"/>
      <c r="K512" s="51"/>
      <c r="L512" s="51"/>
      <c r="M512" s="51"/>
      <c r="N512" s="51"/>
    </row>
    <row r="513" spans="2:14">
      <c r="B513" s="51"/>
      <c r="C513" s="51"/>
      <c r="D513" s="51"/>
      <c r="E513" s="51"/>
      <c r="F513" s="51"/>
      <c r="G513" s="51"/>
      <c r="H513" s="51"/>
      <c r="I513" s="51"/>
      <c r="J513" s="51"/>
      <c r="K513" s="51"/>
      <c r="L513" s="51"/>
      <c r="M513" s="51"/>
      <c r="N513" s="51"/>
    </row>
    <row r="514" spans="2:14">
      <c r="B514" s="51"/>
      <c r="C514" s="51"/>
      <c r="D514" s="51"/>
      <c r="E514" s="51"/>
      <c r="F514" s="51"/>
      <c r="G514" s="51"/>
      <c r="H514" s="51"/>
      <c r="I514" s="51"/>
      <c r="J514" s="51"/>
      <c r="K514" s="51"/>
      <c r="L514" s="51"/>
      <c r="M514" s="51"/>
      <c r="N514" s="51"/>
    </row>
    <row r="515" spans="2:14">
      <c r="B515" s="51"/>
      <c r="C515" s="51"/>
      <c r="D515" s="51"/>
      <c r="E515" s="51"/>
      <c r="F515" s="51"/>
      <c r="G515" s="51"/>
      <c r="H515" s="51"/>
      <c r="I515" s="51"/>
      <c r="J515" s="51"/>
      <c r="K515" s="51"/>
      <c r="L515" s="51"/>
      <c r="M515" s="51"/>
      <c r="N515" s="51"/>
    </row>
    <row r="516" spans="2:14">
      <c r="B516" s="51"/>
      <c r="C516" s="51"/>
      <c r="D516" s="51"/>
      <c r="E516" s="51"/>
      <c r="F516" s="51"/>
      <c r="G516" s="51"/>
      <c r="H516" s="51"/>
      <c r="I516" s="51"/>
      <c r="J516" s="51"/>
      <c r="K516" s="51"/>
      <c r="L516" s="51"/>
      <c r="M516" s="51"/>
      <c r="N516" s="51"/>
    </row>
    <row r="517" spans="2:14">
      <c r="B517" s="51"/>
      <c r="C517" s="51"/>
      <c r="D517" s="51"/>
      <c r="E517" s="51"/>
      <c r="F517" s="51"/>
      <c r="G517" s="51"/>
      <c r="H517" s="51"/>
      <c r="I517" s="51"/>
      <c r="J517" s="51"/>
      <c r="K517" s="51"/>
      <c r="L517" s="51"/>
      <c r="M517" s="51"/>
      <c r="N517" s="51"/>
    </row>
    <row r="518" spans="2:14">
      <c r="B518" s="51"/>
      <c r="C518" s="51"/>
      <c r="D518" s="51"/>
      <c r="E518" s="51"/>
      <c r="F518" s="51"/>
      <c r="G518" s="51"/>
      <c r="H518" s="51"/>
      <c r="I518" s="51"/>
      <c r="J518" s="51"/>
      <c r="K518" s="51"/>
      <c r="L518" s="51"/>
      <c r="M518" s="51"/>
      <c r="N518" s="51"/>
    </row>
    <row r="519" spans="2:14">
      <c r="B519" s="51"/>
      <c r="C519" s="51"/>
      <c r="D519" s="51"/>
      <c r="E519" s="51"/>
      <c r="F519" s="51"/>
      <c r="G519" s="51"/>
      <c r="H519" s="51"/>
      <c r="I519" s="51"/>
      <c r="J519" s="51"/>
      <c r="K519" s="51"/>
      <c r="L519" s="51"/>
      <c r="M519" s="51"/>
      <c r="N519" s="51"/>
    </row>
    <row r="520" spans="2:14">
      <c r="B520" s="51"/>
      <c r="C520" s="51"/>
      <c r="D520" s="51"/>
      <c r="E520" s="51"/>
      <c r="F520" s="51"/>
      <c r="G520" s="51"/>
      <c r="H520" s="51"/>
      <c r="I520" s="51"/>
      <c r="J520" s="51"/>
      <c r="K520" s="51"/>
      <c r="L520" s="51"/>
      <c r="M520" s="51"/>
      <c r="N520" s="51"/>
    </row>
    <row r="521" spans="2:14">
      <c r="B521" s="51"/>
      <c r="C521" s="51"/>
      <c r="D521" s="51"/>
      <c r="E521" s="51"/>
      <c r="F521" s="51"/>
      <c r="G521" s="51"/>
      <c r="H521" s="51"/>
      <c r="I521" s="51"/>
      <c r="J521" s="51"/>
      <c r="K521" s="51"/>
      <c r="L521" s="51"/>
      <c r="M521" s="51"/>
      <c r="N521" s="51"/>
    </row>
    <row r="522" spans="2:14">
      <c r="B522" s="51"/>
      <c r="C522" s="51"/>
      <c r="D522" s="51"/>
      <c r="E522" s="51"/>
      <c r="F522" s="51"/>
      <c r="G522" s="51"/>
      <c r="H522" s="51"/>
      <c r="I522" s="51"/>
      <c r="J522" s="51"/>
      <c r="K522" s="51"/>
      <c r="L522" s="51"/>
      <c r="M522" s="51"/>
      <c r="N522" s="51"/>
    </row>
    <row r="523" spans="2:14">
      <c r="B523" s="51"/>
      <c r="C523" s="51"/>
      <c r="D523" s="51"/>
      <c r="E523" s="51"/>
      <c r="F523" s="51"/>
      <c r="G523" s="51"/>
      <c r="H523" s="51"/>
      <c r="I523" s="51"/>
      <c r="J523" s="51"/>
      <c r="K523" s="51"/>
      <c r="L523" s="51"/>
      <c r="M523" s="51"/>
      <c r="N523" s="51"/>
    </row>
    <row r="524" spans="2:14">
      <c r="B524" s="51"/>
      <c r="C524" s="51"/>
      <c r="D524" s="51"/>
      <c r="E524" s="51"/>
      <c r="F524" s="51"/>
      <c r="G524" s="51"/>
      <c r="H524" s="51"/>
      <c r="I524" s="51"/>
      <c r="J524" s="51"/>
      <c r="K524" s="51"/>
      <c r="L524" s="51"/>
      <c r="M524" s="51"/>
      <c r="N524" s="51"/>
    </row>
    <row r="525" spans="2:14">
      <c r="B525" s="51"/>
      <c r="C525" s="51"/>
      <c r="D525" s="51"/>
      <c r="E525" s="51"/>
      <c r="F525" s="51"/>
      <c r="G525" s="51"/>
      <c r="H525" s="51"/>
      <c r="I525" s="51"/>
      <c r="J525" s="51"/>
      <c r="K525" s="51"/>
      <c r="L525" s="51"/>
      <c r="M525" s="51"/>
      <c r="N525" s="51"/>
    </row>
    <row r="526" spans="2:14">
      <c r="B526" s="51"/>
      <c r="C526" s="51"/>
      <c r="D526" s="51"/>
      <c r="E526" s="51"/>
      <c r="F526" s="51"/>
      <c r="G526" s="51"/>
      <c r="H526" s="51"/>
      <c r="I526" s="51"/>
      <c r="J526" s="51"/>
      <c r="K526" s="51"/>
      <c r="L526" s="51"/>
      <c r="M526" s="51"/>
      <c r="N526" s="51"/>
    </row>
    <row r="527" spans="2:14">
      <c r="B527" s="51"/>
      <c r="C527" s="51"/>
      <c r="D527" s="51"/>
      <c r="E527" s="51"/>
      <c r="F527" s="51"/>
      <c r="G527" s="51"/>
      <c r="H527" s="51"/>
      <c r="I527" s="51"/>
      <c r="J527" s="51"/>
      <c r="K527" s="51"/>
      <c r="L527" s="51"/>
      <c r="M527" s="51"/>
      <c r="N527" s="51"/>
    </row>
    <row r="528" spans="2:14">
      <c r="B528" s="51"/>
      <c r="C528" s="51"/>
      <c r="D528" s="51"/>
      <c r="E528" s="51"/>
      <c r="F528" s="51"/>
      <c r="G528" s="51"/>
      <c r="H528" s="51"/>
      <c r="I528" s="51"/>
      <c r="J528" s="51"/>
      <c r="K528" s="51"/>
      <c r="L528" s="51"/>
      <c r="M528" s="51"/>
      <c r="N528" s="51"/>
    </row>
    <row r="529" spans="2:14">
      <c r="B529" s="51"/>
      <c r="C529" s="51"/>
      <c r="D529" s="51"/>
      <c r="E529" s="51"/>
      <c r="F529" s="51"/>
      <c r="G529" s="51"/>
      <c r="H529" s="51"/>
      <c r="I529" s="51"/>
      <c r="J529" s="51"/>
      <c r="K529" s="51"/>
      <c r="L529" s="51"/>
      <c r="M529" s="51"/>
      <c r="N529" s="51"/>
    </row>
    <row r="530" spans="2:14">
      <c r="B530" s="51"/>
      <c r="C530" s="51"/>
      <c r="D530" s="51"/>
      <c r="E530" s="51"/>
      <c r="F530" s="51"/>
      <c r="G530" s="51"/>
      <c r="H530" s="51"/>
      <c r="I530" s="51"/>
      <c r="J530" s="51"/>
      <c r="K530" s="51"/>
      <c r="L530" s="51"/>
      <c r="M530" s="51"/>
      <c r="N530" s="51"/>
    </row>
    <row r="531" spans="2:14">
      <c r="B531" s="51"/>
      <c r="C531" s="51"/>
      <c r="D531" s="51"/>
      <c r="E531" s="51"/>
      <c r="F531" s="51"/>
      <c r="G531" s="51"/>
      <c r="H531" s="51"/>
      <c r="I531" s="51"/>
      <c r="J531" s="51"/>
      <c r="K531" s="51"/>
      <c r="L531" s="51"/>
      <c r="M531" s="51"/>
      <c r="N531" s="51"/>
    </row>
    <row r="532" spans="2:14">
      <c r="B532" s="51"/>
      <c r="C532" s="51"/>
      <c r="D532" s="51"/>
      <c r="E532" s="51"/>
      <c r="F532" s="51"/>
      <c r="G532" s="51"/>
      <c r="H532" s="51"/>
      <c r="I532" s="51"/>
      <c r="J532" s="51"/>
      <c r="K532" s="51"/>
      <c r="L532" s="51"/>
      <c r="M532" s="51"/>
      <c r="N532" s="51"/>
    </row>
    <row r="533" spans="2:14">
      <c r="B533" s="51"/>
      <c r="C533" s="51"/>
      <c r="D533" s="51"/>
      <c r="E533" s="51"/>
      <c r="F533" s="51"/>
      <c r="G533" s="51"/>
      <c r="H533" s="51"/>
      <c r="I533" s="51"/>
      <c r="J533" s="51"/>
      <c r="K533" s="51"/>
      <c r="L533" s="51"/>
      <c r="M533" s="51"/>
      <c r="N533" s="51"/>
    </row>
    <row r="534" spans="2:14">
      <c r="B534" s="51"/>
      <c r="C534" s="51"/>
      <c r="D534" s="51"/>
      <c r="E534" s="51"/>
      <c r="F534" s="51"/>
      <c r="G534" s="51"/>
      <c r="H534" s="51"/>
      <c r="I534" s="51"/>
      <c r="J534" s="51"/>
      <c r="K534" s="51"/>
      <c r="L534" s="51"/>
      <c r="M534" s="51"/>
      <c r="N534" s="51"/>
    </row>
    <row r="535" spans="2:14">
      <c r="B535" s="51"/>
      <c r="C535" s="51"/>
      <c r="D535" s="51"/>
      <c r="E535" s="51"/>
      <c r="F535" s="51"/>
      <c r="G535" s="51"/>
      <c r="H535" s="51"/>
      <c r="I535" s="51"/>
      <c r="J535" s="51"/>
      <c r="K535" s="51"/>
      <c r="L535" s="51"/>
      <c r="M535" s="51"/>
      <c r="N535" s="51"/>
    </row>
    <row r="536" spans="2:14">
      <c r="B536" s="51"/>
      <c r="C536" s="51"/>
      <c r="D536" s="51"/>
      <c r="E536" s="51"/>
      <c r="F536" s="51"/>
      <c r="G536" s="51"/>
      <c r="H536" s="51"/>
      <c r="I536" s="51"/>
      <c r="J536" s="51"/>
      <c r="K536" s="51"/>
      <c r="L536" s="51"/>
      <c r="M536" s="51"/>
      <c r="N536" s="51"/>
    </row>
    <row r="537" spans="2:14">
      <c r="B537" s="51"/>
      <c r="C537" s="51"/>
      <c r="D537" s="51"/>
      <c r="E537" s="51"/>
      <c r="F537" s="51"/>
      <c r="G537" s="51"/>
      <c r="H537" s="51"/>
      <c r="I537" s="51"/>
      <c r="J537" s="51"/>
      <c r="K537" s="51"/>
      <c r="L537" s="51"/>
      <c r="M537" s="51"/>
      <c r="N537" s="51"/>
    </row>
    <row r="538" spans="2:14">
      <c r="B538" s="51"/>
      <c r="C538" s="51"/>
      <c r="D538" s="51"/>
      <c r="E538" s="51"/>
      <c r="F538" s="51"/>
      <c r="G538" s="51"/>
      <c r="H538" s="51"/>
      <c r="I538" s="51"/>
      <c r="J538" s="51"/>
      <c r="K538" s="51"/>
      <c r="L538" s="51"/>
      <c r="M538" s="51"/>
      <c r="N538" s="51"/>
    </row>
    <row r="539" spans="2:14">
      <c r="B539" s="51"/>
      <c r="C539" s="51"/>
      <c r="D539" s="51"/>
      <c r="E539" s="51"/>
      <c r="F539" s="51"/>
      <c r="G539" s="51"/>
      <c r="H539" s="51"/>
      <c r="I539" s="51"/>
      <c r="J539" s="51"/>
      <c r="K539" s="51"/>
      <c r="L539" s="51"/>
      <c r="M539" s="51"/>
      <c r="N539" s="51"/>
    </row>
    <row r="540" spans="2:14">
      <c r="B540" s="51"/>
      <c r="C540" s="51"/>
      <c r="D540" s="51"/>
      <c r="E540" s="51"/>
      <c r="F540" s="51"/>
      <c r="G540" s="51"/>
      <c r="H540" s="51"/>
      <c r="I540" s="51"/>
      <c r="J540" s="51"/>
      <c r="K540" s="51"/>
      <c r="L540" s="51"/>
      <c r="M540" s="51"/>
      <c r="N540" s="51"/>
    </row>
    <row r="541" spans="2:14">
      <c r="B541" s="51"/>
      <c r="C541" s="51"/>
      <c r="D541" s="51"/>
      <c r="E541" s="51"/>
      <c r="F541" s="51"/>
      <c r="G541" s="51"/>
      <c r="H541" s="51"/>
      <c r="I541" s="51"/>
      <c r="J541" s="51"/>
      <c r="K541" s="51"/>
      <c r="L541" s="51"/>
      <c r="M541" s="51"/>
      <c r="N541" s="51"/>
    </row>
    <row r="542" spans="2:14">
      <c r="B542" s="51"/>
      <c r="C542" s="51"/>
      <c r="D542" s="51"/>
      <c r="E542" s="51"/>
      <c r="F542" s="51"/>
      <c r="G542" s="51"/>
      <c r="H542" s="51"/>
      <c r="I542" s="51"/>
      <c r="J542" s="51"/>
      <c r="K542" s="51"/>
      <c r="L542" s="51"/>
      <c r="M542" s="51"/>
      <c r="N542" s="51"/>
    </row>
    <row r="543" spans="2:14">
      <c r="B543" s="51"/>
      <c r="C543" s="51"/>
      <c r="D543" s="51"/>
      <c r="E543" s="51"/>
      <c r="F543" s="51"/>
      <c r="G543" s="51"/>
      <c r="H543" s="51"/>
      <c r="I543" s="51"/>
      <c r="J543" s="51"/>
      <c r="K543" s="51"/>
      <c r="L543" s="51"/>
      <c r="M543" s="51"/>
      <c r="N543" s="51"/>
    </row>
    <row r="544" spans="2:14">
      <c r="B544" s="51"/>
      <c r="C544" s="51"/>
      <c r="D544" s="51"/>
      <c r="E544" s="51"/>
      <c r="F544" s="51"/>
      <c r="G544" s="51"/>
      <c r="H544" s="51"/>
      <c r="I544" s="51"/>
      <c r="J544" s="51"/>
      <c r="K544" s="51"/>
      <c r="L544" s="51"/>
      <c r="M544" s="51"/>
      <c r="N544" s="51"/>
    </row>
    <row r="545" spans="2:14">
      <c r="B545" s="51"/>
      <c r="C545" s="51"/>
      <c r="D545" s="51"/>
      <c r="E545" s="51"/>
      <c r="F545" s="51"/>
      <c r="G545" s="51"/>
      <c r="H545" s="51"/>
      <c r="I545" s="51"/>
      <c r="J545" s="51"/>
      <c r="K545" s="51"/>
      <c r="L545" s="51"/>
      <c r="M545" s="51"/>
      <c r="N545" s="51"/>
    </row>
    <row r="546" spans="2:14">
      <c r="B546" s="51"/>
      <c r="C546" s="51"/>
      <c r="D546" s="51"/>
      <c r="E546" s="51"/>
      <c r="F546" s="51"/>
      <c r="G546" s="51"/>
      <c r="H546" s="51"/>
      <c r="I546" s="51"/>
      <c r="J546" s="51"/>
      <c r="K546" s="51"/>
      <c r="L546" s="51"/>
      <c r="M546" s="51"/>
      <c r="N546" s="51"/>
    </row>
    <row r="547" spans="2:14">
      <c r="B547" s="51"/>
      <c r="C547" s="51"/>
      <c r="D547" s="51"/>
      <c r="E547" s="51"/>
      <c r="F547" s="51"/>
      <c r="G547" s="51"/>
      <c r="H547" s="51"/>
      <c r="I547" s="51"/>
      <c r="J547" s="51"/>
      <c r="K547" s="51"/>
      <c r="L547" s="51"/>
      <c r="M547" s="51"/>
      <c r="N547" s="51"/>
    </row>
    <row r="548" spans="2:14">
      <c r="B548" s="51"/>
      <c r="C548" s="51"/>
      <c r="D548" s="51"/>
      <c r="E548" s="51"/>
      <c r="F548" s="51"/>
      <c r="G548" s="51"/>
      <c r="H548" s="51"/>
      <c r="I548" s="51"/>
      <c r="J548" s="51"/>
      <c r="K548" s="51"/>
      <c r="L548" s="51"/>
      <c r="M548" s="51"/>
      <c r="N548" s="51"/>
    </row>
    <row r="549" spans="2:14">
      <c r="B549" s="51"/>
      <c r="C549" s="51"/>
      <c r="D549" s="51"/>
      <c r="E549" s="51"/>
      <c r="F549" s="51"/>
      <c r="G549" s="51"/>
      <c r="H549" s="51"/>
      <c r="I549" s="51"/>
      <c r="J549" s="51"/>
      <c r="K549" s="51"/>
      <c r="L549" s="51"/>
      <c r="M549" s="51"/>
      <c r="N549" s="51"/>
    </row>
    <row r="550" spans="2:14">
      <c r="B550" s="51"/>
      <c r="C550" s="51"/>
      <c r="D550" s="51"/>
      <c r="E550" s="51"/>
      <c r="F550" s="51"/>
      <c r="G550" s="51"/>
      <c r="H550" s="51"/>
      <c r="I550" s="51"/>
      <c r="J550" s="51"/>
      <c r="K550" s="51"/>
      <c r="L550" s="51"/>
      <c r="M550" s="51"/>
      <c r="N550" s="51"/>
    </row>
    <row r="551" spans="2:14">
      <c r="B551" s="51"/>
      <c r="C551" s="51"/>
      <c r="D551" s="51"/>
      <c r="E551" s="51"/>
      <c r="F551" s="51"/>
      <c r="G551" s="51"/>
      <c r="H551" s="51"/>
      <c r="I551" s="51"/>
      <c r="J551" s="51"/>
      <c r="K551" s="51"/>
      <c r="L551" s="51"/>
      <c r="M551" s="51"/>
      <c r="N551" s="51"/>
    </row>
    <row r="552" spans="2:14">
      <c r="B552" s="51"/>
      <c r="C552" s="51"/>
      <c r="D552" s="51"/>
      <c r="E552" s="51"/>
      <c r="F552" s="51"/>
      <c r="G552" s="51"/>
      <c r="H552" s="51"/>
      <c r="I552" s="51"/>
      <c r="J552" s="51"/>
      <c r="K552" s="51"/>
      <c r="L552" s="51"/>
      <c r="M552" s="51"/>
      <c r="N552" s="51"/>
    </row>
    <row r="553" spans="2:14">
      <c r="B553" s="51"/>
      <c r="C553" s="51"/>
      <c r="D553" s="51"/>
      <c r="E553" s="51"/>
      <c r="F553" s="51"/>
      <c r="G553" s="51"/>
      <c r="H553" s="51"/>
      <c r="I553" s="51"/>
      <c r="J553" s="51"/>
      <c r="K553" s="51"/>
      <c r="L553" s="51"/>
      <c r="M553" s="51"/>
      <c r="N553" s="51"/>
    </row>
    <row r="554" spans="2:14">
      <c r="B554" s="51"/>
      <c r="C554" s="51"/>
      <c r="D554" s="51"/>
      <c r="E554" s="51"/>
      <c r="F554" s="51"/>
      <c r="G554" s="51"/>
      <c r="H554" s="51"/>
      <c r="I554" s="51"/>
      <c r="J554" s="51"/>
      <c r="K554" s="51"/>
      <c r="L554" s="51"/>
      <c r="M554" s="51"/>
      <c r="N554" s="51"/>
    </row>
    <row r="555" spans="2:14">
      <c r="B555" s="51"/>
      <c r="C555" s="51"/>
      <c r="D555" s="51"/>
      <c r="E555" s="51"/>
      <c r="F555" s="51"/>
      <c r="G555" s="51"/>
      <c r="H555" s="51"/>
      <c r="I555" s="51"/>
      <c r="J555" s="51"/>
      <c r="K555" s="51"/>
      <c r="L555" s="51"/>
      <c r="M555" s="51"/>
      <c r="N555" s="51"/>
    </row>
    <row r="556" spans="2:14">
      <c r="B556" s="51"/>
      <c r="C556" s="51"/>
      <c r="D556" s="51"/>
      <c r="E556" s="51"/>
      <c r="F556" s="51"/>
      <c r="G556" s="51"/>
      <c r="H556" s="51"/>
      <c r="I556" s="51"/>
      <c r="J556" s="51"/>
      <c r="K556" s="51"/>
      <c r="L556" s="51"/>
      <c r="M556" s="51"/>
      <c r="N556" s="51"/>
    </row>
    <row r="557" spans="2:14">
      <c r="B557" s="51"/>
      <c r="C557" s="51"/>
      <c r="D557" s="51"/>
      <c r="E557" s="51"/>
      <c r="F557" s="51"/>
      <c r="G557" s="51"/>
      <c r="H557" s="51"/>
      <c r="I557" s="51"/>
      <c r="J557" s="51"/>
      <c r="K557" s="51"/>
      <c r="L557" s="51"/>
      <c r="M557" s="51"/>
      <c r="N557" s="51"/>
    </row>
    <row r="558" spans="2:14">
      <c r="B558" s="51"/>
      <c r="C558" s="51"/>
      <c r="D558" s="51"/>
      <c r="E558" s="51"/>
      <c r="F558" s="51"/>
      <c r="G558" s="51"/>
      <c r="H558" s="51"/>
      <c r="I558" s="51"/>
      <c r="J558" s="51"/>
      <c r="K558" s="51"/>
      <c r="L558" s="51"/>
      <c r="M558" s="51"/>
      <c r="N558" s="51"/>
    </row>
    <row r="559" spans="2:14">
      <c r="B559" s="51"/>
      <c r="C559" s="51"/>
      <c r="D559" s="51"/>
      <c r="E559" s="51"/>
      <c r="F559" s="51"/>
      <c r="G559" s="51"/>
      <c r="H559" s="51"/>
      <c r="I559" s="51"/>
      <c r="J559" s="51"/>
      <c r="K559" s="51"/>
      <c r="L559" s="51"/>
      <c r="M559" s="51"/>
      <c r="N559" s="51"/>
    </row>
    <row r="560" spans="2:14">
      <c r="B560" s="51"/>
      <c r="C560" s="51"/>
      <c r="D560" s="51"/>
      <c r="E560" s="51"/>
      <c r="F560" s="51"/>
      <c r="G560" s="51"/>
      <c r="H560" s="51"/>
      <c r="I560" s="51"/>
      <c r="J560" s="51"/>
      <c r="K560" s="51"/>
      <c r="L560" s="51"/>
      <c r="M560" s="51"/>
      <c r="N560" s="51"/>
    </row>
    <row r="561" spans="2:14">
      <c r="B561" s="51"/>
      <c r="C561" s="51"/>
      <c r="D561" s="51"/>
      <c r="E561" s="51"/>
      <c r="F561" s="51"/>
      <c r="G561" s="51"/>
      <c r="H561" s="51"/>
      <c r="I561" s="51"/>
      <c r="J561" s="51"/>
      <c r="K561" s="51"/>
      <c r="L561" s="51"/>
      <c r="M561" s="51"/>
      <c r="N561" s="51"/>
    </row>
    <row r="562" spans="2:14">
      <c r="B562" s="51"/>
      <c r="C562" s="51"/>
      <c r="D562" s="51"/>
      <c r="E562" s="51"/>
      <c r="F562" s="51"/>
      <c r="G562" s="51"/>
      <c r="H562" s="51"/>
      <c r="I562" s="51"/>
      <c r="J562" s="51"/>
      <c r="K562" s="51"/>
      <c r="L562" s="51"/>
      <c r="M562" s="51"/>
      <c r="N562" s="51"/>
    </row>
    <row r="563" spans="2:14">
      <c r="B563" s="51"/>
      <c r="C563" s="51"/>
      <c r="D563" s="51"/>
      <c r="E563" s="51"/>
      <c r="F563" s="51"/>
      <c r="G563" s="51"/>
      <c r="H563" s="51"/>
      <c r="I563" s="51"/>
      <c r="J563" s="51"/>
      <c r="K563" s="51"/>
      <c r="L563" s="51"/>
      <c r="M563" s="51"/>
      <c r="N563" s="51"/>
    </row>
    <row r="564" spans="2:14">
      <c r="B564" s="51"/>
      <c r="C564" s="51"/>
      <c r="D564" s="51"/>
      <c r="E564" s="51"/>
      <c r="F564" s="51"/>
      <c r="G564" s="51"/>
      <c r="H564" s="51"/>
      <c r="I564" s="51"/>
      <c r="J564" s="51"/>
      <c r="K564" s="51"/>
      <c r="L564" s="51"/>
      <c r="M564" s="51"/>
      <c r="N564" s="51"/>
    </row>
    <row r="565" spans="2:14">
      <c r="B565" s="51"/>
      <c r="C565" s="51"/>
      <c r="D565" s="51"/>
      <c r="E565" s="51"/>
      <c r="F565" s="51"/>
      <c r="G565" s="51"/>
      <c r="H565" s="51"/>
      <c r="I565" s="51"/>
      <c r="J565" s="51"/>
      <c r="K565" s="51"/>
      <c r="L565" s="51"/>
      <c r="M565" s="51"/>
      <c r="N565" s="51"/>
    </row>
    <row r="566" spans="2:14">
      <c r="B566" s="51"/>
      <c r="C566" s="51"/>
      <c r="D566" s="51"/>
      <c r="E566" s="51"/>
      <c r="F566" s="51"/>
      <c r="G566" s="51"/>
      <c r="H566" s="51"/>
      <c r="I566" s="51"/>
      <c r="J566" s="51"/>
      <c r="K566" s="51"/>
      <c r="L566" s="51"/>
      <c r="M566" s="51"/>
      <c r="N566" s="51"/>
    </row>
    <row r="567" spans="2:14">
      <c r="B567" s="51"/>
      <c r="C567" s="51"/>
      <c r="D567" s="51"/>
      <c r="E567" s="51"/>
      <c r="F567" s="51"/>
      <c r="G567" s="51"/>
      <c r="H567" s="51"/>
      <c r="I567" s="51"/>
      <c r="J567" s="51"/>
      <c r="K567" s="51"/>
      <c r="L567" s="51"/>
      <c r="M567" s="51"/>
      <c r="N567" s="51"/>
    </row>
    <row r="568" spans="2:14">
      <c r="B568" s="51"/>
      <c r="C568" s="51"/>
      <c r="D568" s="51"/>
      <c r="E568" s="51"/>
      <c r="F568" s="51"/>
      <c r="G568" s="51"/>
      <c r="H568" s="51"/>
      <c r="I568" s="51"/>
      <c r="J568" s="51"/>
      <c r="K568" s="51"/>
      <c r="L568" s="51"/>
      <c r="M568" s="51"/>
      <c r="N568" s="51"/>
    </row>
    <row r="569" spans="2:14">
      <c r="B569" s="51"/>
      <c r="C569" s="51"/>
      <c r="D569" s="51"/>
      <c r="E569" s="51"/>
      <c r="F569" s="51"/>
      <c r="G569" s="51"/>
      <c r="H569" s="51"/>
      <c r="I569" s="51"/>
      <c r="J569" s="51"/>
      <c r="K569" s="51"/>
      <c r="L569" s="51"/>
      <c r="M569" s="51"/>
      <c r="N569" s="51"/>
    </row>
    <row r="570" spans="2:14">
      <c r="B570" s="51"/>
      <c r="C570" s="51"/>
      <c r="D570" s="51"/>
      <c r="E570" s="51"/>
      <c r="F570" s="51"/>
      <c r="G570" s="51"/>
      <c r="H570" s="51"/>
      <c r="I570" s="51"/>
      <c r="J570" s="51"/>
      <c r="K570" s="51"/>
      <c r="L570" s="51"/>
      <c r="M570" s="51"/>
      <c r="N570" s="51"/>
    </row>
    <row r="571" spans="2:14">
      <c r="B571" s="51"/>
      <c r="C571" s="51"/>
      <c r="D571" s="51"/>
      <c r="E571" s="51"/>
      <c r="F571" s="51"/>
      <c r="G571" s="51"/>
      <c r="H571" s="51"/>
      <c r="I571" s="51"/>
      <c r="J571" s="51"/>
      <c r="K571" s="51"/>
      <c r="L571" s="51"/>
      <c r="M571" s="51"/>
      <c r="N571" s="51"/>
    </row>
    <row r="572" spans="2:14">
      <c r="B572" s="51"/>
      <c r="C572" s="51"/>
      <c r="D572" s="51"/>
      <c r="E572" s="51"/>
      <c r="F572" s="51"/>
      <c r="G572" s="51"/>
      <c r="H572" s="51"/>
      <c r="I572" s="51"/>
      <c r="J572" s="51"/>
      <c r="K572" s="51"/>
      <c r="L572" s="51"/>
      <c r="M572" s="51"/>
      <c r="N572" s="51"/>
    </row>
    <row r="573" spans="2:14">
      <c r="B573" s="51"/>
      <c r="C573" s="51"/>
      <c r="D573" s="51"/>
      <c r="E573" s="51"/>
      <c r="F573" s="51"/>
      <c r="G573" s="51"/>
      <c r="H573" s="51"/>
      <c r="I573" s="51"/>
      <c r="J573" s="51"/>
      <c r="K573" s="51"/>
      <c r="L573" s="51"/>
      <c r="M573" s="51"/>
      <c r="N573" s="51"/>
    </row>
    <row r="574" spans="2:14">
      <c r="B574" s="51"/>
      <c r="C574" s="51"/>
      <c r="D574" s="51"/>
      <c r="E574" s="51"/>
      <c r="F574" s="51"/>
      <c r="G574" s="51"/>
      <c r="H574" s="51"/>
      <c r="I574" s="51"/>
      <c r="J574" s="51"/>
      <c r="K574" s="51"/>
      <c r="L574" s="51"/>
      <c r="M574" s="51"/>
      <c r="N574" s="51"/>
    </row>
    <row r="575" spans="2:14">
      <c r="B575" s="51"/>
      <c r="C575" s="51"/>
      <c r="D575" s="51"/>
      <c r="E575" s="51"/>
      <c r="F575" s="51"/>
      <c r="G575" s="51"/>
      <c r="H575" s="51"/>
      <c r="I575" s="51"/>
      <c r="J575" s="51"/>
      <c r="K575" s="51"/>
      <c r="L575" s="51"/>
      <c r="M575" s="51"/>
      <c r="N575" s="51"/>
    </row>
    <row r="576" spans="2:14">
      <c r="B576" s="51"/>
      <c r="C576" s="51"/>
      <c r="D576" s="51"/>
      <c r="E576" s="51"/>
      <c r="F576" s="51"/>
      <c r="G576" s="51"/>
      <c r="H576" s="51"/>
      <c r="I576" s="51"/>
      <c r="J576" s="51"/>
      <c r="K576" s="51"/>
      <c r="L576" s="51"/>
      <c r="M576" s="51"/>
      <c r="N576" s="51"/>
    </row>
    <row r="577" spans="2:14">
      <c r="B577" s="51"/>
      <c r="C577" s="51"/>
      <c r="D577" s="51"/>
      <c r="E577" s="51"/>
      <c r="F577" s="51"/>
      <c r="G577" s="51"/>
      <c r="H577" s="51"/>
      <c r="I577" s="51"/>
      <c r="J577" s="51"/>
      <c r="K577" s="51"/>
      <c r="L577" s="51"/>
      <c r="M577" s="51"/>
      <c r="N577" s="51"/>
    </row>
    <row r="578" spans="2:14">
      <c r="B578" s="51"/>
      <c r="C578" s="51"/>
      <c r="D578" s="51"/>
      <c r="E578" s="51"/>
      <c r="F578" s="51"/>
      <c r="G578" s="51"/>
      <c r="H578" s="51"/>
      <c r="I578" s="51"/>
      <c r="J578" s="51"/>
      <c r="K578" s="51"/>
      <c r="L578" s="51"/>
      <c r="M578" s="51"/>
      <c r="N578" s="51"/>
    </row>
    <row r="579" spans="2:14">
      <c r="B579" s="51"/>
      <c r="C579" s="51"/>
      <c r="D579" s="51"/>
      <c r="E579" s="51"/>
      <c r="F579" s="51"/>
      <c r="G579" s="51"/>
      <c r="H579" s="51"/>
      <c r="I579" s="51"/>
      <c r="J579" s="51"/>
      <c r="K579" s="51"/>
      <c r="L579" s="51"/>
      <c r="M579" s="51"/>
      <c r="N579" s="51"/>
    </row>
    <row r="580" spans="2:14">
      <c r="B580" s="51"/>
      <c r="C580" s="51"/>
      <c r="D580" s="51"/>
      <c r="E580" s="51"/>
      <c r="F580" s="51"/>
      <c r="G580" s="51"/>
      <c r="H580" s="51"/>
      <c r="I580" s="51"/>
      <c r="J580" s="51"/>
      <c r="K580" s="51"/>
      <c r="L580" s="51"/>
      <c r="M580" s="51"/>
      <c r="N580" s="51"/>
    </row>
    <row r="581" spans="2:14">
      <c r="B581" s="51"/>
      <c r="C581" s="51"/>
      <c r="D581" s="51"/>
      <c r="E581" s="51"/>
      <c r="F581" s="51"/>
      <c r="G581" s="51"/>
      <c r="H581" s="51"/>
      <c r="I581" s="51"/>
      <c r="J581" s="51"/>
      <c r="K581" s="51"/>
      <c r="L581" s="51"/>
      <c r="M581" s="51"/>
      <c r="N581" s="51"/>
    </row>
    <row r="582" spans="2:14">
      <c r="B582" s="51"/>
      <c r="C582" s="51"/>
      <c r="D582" s="51"/>
      <c r="E582" s="51"/>
      <c r="F582" s="51"/>
      <c r="G582" s="51"/>
      <c r="H582" s="51"/>
      <c r="I582" s="51"/>
      <c r="J582" s="51"/>
      <c r="K582" s="51"/>
      <c r="L582" s="51"/>
      <c r="M582" s="51"/>
      <c r="N582" s="51"/>
    </row>
    <row r="583" spans="2:14">
      <c r="B583" s="51"/>
      <c r="C583" s="51"/>
      <c r="D583" s="51"/>
      <c r="E583" s="51"/>
      <c r="F583" s="51"/>
      <c r="G583" s="51"/>
      <c r="H583" s="51"/>
      <c r="I583" s="51"/>
      <c r="J583" s="51"/>
      <c r="K583" s="51"/>
      <c r="L583" s="51"/>
      <c r="M583" s="51"/>
      <c r="N583" s="51"/>
    </row>
    <row r="584" spans="2:14">
      <c r="B584" s="51"/>
      <c r="C584" s="51"/>
      <c r="D584" s="51"/>
      <c r="E584" s="51"/>
      <c r="F584" s="51"/>
      <c r="G584" s="51"/>
      <c r="H584" s="51"/>
      <c r="I584" s="51"/>
      <c r="J584" s="51"/>
      <c r="K584" s="51"/>
      <c r="L584" s="51"/>
      <c r="M584" s="51"/>
      <c r="N584" s="51"/>
    </row>
    <row r="585" spans="2:14">
      <c r="B585" s="51"/>
      <c r="C585" s="51"/>
      <c r="D585" s="51"/>
      <c r="E585" s="51"/>
      <c r="F585" s="51"/>
      <c r="G585" s="51"/>
      <c r="H585" s="51"/>
      <c r="I585" s="51"/>
      <c r="J585" s="51"/>
      <c r="K585" s="51"/>
      <c r="L585" s="51"/>
      <c r="M585" s="51"/>
      <c r="N585" s="51"/>
    </row>
    <row r="586" spans="2:14">
      <c r="B586" s="51"/>
      <c r="C586" s="51"/>
      <c r="D586" s="51"/>
      <c r="E586" s="51"/>
      <c r="F586" s="51"/>
      <c r="G586" s="51"/>
      <c r="H586" s="51"/>
      <c r="I586" s="51"/>
      <c r="J586" s="51"/>
      <c r="K586" s="51"/>
      <c r="L586" s="51"/>
      <c r="M586" s="51"/>
      <c r="N586" s="51"/>
    </row>
    <row r="587" spans="2:14">
      <c r="B587" s="51"/>
      <c r="C587" s="51"/>
      <c r="D587" s="51"/>
      <c r="E587" s="51"/>
      <c r="F587" s="51"/>
      <c r="G587" s="51"/>
      <c r="H587" s="51"/>
      <c r="I587" s="51"/>
      <c r="J587" s="51"/>
      <c r="K587" s="51"/>
      <c r="L587" s="51"/>
      <c r="M587" s="51"/>
      <c r="N587" s="51"/>
    </row>
    <row r="588" spans="2:14">
      <c r="B588" s="51"/>
      <c r="C588" s="51"/>
      <c r="D588" s="51"/>
      <c r="E588" s="51"/>
      <c r="F588" s="51"/>
      <c r="G588" s="51"/>
      <c r="H588" s="51"/>
      <c r="I588" s="51"/>
      <c r="J588" s="51"/>
      <c r="K588" s="51"/>
      <c r="L588" s="51"/>
      <c r="M588" s="51"/>
      <c r="N588" s="51"/>
    </row>
    <row r="589" spans="2:14">
      <c r="B589" s="51"/>
      <c r="C589" s="51"/>
      <c r="D589" s="51"/>
      <c r="E589" s="51"/>
      <c r="F589" s="51"/>
      <c r="G589" s="51"/>
      <c r="H589" s="51"/>
      <c r="I589" s="51"/>
      <c r="J589" s="51"/>
      <c r="K589" s="51"/>
      <c r="L589" s="51"/>
      <c r="M589" s="51"/>
      <c r="N589" s="51"/>
    </row>
    <row r="590" spans="2:14">
      <c r="B590" s="51"/>
      <c r="C590" s="51"/>
      <c r="D590" s="51"/>
      <c r="E590" s="51"/>
      <c r="F590" s="51"/>
      <c r="G590" s="51"/>
      <c r="H590" s="51"/>
      <c r="I590" s="51"/>
      <c r="J590" s="51"/>
      <c r="K590" s="51"/>
      <c r="L590" s="51"/>
      <c r="M590" s="51"/>
      <c r="N590" s="51"/>
    </row>
    <row r="591" spans="2:14">
      <c r="B591" s="51"/>
      <c r="C591" s="51"/>
      <c r="D591" s="51"/>
      <c r="E591" s="51"/>
      <c r="F591" s="51"/>
      <c r="G591" s="51"/>
      <c r="H591" s="51"/>
      <c r="I591" s="51"/>
      <c r="J591" s="51"/>
      <c r="K591" s="51"/>
      <c r="L591" s="51"/>
      <c r="M591" s="51"/>
      <c r="N591" s="51"/>
    </row>
    <row r="592" spans="2:14">
      <c r="B592" s="51"/>
      <c r="C592" s="51"/>
      <c r="D592" s="51"/>
      <c r="E592" s="51"/>
      <c r="F592" s="51"/>
      <c r="G592" s="51"/>
      <c r="H592" s="51"/>
      <c r="I592" s="51"/>
      <c r="J592" s="51"/>
      <c r="K592" s="51"/>
      <c r="L592" s="51"/>
      <c r="M592" s="51"/>
      <c r="N592" s="51"/>
    </row>
    <row r="593" spans="2:14">
      <c r="B593" s="51"/>
      <c r="C593" s="51"/>
      <c r="D593" s="51"/>
      <c r="E593" s="51"/>
      <c r="F593" s="51"/>
      <c r="G593" s="51"/>
      <c r="H593" s="51"/>
      <c r="I593" s="51"/>
      <c r="J593" s="51"/>
      <c r="K593" s="51"/>
      <c r="L593" s="51"/>
      <c r="M593" s="51"/>
      <c r="N593" s="51"/>
    </row>
    <row r="594" spans="2:14">
      <c r="B594" s="51"/>
      <c r="C594" s="51"/>
      <c r="D594" s="51"/>
      <c r="E594" s="51"/>
      <c r="F594" s="51"/>
      <c r="G594" s="51"/>
      <c r="H594" s="51"/>
      <c r="I594" s="51"/>
      <c r="J594" s="51"/>
      <c r="K594" s="51"/>
      <c r="L594" s="51"/>
      <c r="M594" s="51"/>
      <c r="N594" s="51"/>
    </row>
    <row r="595" spans="2:14">
      <c r="B595" s="51"/>
      <c r="C595" s="51"/>
      <c r="D595" s="51"/>
      <c r="E595" s="51"/>
      <c r="F595" s="51"/>
      <c r="G595" s="51"/>
      <c r="H595" s="51"/>
      <c r="I595" s="51"/>
      <c r="J595" s="51"/>
      <c r="K595" s="51"/>
      <c r="L595" s="51"/>
      <c r="M595" s="51"/>
      <c r="N595" s="51"/>
    </row>
    <row r="596" spans="2:14">
      <c r="B596" s="51"/>
      <c r="C596" s="51"/>
      <c r="D596" s="51"/>
      <c r="E596" s="51"/>
      <c r="F596" s="51"/>
      <c r="G596" s="51"/>
      <c r="H596" s="51"/>
      <c r="I596" s="51"/>
      <c r="J596" s="51"/>
      <c r="K596" s="51"/>
      <c r="L596" s="51"/>
      <c r="M596" s="51"/>
      <c r="N596" s="51"/>
    </row>
    <row r="597" spans="2:14">
      <c r="B597" s="51"/>
      <c r="C597" s="51"/>
      <c r="D597" s="51"/>
      <c r="E597" s="51"/>
      <c r="F597" s="51"/>
      <c r="G597" s="51"/>
      <c r="H597" s="51"/>
      <c r="I597" s="51"/>
      <c r="J597" s="51"/>
      <c r="K597" s="51"/>
      <c r="L597" s="51"/>
      <c r="M597" s="51"/>
      <c r="N597" s="51"/>
    </row>
    <row r="598" spans="2:14">
      <c r="B598" s="51"/>
      <c r="C598" s="51"/>
      <c r="D598" s="51"/>
      <c r="E598" s="51"/>
      <c r="F598" s="51"/>
      <c r="G598" s="51"/>
      <c r="H598" s="51"/>
      <c r="I598" s="51"/>
      <c r="J598" s="51"/>
      <c r="K598" s="51"/>
      <c r="L598" s="51"/>
      <c r="M598" s="51"/>
      <c r="N598" s="51"/>
    </row>
    <row r="599" spans="2:14">
      <c r="B599" s="51"/>
      <c r="C599" s="51"/>
      <c r="D599" s="51"/>
      <c r="E599" s="51"/>
      <c r="F599" s="51"/>
      <c r="G599" s="51"/>
      <c r="H599" s="51"/>
      <c r="I599" s="51"/>
      <c r="J599" s="51"/>
      <c r="K599" s="51"/>
      <c r="L599" s="51"/>
      <c r="M599" s="51"/>
      <c r="N599" s="51"/>
    </row>
    <row r="600" spans="2:14">
      <c r="B600" s="51"/>
      <c r="C600" s="51"/>
      <c r="D600" s="51"/>
      <c r="E600" s="51"/>
      <c r="F600" s="51"/>
      <c r="G600" s="51"/>
      <c r="H600" s="51"/>
      <c r="I600" s="51"/>
      <c r="J600" s="51"/>
      <c r="K600" s="51"/>
      <c r="L600" s="51"/>
      <c r="M600" s="51"/>
      <c r="N600" s="51"/>
    </row>
    <row r="601" spans="2:14">
      <c r="B601" s="51"/>
      <c r="C601" s="51"/>
      <c r="D601" s="51"/>
      <c r="E601" s="51"/>
      <c r="F601" s="51"/>
      <c r="G601" s="51"/>
      <c r="H601" s="51"/>
      <c r="I601" s="51"/>
      <c r="J601" s="51"/>
      <c r="K601" s="51"/>
      <c r="L601" s="51"/>
      <c r="M601" s="51"/>
      <c r="N601" s="51"/>
    </row>
    <row r="602" spans="2:14">
      <c r="B602" s="51"/>
      <c r="C602" s="51"/>
      <c r="D602" s="51"/>
      <c r="E602" s="51"/>
      <c r="F602" s="51"/>
      <c r="G602" s="51"/>
      <c r="H602" s="51"/>
      <c r="I602" s="51"/>
      <c r="J602" s="51"/>
      <c r="K602" s="51"/>
      <c r="L602" s="51"/>
      <c r="M602" s="51"/>
      <c r="N602" s="51"/>
    </row>
  </sheetData>
  <mergeCells count="16">
    <mergeCell ref="C1:J1"/>
    <mergeCell ref="C2:F2"/>
    <mergeCell ref="D41:E41"/>
    <mergeCell ref="F41:G41"/>
    <mergeCell ref="H41:I41"/>
    <mergeCell ref="H4:I4"/>
    <mergeCell ref="D16:E16"/>
    <mergeCell ref="F16:G16"/>
    <mergeCell ref="H16:I16"/>
    <mergeCell ref="D29:E29"/>
    <mergeCell ref="F29:G29"/>
    <mergeCell ref="H29:I29"/>
    <mergeCell ref="D4:E4"/>
    <mergeCell ref="F4:G4"/>
    <mergeCell ref="C26:L26"/>
    <mergeCell ref="C27:F27"/>
  </mergeCells>
  <printOptions horizontalCentered="1" verticalCentered="1"/>
  <pageMargins left="0.43484848484848487" right="0.78740157480314965" top="0.98425196850393704" bottom="0.98425196850393704" header="0.51181102362204722" footer="0.51181102362204722"/>
  <pageSetup paperSize="9" scale="45" firstPageNumber="2" orientation="portrait" r:id="rId1"/>
  <headerFooter alignWithMargins="0">
    <oddFooter>&amp;C&amp;16page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600"/>
  <sheetViews>
    <sheetView view="pageBreakPreview" zoomScale="50" zoomScaleNormal="100" zoomScaleSheetLayoutView="50" zoomScalePageLayoutView="55" workbookViewId="0">
      <selection activeCell="P8" sqref="P8"/>
    </sheetView>
  </sheetViews>
  <sheetFormatPr baseColWidth="10" defaultColWidth="11" defaultRowHeight="15.6"/>
  <cols>
    <col min="1" max="1" width="11" style="68"/>
    <col min="2" max="2" width="18.36328125" style="48" customWidth="1"/>
    <col min="3" max="3" width="33.36328125" style="48" customWidth="1"/>
    <col min="4" max="4" width="12.453125" style="48" customWidth="1"/>
    <col min="5" max="5" width="11.453125" style="48" customWidth="1"/>
    <col min="6" max="6" width="14" style="48" customWidth="1"/>
    <col min="7" max="7" width="14.08984375" style="48" customWidth="1"/>
    <col min="8" max="8" width="12" style="48" customWidth="1"/>
    <col min="9" max="9" width="11.26953125" style="48" customWidth="1"/>
    <col min="10" max="10" width="17.26953125" style="48" customWidth="1"/>
    <col min="11" max="11" width="14.7265625" style="48" customWidth="1"/>
    <col min="12" max="13" width="9.90625" style="48" customWidth="1"/>
    <col min="14" max="14" width="8.08984375" style="48" customWidth="1"/>
    <col min="15" max="16384" width="11" style="48"/>
  </cols>
  <sheetData>
    <row r="1" spans="1:24" ht="21">
      <c r="B1" s="240" t="s">
        <v>29</v>
      </c>
      <c r="C1" s="985" t="s">
        <v>307</v>
      </c>
      <c r="D1" s="985"/>
      <c r="E1" s="985"/>
      <c r="F1" s="985"/>
      <c r="G1" s="985"/>
      <c r="H1" s="985"/>
      <c r="I1" s="985"/>
      <c r="J1" s="985"/>
      <c r="K1" s="47"/>
      <c r="L1" s="47"/>
      <c r="M1" s="47"/>
      <c r="N1" s="47"/>
      <c r="O1" s="47"/>
      <c r="P1" s="47"/>
      <c r="Q1" s="47"/>
      <c r="R1" s="47"/>
      <c r="S1" s="47"/>
      <c r="T1" s="47"/>
      <c r="U1" s="47"/>
      <c r="V1" s="47"/>
      <c r="W1" s="47"/>
      <c r="X1" s="47"/>
    </row>
    <row r="2" spans="1:24" ht="21">
      <c r="B2" s="141"/>
      <c r="C2" s="964" t="str">
        <f>couverture!$B$26</f>
        <v>Situation au 1er janvier 2018</v>
      </c>
      <c r="D2" s="964"/>
      <c r="E2" s="142"/>
      <c r="F2" s="142"/>
      <c r="G2" s="142"/>
      <c r="H2" s="51"/>
      <c r="I2" s="51"/>
      <c r="J2" s="47"/>
      <c r="K2" s="47"/>
      <c r="L2" s="47"/>
      <c r="M2" s="47"/>
      <c r="N2" s="47"/>
      <c r="O2" s="47"/>
      <c r="P2" s="47"/>
      <c r="Q2" s="47"/>
      <c r="R2" s="47"/>
      <c r="S2" s="47"/>
      <c r="T2" s="47"/>
      <c r="U2" s="47"/>
      <c r="V2" s="47"/>
      <c r="W2" s="47"/>
      <c r="X2" s="47"/>
    </row>
    <row r="3" spans="1:24" ht="18">
      <c r="B3" s="51"/>
      <c r="C3" s="241"/>
      <c r="D3" s="51"/>
      <c r="E3" s="51"/>
      <c r="F3" s="51"/>
      <c r="G3" s="51"/>
      <c r="H3" s="51"/>
      <c r="I3" s="51"/>
      <c r="J3" s="47"/>
      <c r="K3" s="47"/>
      <c r="L3" s="47"/>
      <c r="M3" s="47"/>
      <c r="N3" s="47"/>
      <c r="O3" s="47"/>
      <c r="P3" s="47"/>
      <c r="Q3" s="47"/>
      <c r="R3" s="47"/>
      <c r="S3" s="47"/>
      <c r="T3" s="47"/>
      <c r="U3" s="47"/>
      <c r="V3" s="47"/>
      <c r="W3" s="47"/>
      <c r="X3" s="47"/>
    </row>
    <row r="4" spans="1:24" s="50" customFormat="1" ht="53.25" customHeight="1">
      <c r="A4" s="84"/>
      <c r="B4" s="84"/>
      <c r="C4" s="242"/>
      <c r="D4" s="992" t="s">
        <v>318</v>
      </c>
      <c r="E4" s="993"/>
      <c r="F4" s="994" t="s">
        <v>271</v>
      </c>
      <c r="G4" s="993"/>
      <c r="H4" s="995" t="s">
        <v>25</v>
      </c>
      <c r="I4" s="996"/>
      <c r="J4" s="51"/>
      <c r="K4" s="51"/>
      <c r="L4" s="51"/>
      <c r="M4" s="51"/>
      <c r="N4" s="51"/>
      <c r="O4" s="51"/>
      <c r="P4" s="51"/>
      <c r="Q4" s="51"/>
      <c r="R4" s="51"/>
      <c r="S4" s="51"/>
      <c r="T4" s="51"/>
    </row>
    <row r="5" spans="1:24" s="50" customFormat="1" ht="39.9" customHeight="1">
      <c r="A5" s="84"/>
      <c r="B5" s="84"/>
      <c r="C5" s="247" t="s">
        <v>99</v>
      </c>
      <c r="D5" s="256" t="s">
        <v>128</v>
      </c>
      <c r="E5" s="250" t="s">
        <v>0</v>
      </c>
      <c r="F5" s="256" t="s">
        <v>128</v>
      </c>
      <c r="G5" s="250" t="s">
        <v>0</v>
      </c>
      <c r="H5" s="256" t="s">
        <v>128</v>
      </c>
      <c r="I5" s="250" t="s">
        <v>0</v>
      </c>
      <c r="J5" s="51"/>
      <c r="K5" s="51"/>
      <c r="L5" s="51"/>
      <c r="M5" s="51"/>
      <c r="N5" s="51"/>
      <c r="O5" s="51"/>
      <c r="P5" s="51"/>
      <c r="Q5" s="51"/>
      <c r="R5" s="51"/>
      <c r="S5" s="51"/>
      <c r="T5" s="51"/>
    </row>
    <row r="6" spans="1:24" s="50" customFormat="1" ht="39.9" customHeight="1">
      <c r="A6" s="84"/>
      <c r="B6" s="84"/>
      <c r="C6" s="248" t="s">
        <v>311</v>
      </c>
      <c r="D6" s="257">
        <f>D20-D19</f>
        <v>53556</v>
      </c>
      <c r="E6" s="251">
        <f t="shared" ref="E6:E19" si="0">D6/D$20</f>
        <v>0.77646649462116157</v>
      </c>
      <c r="F6" s="257">
        <f>F20-F19</f>
        <v>9779</v>
      </c>
      <c r="G6" s="251">
        <f t="shared" ref="G6:G18" si="1">F6/F$20</f>
        <v>0.90454167052076584</v>
      </c>
      <c r="H6" s="257">
        <f>D6+F6</f>
        <v>63335</v>
      </c>
      <c r="I6" s="251">
        <f t="shared" ref="I6:I18" si="2">H6/H$20</f>
        <v>0.79382089365168895</v>
      </c>
      <c r="J6" s="51"/>
      <c r="K6" s="51"/>
      <c r="L6" s="51"/>
      <c r="M6" s="51"/>
      <c r="N6" s="51"/>
      <c r="O6" s="51"/>
      <c r="P6" s="51"/>
      <c r="Q6" s="51"/>
      <c r="R6" s="51"/>
      <c r="S6" s="51"/>
      <c r="T6" s="51"/>
    </row>
    <row r="7" spans="1:24" s="50" customFormat="1" ht="39.9" customHeight="1">
      <c r="A7" s="84"/>
      <c r="B7" s="84"/>
      <c r="C7" s="249" t="s">
        <v>19</v>
      </c>
      <c r="D7" s="258">
        <f>D8+D9</f>
        <v>5704</v>
      </c>
      <c r="E7" s="252">
        <f t="shared" si="0"/>
        <v>8.2697828167135445E-2</v>
      </c>
      <c r="F7" s="258">
        <f>F8+F9</f>
        <v>321</v>
      </c>
      <c r="G7" s="252">
        <f t="shared" si="1"/>
        <v>2.9691980390343167E-2</v>
      </c>
      <c r="H7" s="258">
        <f>D7+F7</f>
        <v>6025</v>
      </c>
      <c r="I7" s="252">
        <f t="shared" si="2"/>
        <v>7.5515447765870783E-2</v>
      </c>
      <c r="J7" s="51"/>
      <c r="K7" s="51"/>
      <c r="L7" s="51"/>
      <c r="M7" s="51"/>
      <c r="N7" s="51"/>
      <c r="O7" s="51"/>
      <c r="P7" s="51"/>
      <c r="Q7" s="51"/>
      <c r="R7" s="51"/>
      <c r="S7" s="51"/>
      <c r="T7" s="51"/>
    </row>
    <row r="8" spans="1:24" s="50" customFormat="1" ht="39.9" customHeight="1">
      <c r="A8" s="84"/>
      <c r="B8" s="84"/>
      <c r="C8" s="271" t="s">
        <v>53</v>
      </c>
      <c r="D8" s="272">
        <f>[2]Tab4!B5</f>
        <v>3539</v>
      </c>
      <c r="E8" s="273">
        <f t="shared" si="0"/>
        <v>5.1309188969756718E-2</v>
      </c>
      <c r="F8" s="272">
        <f>[2]Tab4!C5</f>
        <v>154</v>
      </c>
      <c r="G8" s="273">
        <f t="shared" si="1"/>
        <v>1.4244750716862455E-2</v>
      </c>
      <c r="H8" s="274">
        <f>D8+F8</f>
        <v>3693</v>
      </c>
      <c r="I8" s="273">
        <f t="shared" si="2"/>
        <v>4.6286896033088928E-2</v>
      </c>
      <c r="J8" s="51"/>
      <c r="K8" s="51"/>
      <c r="L8" s="51"/>
      <c r="M8" s="51"/>
      <c r="N8" s="51"/>
      <c r="O8" s="51"/>
      <c r="P8" s="51"/>
      <c r="Q8" s="51"/>
      <c r="R8" s="51"/>
      <c r="S8" s="51"/>
      <c r="T8" s="51"/>
    </row>
    <row r="9" spans="1:24" s="50" customFormat="1" ht="39.9" customHeight="1">
      <c r="A9" s="84"/>
      <c r="B9" s="84"/>
      <c r="C9" s="264" t="s">
        <v>92</v>
      </c>
      <c r="D9" s="265">
        <f>[2]Tab4!B6</f>
        <v>2165</v>
      </c>
      <c r="E9" s="253">
        <f t="shared" si="0"/>
        <v>3.138863919737872E-2</v>
      </c>
      <c r="F9" s="265">
        <f>[2]Tab4!C6</f>
        <v>167</v>
      </c>
      <c r="G9" s="253">
        <f t="shared" si="1"/>
        <v>1.5447229673480714E-2</v>
      </c>
      <c r="H9" s="266">
        <f t="shared" ref="H9:H18" si="3">D9+F9</f>
        <v>2332</v>
      </c>
      <c r="I9" s="253">
        <f t="shared" si="2"/>
        <v>2.9228551732781851E-2</v>
      </c>
      <c r="J9" s="51"/>
      <c r="K9" s="51"/>
      <c r="L9" s="51"/>
      <c r="M9" s="51"/>
      <c r="N9" s="51"/>
      <c r="O9" s="51"/>
      <c r="P9" s="51"/>
      <c r="Q9" s="51"/>
      <c r="R9" s="51"/>
      <c r="S9" s="51"/>
      <c r="T9" s="51"/>
    </row>
    <row r="10" spans="1:24" s="50" customFormat="1" ht="39.9" customHeight="1">
      <c r="A10" s="84"/>
      <c r="B10" s="84"/>
      <c r="C10" s="249" t="s">
        <v>20</v>
      </c>
      <c r="D10" s="258">
        <f>D11+D12+D13+D14</f>
        <v>7541</v>
      </c>
      <c r="E10" s="252">
        <f t="shared" si="0"/>
        <v>0.1093310522805695</v>
      </c>
      <c r="F10" s="258">
        <f>F11+F12+F13+F14</f>
        <v>627</v>
      </c>
      <c r="G10" s="252">
        <f t="shared" si="1"/>
        <v>5.7996485061511421E-2</v>
      </c>
      <c r="H10" s="258">
        <f t="shared" si="3"/>
        <v>8168</v>
      </c>
      <c r="I10" s="252">
        <f t="shared" si="2"/>
        <v>0.10237513317039544</v>
      </c>
      <c r="J10" s="51"/>
      <c r="K10" s="51"/>
      <c r="L10" s="51"/>
      <c r="M10" s="51"/>
      <c r="N10" s="51"/>
      <c r="O10" s="51"/>
      <c r="P10" s="51"/>
      <c r="Q10" s="51"/>
      <c r="R10" s="51"/>
      <c r="S10" s="51"/>
      <c r="T10" s="51"/>
    </row>
    <row r="11" spans="1:24" s="50" customFormat="1" ht="39.9" customHeight="1">
      <c r="A11" s="84"/>
      <c r="B11" s="84"/>
      <c r="C11" s="267" t="s">
        <v>21</v>
      </c>
      <c r="D11" s="268">
        <f>[2]Tab4!B7</f>
        <v>2123</v>
      </c>
      <c r="E11" s="269">
        <f t="shared" si="0"/>
        <v>3.0779714095166295E-2</v>
      </c>
      <c r="F11" s="268">
        <f>[2]Tab4!C7</f>
        <v>198</v>
      </c>
      <c r="G11" s="269">
        <f t="shared" si="1"/>
        <v>1.831467949310887E-2</v>
      </c>
      <c r="H11" s="270">
        <f t="shared" si="3"/>
        <v>2321</v>
      </c>
      <c r="I11" s="269">
        <f t="shared" si="2"/>
        <v>2.9090681205740428E-2</v>
      </c>
      <c r="J11" s="51"/>
      <c r="K11" s="51"/>
      <c r="L11" s="51"/>
      <c r="M11" s="51"/>
      <c r="N11" s="51"/>
      <c r="O11" s="51"/>
      <c r="P11" s="51"/>
      <c r="Q11" s="51"/>
      <c r="R11" s="51"/>
      <c r="S11" s="51"/>
      <c r="T11" s="51"/>
    </row>
    <row r="12" spans="1:24" s="50" customFormat="1" ht="39.9" customHeight="1">
      <c r="A12" s="84"/>
      <c r="B12" s="84"/>
      <c r="C12" s="267" t="s">
        <v>22</v>
      </c>
      <c r="D12" s="268">
        <f>[2]Tab4!B8</f>
        <v>1995</v>
      </c>
      <c r="E12" s="269">
        <f t="shared" si="0"/>
        <v>2.8923942355090323E-2</v>
      </c>
      <c r="F12" s="268">
        <f>[2]Tab4!C8</f>
        <v>165</v>
      </c>
      <c r="G12" s="269">
        <f t="shared" si="1"/>
        <v>1.5262232910924059E-2</v>
      </c>
      <c r="H12" s="270">
        <f t="shared" si="3"/>
        <v>2160</v>
      </c>
      <c r="I12" s="269">
        <f t="shared" si="2"/>
        <v>2.7072758037225041E-2</v>
      </c>
      <c r="J12" s="51"/>
      <c r="K12" s="51"/>
      <c r="L12" s="51"/>
      <c r="M12" s="51"/>
      <c r="N12" s="51"/>
      <c r="O12" s="51"/>
      <c r="P12" s="51"/>
      <c r="Q12" s="51"/>
      <c r="R12" s="51"/>
      <c r="S12" s="51"/>
      <c r="T12" s="51"/>
    </row>
    <row r="13" spans="1:24" s="50" customFormat="1" ht="39.9" customHeight="1">
      <c r="A13" s="84"/>
      <c r="B13" s="84"/>
      <c r="C13" s="267" t="s">
        <v>23</v>
      </c>
      <c r="D13" s="268">
        <f>[2]Tab4!B9</f>
        <v>954</v>
      </c>
      <c r="E13" s="269">
        <f t="shared" si="0"/>
        <v>1.3831298750253719E-2</v>
      </c>
      <c r="F13" s="268">
        <f>[2]Tab4!C9</f>
        <v>80</v>
      </c>
      <c r="G13" s="269">
        <f t="shared" si="1"/>
        <v>7.3998705022662106E-3</v>
      </c>
      <c r="H13" s="270">
        <f t="shared" si="3"/>
        <v>1034</v>
      </c>
      <c r="I13" s="269">
        <f t="shared" si="2"/>
        <v>1.295982954189384E-2</v>
      </c>
      <c r="J13" s="51"/>
      <c r="K13" s="51"/>
      <c r="L13" s="51"/>
      <c r="M13" s="51"/>
      <c r="N13" s="51"/>
      <c r="O13" s="51"/>
      <c r="P13" s="51"/>
      <c r="Q13" s="51"/>
      <c r="R13" s="51"/>
      <c r="S13" s="51"/>
      <c r="T13" s="51"/>
    </row>
    <row r="14" spans="1:24" s="50" customFormat="1" ht="39.9" customHeight="1">
      <c r="A14" s="84"/>
      <c r="B14" s="84"/>
      <c r="C14" s="264" t="s">
        <v>52</v>
      </c>
      <c r="D14" s="265">
        <f>[2]Tab4!B10</f>
        <v>2469</v>
      </c>
      <c r="E14" s="253">
        <f t="shared" si="0"/>
        <v>3.5796097080059153E-2</v>
      </c>
      <c r="F14" s="265">
        <f>[2]Tab4!C10</f>
        <v>184</v>
      </c>
      <c r="G14" s="253">
        <f t="shared" si="1"/>
        <v>1.7019702155212285E-2</v>
      </c>
      <c r="H14" s="266">
        <f t="shared" si="3"/>
        <v>2653</v>
      </c>
      <c r="I14" s="253">
        <f t="shared" si="2"/>
        <v>3.325186438553613E-2</v>
      </c>
      <c r="J14" s="51"/>
      <c r="K14" s="51"/>
      <c r="L14" s="51"/>
      <c r="M14" s="51"/>
      <c r="N14" s="51"/>
      <c r="O14" s="51"/>
      <c r="P14" s="51"/>
      <c r="Q14" s="51"/>
      <c r="R14" s="51"/>
      <c r="S14" s="51"/>
      <c r="T14" s="51"/>
    </row>
    <row r="15" spans="1:24" ht="39.9" customHeight="1">
      <c r="B15" s="68"/>
      <c r="C15" s="245" t="s">
        <v>54</v>
      </c>
      <c r="D15" s="259">
        <f>[2]Tab4!B11</f>
        <v>1364</v>
      </c>
      <c r="E15" s="254">
        <f t="shared" si="0"/>
        <v>1.9775567605184563E-2</v>
      </c>
      <c r="F15" s="259">
        <f>[2]Tab4!C11</f>
        <v>45</v>
      </c>
      <c r="G15" s="254">
        <f t="shared" si="1"/>
        <v>4.162427157524743E-3</v>
      </c>
      <c r="H15" s="262">
        <f t="shared" si="3"/>
        <v>1409</v>
      </c>
      <c r="I15" s="254">
        <f t="shared" si="2"/>
        <v>1.7659961145578742E-2</v>
      </c>
      <c r="J15" s="47"/>
      <c r="K15" s="47"/>
      <c r="L15" s="47"/>
      <c r="M15" s="47"/>
      <c r="N15" s="47"/>
      <c r="O15" s="47"/>
      <c r="P15" s="47"/>
      <c r="Q15" s="47"/>
      <c r="R15" s="47"/>
      <c r="S15" s="47"/>
      <c r="T15" s="47"/>
    </row>
    <row r="16" spans="1:24" ht="16.2">
      <c r="B16" s="68"/>
      <c r="C16" s="246" t="s">
        <v>24</v>
      </c>
      <c r="D16" s="260">
        <f>[2]Tab4!B12</f>
        <v>735</v>
      </c>
      <c r="E16" s="255">
        <f t="shared" si="0"/>
        <v>1.0656189288717487E-2</v>
      </c>
      <c r="F16" s="260">
        <f>[2]Tab4!C12</f>
        <v>33</v>
      </c>
      <c r="G16" s="255">
        <f t="shared" si="1"/>
        <v>3.052446582184812E-3</v>
      </c>
      <c r="H16" s="261">
        <f t="shared" si="3"/>
        <v>768</v>
      </c>
      <c r="I16" s="255">
        <f t="shared" si="2"/>
        <v>9.6258695243466811E-3</v>
      </c>
      <c r="J16" s="47"/>
      <c r="K16" s="47"/>
      <c r="L16" s="47"/>
      <c r="M16" s="47"/>
      <c r="N16" s="47"/>
      <c r="O16" s="47"/>
      <c r="P16" s="47"/>
      <c r="Q16" s="47"/>
      <c r="R16" s="47"/>
      <c r="S16" s="47"/>
      <c r="T16" s="47"/>
    </row>
    <row r="17" spans="2:24" ht="16.2">
      <c r="B17" s="68"/>
      <c r="C17" s="245" t="s">
        <v>100</v>
      </c>
      <c r="D17" s="259">
        <f>[2]Tab4!B13</f>
        <v>4</v>
      </c>
      <c r="E17" s="254">
        <f t="shared" si="0"/>
        <v>5.7992866877374086E-5</v>
      </c>
      <c r="F17" s="259">
        <f>[2]Tab4!C13</f>
        <v>0</v>
      </c>
      <c r="G17" s="254">
        <f t="shared" si="1"/>
        <v>0</v>
      </c>
      <c r="H17" s="263">
        <f t="shared" si="3"/>
        <v>4</v>
      </c>
      <c r="I17" s="254">
        <f t="shared" si="2"/>
        <v>5.01347371059723E-5</v>
      </c>
      <c r="J17" s="47"/>
      <c r="K17" s="47"/>
      <c r="L17" s="47"/>
      <c r="M17" s="47"/>
      <c r="N17" s="47"/>
      <c r="O17" s="47"/>
      <c r="P17" s="47"/>
      <c r="Q17" s="47"/>
      <c r="R17" s="47"/>
      <c r="S17" s="47"/>
      <c r="T17" s="47"/>
      <c r="U17" s="47"/>
      <c r="V17" s="47"/>
      <c r="W17" s="47"/>
      <c r="X17" s="47"/>
    </row>
    <row r="18" spans="2:24" ht="16.2">
      <c r="B18" s="68"/>
      <c r="C18" s="245" t="s">
        <v>91</v>
      </c>
      <c r="D18" s="259">
        <f>[2]Tab4!B14</f>
        <v>70</v>
      </c>
      <c r="E18" s="254">
        <f t="shared" si="0"/>
        <v>1.0148751703540466E-3</v>
      </c>
      <c r="F18" s="259">
        <f>[2]Tab4!C14</f>
        <v>6</v>
      </c>
      <c r="G18" s="254">
        <f t="shared" si="1"/>
        <v>5.5499028766996575E-4</v>
      </c>
      <c r="H18" s="263">
        <f t="shared" si="3"/>
        <v>76</v>
      </c>
      <c r="I18" s="254">
        <f t="shared" si="2"/>
        <v>9.5256000501347366E-4</v>
      </c>
      <c r="J18" s="47"/>
      <c r="K18" s="47"/>
      <c r="L18" s="47"/>
      <c r="M18" s="47"/>
      <c r="N18" s="47"/>
      <c r="O18" s="47"/>
      <c r="P18" s="47"/>
      <c r="Q18" s="47"/>
      <c r="R18" s="47"/>
      <c r="S18" s="47"/>
      <c r="T18" s="47"/>
      <c r="U18" s="47"/>
      <c r="V18" s="47"/>
      <c r="W18" s="47"/>
      <c r="X18" s="47"/>
    </row>
    <row r="19" spans="2:24" ht="16.2">
      <c r="B19" s="68"/>
      <c r="C19" s="244" t="s">
        <v>312</v>
      </c>
      <c r="D19" s="261">
        <f>D7+D10+D15+D16+D17+D18</f>
        <v>15418</v>
      </c>
      <c r="E19" s="255">
        <f t="shared" si="0"/>
        <v>0.2235335053788384</v>
      </c>
      <c r="F19" s="261">
        <f>F7+F10+F15+F16+F17+F18</f>
        <v>1032</v>
      </c>
      <c r="G19" s="255">
        <f>F19/F$20</f>
        <v>9.5458329479234119E-2</v>
      </c>
      <c r="H19" s="261">
        <f>H7+H10+H15+H16+H17+H18</f>
        <v>16450</v>
      </c>
      <c r="I19" s="255">
        <f>H19/H$20</f>
        <v>0.20617910634831108</v>
      </c>
      <c r="J19" s="47"/>
      <c r="K19" s="47"/>
      <c r="L19" s="47"/>
      <c r="M19" s="47"/>
      <c r="N19" s="47"/>
      <c r="O19" s="47"/>
      <c r="P19" s="47"/>
      <c r="Q19" s="47"/>
      <c r="R19" s="47"/>
      <c r="S19" s="47"/>
      <c r="T19" s="47"/>
      <c r="U19" s="47"/>
      <c r="V19" s="47"/>
      <c r="W19" s="47"/>
      <c r="X19" s="47"/>
    </row>
    <row r="20" spans="2:24" ht="30" customHeight="1">
      <c r="B20" s="68"/>
      <c r="C20" s="243" t="s">
        <v>313</v>
      </c>
      <c r="D20" s="144">
        <f>'T1'!G16</f>
        <v>68974</v>
      </c>
      <c r="E20" s="254">
        <f>D20/D$20</f>
        <v>1</v>
      </c>
      <c r="F20" s="144">
        <f>'T1'!H16</f>
        <v>10811</v>
      </c>
      <c r="G20" s="143"/>
      <c r="H20" s="144">
        <f>D20+F20</f>
        <v>79785</v>
      </c>
      <c r="I20" s="145">
        <f>H20/H$20</f>
        <v>1</v>
      </c>
      <c r="J20" s="47"/>
      <c r="K20" s="47"/>
      <c r="L20" s="47"/>
      <c r="M20" s="47"/>
      <c r="N20" s="47"/>
      <c r="O20" s="47"/>
      <c r="P20" s="47"/>
      <c r="Q20" s="47"/>
      <c r="R20" s="47"/>
      <c r="S20" s="47"/>
      <c r="T20" s="47"/>
      <c r="U20" s="47"/>
      <c r="V20" s="47"/>
      <c r="W20" s="47"/>
      <c r="X20" s="47"/>
    </row>
    <row r="21" spans="2:24" ht="31.2">
      <c r="B21" s="84"/>
      <c r="C21" s="220"/>
      <c r="D21" s="220"/>
      <c r="E21" s="220"/>
      <c r="F21" s="220"/>
      <c r="G21" s="220"/>
      <c r="H21" s="220"/>
      <c r="I21" s="220"/>
      <c r="J21" s="47"/>
      <c r="K21" s="47"/>
      <c r="L21" s="47"/>
      <c r="M21" s="47"/>
      <c r="N21" s="47"/>
      <c r="O21" s="47"/>
      <c r="P21" s="47"/>
      <c r="Q21" s="47"/>
      <c r="R21" s="47"/>
      <c r="S21" s="47"/>
      <c r="T21" s="47"/>
      <c r="U21" s="47"/>
      <c r="V21" s="47"/>
      <c r="W21" s="47"/>
      <c r="X21" s="47"/>
    </row>
    <row r="22" spans="2:24" ht="31.2">
      <c r="B22" s="84"/>
      <c r="C22" s="220"/>
      <c r="D22" s="220"/>
      <c r="E22" s="220"/>
      <c r="F22" s="220"/>
      <c r="G22" s="220"/>
      <c r="H22" s="220"/>
      <c r="I22" s="220"/>
      <c r="J22" s="47"/>
      <c r="K22" s="47"/>
      <c r="L22" s="47"/>
      <c r="M22" s="47"/>
      <c r="N22" s="47"/>
      <c r="O22" s="47"/>
      <c r="P22" s="47"/>
      <c r="Q22" s="47"/>
      <c r="R22" s="47"/>
      <c r="S22" s="47"/>
      <c r="T22" s="47"/>
      <c r="U22" s="47"/>
      <c r="V22" s="47"/>
      <c r="W22" s="47"/>
      <c r="X22" s="47"/>
    </row>
    <row r="23" spans="2:24" ht="31.2">
      <c r="B23" s="84"/>
      <c r="C23" s="220"/>
      <c r="D23" s="220"/>
      <c r="E23" s="220"/>
      <c r="F23" s="220"/>
      <c r="G23" s="220"/>
      <c r="H23" s="220"/>
      <c r="I23" s="220"/>
      <c r="J23" s="47"/>
      <c r="K23" s="47"/>
      <c r="L23" s="47"/>
      <c r="M23" s="47"/>
      <c r="N23" s="47"/>
      <c r="O23" s="47"/>
      <c r="P23" s="47"/>
      <c r="Q23" s="47"/>
      <c r="R23" s="47"/>
      <c r="S23" s="47"/>
      <c r="T23" s="47"/>
      <c r="U23" s="47"/>
      <c r="V23" s="47"/>
      <c r="W23" s="47"/>
      <c r="X23" s="47"/>
    </row>
    <row r="24" spans="2:24" ht="21">
      <c r="B24" s="240" t="s">
        <v>30</v>
      </c>
      <c r="C24" s="985" t="s">
        <v>272</v>
      </c>
      <c r="D24" s="985"/>
      <c r="E24" s="985"/>
      <c r="F24" s="985"/>
      <c r="G24" s="985"/>
      <c r="H24" s="985"/>
      <c r="I24" s="985"/>
      <c r="J24" s="47"/>
      <c r="K24" s="47"/>
      <c r="L24" s="47"/>
      <c r="M24" s="47"/>
      <c r="N24" s="47"/>
      <c r="O24" s="47"/>
      <c r="P24" s="47"/>
      <c r="Q24" s="47"/>
      <c r="R24" s="47"/>
      <c r="S24" s="47"/>
      <c r="T24" s="47"/>
      <c r="U24" s="47"/>
      <c r="V24" s="47"/>
      <c r="W24" s="47"/>
      <c r="X24" s="47"/>
    </row>
    <row r="25" spans="2:24" ht="20.25" customHeight="1">
      <c r="B25" s="146"/>
      <c r="C25" s="964" t="str">
        <f>couverture!$B$26</f>
        <v>Situation au 1er janvier 2018</v>
      </c>
      <c r="D25" s="964"/>
      <c r="E25" s="214"/>
      <c r="F25" s="214"/>
      <c r="G25" s="214"/>
      <c r="H25" s="211"/>
      <c r="I25" s="211"/>
      <c r="J25" s="68"/>
      <c r="K25" s="68"/>
      <c r="L25" s="47"/>
      <c r="M25" s="47"/>
      <c r="N25" s="47"/>
      <c r="O25" s="47"/>
      <c r="P25" s="47"/>
      <c r="Q25" s="47"/>
      <c r="R25" s="47"/>
      <c r="S25" s="47"/>
      <c r="T25" s="47"/>
      <c r="U25" s="47"/>
      <c r="V25" s="47"/>
      <c r="W25" s="47"/>
      <c r="X25" s="47"/>
    </row>
    <row r="26" spans="2:24" ht="23.4">
      <c r="B26" s="47"/>
      <c r="C26" s="213"/>
      <c r="D26" s="213"/>
      <c r="E26" s="213"/>
      <c r="F26" s="213"/>
      <c r="G26" s="213"/>
      <c r="H26" s="213"/>
      <c r="I26" s="213"/>
      <c r="J26" s="68"/>
      <c r="K26" s="68"/>
      <c r="L26" s="47"/>
      <c r="M26" s="47"/>
      <c r="N26" s="47"/>
      <c r="O26" s="47"/>
      <c r="P26" s="47"/>
      <c r="Q26" s="47"/>
      <c r="R26" s="47"/>
      <c r="S26" s="47"/>
      <c r="T26" s="47"/>
      <c r="U26" s="47"/>
      <c r="V26" s="47"/>
      <c r="W26" s="47"/>
      <c r="X26" s="47"/>
    </row>
    <row r="27" spans="2:24" ht="53.25" customHeight="1">
      <c r="B27" s="68"/>
      <c r="C27" s="275"/>
      <c r="D27" s="990" t="s">
        <v>318</v>
      </c>
      <c r="E27" s="991"/>
      <c r="F27" s="988" t="s">
        <v>271</v>
      </c>
      <c r="G27" s="989"/>
      <c r="H27" s="986" t="s">
        <v>25</v>
      </c>
      <c r="I27" s="987"/>
      <c r="J27" s="47"/>
      <c r="K27" s="47"/>
      <c r="L27" s="47"/>
      <c r="M27" s="47"/>
      <c r="N27" s="47"/>
      <c r="O27" s="47"/>
      <c r="P27" s="47"/>
      <c r="Q27" s="47"/>
    </row>
    <row r="28" spans="2:24" ht="40.5" customHeight="1">
      <c r="B28" s="68"/>
      <c r="C28" s="276" t="s">
        <v>40</v>
      </c>
      <c r="D28" s="277" t="s">
        <v>128</v>
      </c>
      <c r="E28" s="278" t="s">
        <v>0</v>
      </c>
      <c r="F28" s="279" t="s">
        <v>128</v>
      </c>
      <c r="G28" s="280" t="s">
        <v>0</v>
      </c>
      <c r="H28" s="281" t="s">
        <v>128</v>
      </c>
      <c r="I28" s="280" t="s">
        <v>0</v>
      </c>
      <c r="J28" s="47"/>
      <c r="K28" s="47"/>
      <c r="L28" s="47"/>
      <c r="M28" s="47"/>
      <c r="N28" s="47"/>
      <c r="O28" s="47"/>
      <c r="P28" s="47"/>
      <c r="Q28" s="47"/>
    </row>
    <row r="29" spans="2:24" ht="39.75" customHeight="1">
      <c r="B29" s="68"/>
      <c r="C29" s="282" t="s">
        <v>37</v>
      </c>
      <c r="D29" s="283">
        <f>[2]Tab5!B4</f>
        <v>3464</v>
      </c>
      <c r="E29" s="284">
        <f>D29/D$33</f>
        <v>5.0221822715805955E-2</v>
      </c>
      <c r="F29" s="285">
        <f>[2]Tab5!C4</f>
        <v>47</v>
      </c>
      <c r="G29" s="253">
        <f>F29/F$33</f>
        <v>4.3474239200813987E-3</v>
      </c>
      <c r="H29" s="286">
        <f>D29+F29</f>
        <v>3511</v>
      </c>
      <c r="I29" s="253">
        <f>H29/H$33</f>
        <v>4.4005765494767188E-2</v>
      </c>
      <c r="J29" s="47"/>
      <c r="K29" s="47"/>
      <c r="L29" s="47"/>
      <c r="M29" s="47"/>
      <c r="N29" s="47"/>
      <c r="O29" s="47"/>
      <c r="P29" s="47"/>
      <c r="Q29" s="47"/>
    </row>
    <row r="30" spans="2:24" ht="40.5" customHeight="1">
      <c r="B30" s="68"/>
      <c r="C30" s="287" t="s">
        <v>38</v>
      </c>
      <c r="D30" s="288">
        <f>[2]Tab5!B5</f>
        <v>4601</v>
      </c>
      <c r="E30" s="289">
        <f t="shared" ref="E30:G33" si="4">D30/D$33</f>
        <v>6.6706295125699533E-2</v>
      </c>
      <c r="F30" s="290">
        <f>[2]Tab5!C5</f>
        <v>412</v>
      </c>
      <c r="G30" s="251">
        <f t="shared" si="4"/>
        <v>3.8109333086670985E-2</v>
      </c>
      <c r="H30" s="291">
        <f t="shared" ref="H30:H32" si="5">D30+F30</f>
        <v>5013</v>
      </c>
      <c r="I30" s="251">
        <f t="shared" ref="I30" si="6">H30/H$33</f>
        <v>6.2831359278059787E-2</v>
      </c>
      <c r="J30" s="47"/>
      <c r="K30" s="47"/>
      <c r="L30" s="47"/>
      <c r="M30" s="47"/>
      <c r="N30" s="47"/>
      <c r="O30" s="47"/>
      <c r="P30" s="47"/>
      <c r="Q30" s="47"/>
    </row>
    <row r="31" spans="2:24" ht="40.5" customHeight="1">
      <c r="B31" s="68"/>
      <c r="C31" s="292" t="s">
        <v>39</v>
      </c>
      <c r="D31" s="283">
        <f>[2]Tab5!B6</f>
        <v>51877</v>
      </c>
      <c r="E31" s="293">
        <f t="shared" si="4"/>
        <v>0.7521239887493838</v>
      </c>
      <c r="F31" s="294">
        <f>[2]Tab5!C6</f>
        <v>8383</v>
      </c>
      <c r="G31" s="295">
        <f t="shared" si="4"/>
        <v>0.77541393025622052</v>
      </c>
      <c r="H31" s="296">
        <f t="shared" si="5"/>
        <v>60260</v>
      </c>
      <c r="I31" s="295">
        <f t="shared" ref="I31" si="7">H31/H$33</f>
        <v>0.75527981450147275</v>
      </c>
      <c r="J31" s="47"/>
      <c r="K31" s="47"/>
      <c r="L31" s="47"/>
      <c r="M31" s="47"/>
      <c r="N31" s="47"/>
      <c r="O31" s="47"/>
      <c r="P31" s="47"/>
      <c r="Q31" s="47"/>
    </row>
    <row r="32" spans="2:24" ht="39" customHeight="1">
      <c r="B32" s="68"/>
      <c r="C32" s="297" t="s">
        <v>93</v>
      </c>
      <c r="D32" s="288">
        <f>[2]Tab5!B7</f>
        <v>9032</v>
      </c>
      <c r="E32" s="289">
        <f t="shared" si="4"/>
        <v>0.13094789340911067</v>
      </c>
      <c r="F32" s="290">
        <f>[2]Tab5!C7</f>
        <v>1969</v>
      </c>
      <c r="G32" s="251">
        <f t="shared" si="4"/>
        <v>0.18212931273702709</v>
      </c>
      <c r="H32" s="291">
        <f t="shared" si="5"/>
        <v>11001</v>
      </c>
      <c r="I32" s="251">
        <f t="shared" ref="I32" si="8">H32/H$33</f>
        <v>0.13788306072570031</v>
      </c>
      <c r="J32" s="47"/>
      <c r="K32" s="47"/>
      <c r="L32" s="47"/>
      <c r="M32" s="47"/>
      <c r="N32" s="47"/>
      <c r="O32" s="47"/>
      <c r="P32" s="47"/>
      <c r="Q32" s="47"/>
    </row>
    <row r="33" spans="2:24" ht="39" customHeight="1">
      <c r="B33" s="68"/>
      <c r="C33" s="298" t="s">
        <v>25</v>
      </c>
      <c r="D33" s="299">
        <f>SUM(D29:D32)</f>
        <v>68974</v>
      </c>
      <c r="E33" s="300">
        <f t="shared" si="4"/>
        <v>1</v>
      </c>
      <c r="F33" s="301">
        <f>SUM(F29:F32)</f>
        <v>10811</v>
      </c>
      <c r="G33" s="302">
        <f t="shared" si="4"/>
        <v>1</v>
      </c>
      <c r="H33" s="301">
        <f>SUM(H29:H32)</f>
        <v>79785</v>
      </c>
      <c r="I33" s="302">
        <f t="shared" ref="I33" si="9">H33/H$33</f>
        <v>1</v>
      </c>
      <c r="J33" s="47"/>
      <c r="K33" s="47"/>
      <c r="L33" s="47"/>
      <c r="M33" s="47"/>
      <c r="N33" s="47"/>
      <c r="O33" s="47"/>
      <c r="P33" s="47"/>
      <c r="Q33" s="47"/>
    </row>
    <row r="34" spans="2:24" ht="39" customHeight="1">
      <c r="B34" s="68"/>
      <c r="C34" s="68"/>
      <c r="D34" s="68"/>
      <c r="E34" s="47"/>
      <c r="F34" s="47"/>
      <c r="G34" s="47"/>
      <c r="H34" s="47"/>
      <c r="I34" s="47"/>
      <c r="J34" s="47"/>
      <c r="K34" s="47"/>
      <c r="L34" s="47"/>
      <c r="M34" s="47"/>
      <c r="N34" s="47"/>
      <c r="O34" s="47"/>
      <c r="P34" s="47"/>
      <c r="Q34" s="47"/>
    </row>
    <row r="35" spans="2:24" ht="39" customHeight="1">
      <c r="B35" s="68"/>
      <c r="C35" s="68"/>
      <c r="D35" s="68"/>
      <c r="E35" s="47"/>
      <c r="F35" s="47"/>
      <c r="G35" s="47"/>
      <c r="H35" s="47"/>
      <c r="I35" s="47"/>
      <c r="J35" s="47"/>
      <c r="K35" s="47"/>
      <c r="L35" s="47"/>
      <c r="M35" s="47"/>
      <c r="N35" s="47"/>
      <c r="O35" s="47"/>
      <c r="P35" s="47"/>
      <c r="Q35" s="47"/>
    </row>
    <row r="36" spans="2:24" ht="39.75" customHeight="1">
      <c r="B36" s="68"/>
      <c r="C36" s="68"/>
      <c r="D36" s="68"/>
      <c r="E36" s="47"/>
      <c r="F36" s="47"/>
      <c r="G36" s="47"/>
      <c r="H36" s="47"/>
      <c r="I36" s="47"/>
      <c r="J36" s="47"/>
      <c r="K36" s="47"/>
      <c r="L36" s="47"/>
      <c r="M36" s="47"/>
      <c r="N36" s="47"/>
      <c r="O36" s="47"/>
      <c r="P36" s="47"/>
      <c r="Q36" s="47"/>
    </row>
    <row r="37" spans="2:24" ht="40.5" customHeight="1">
      <c r="B37" s="68"/>
      <c r="C37" s="68"/>
      <c r="D37" s="68"/>
      <c r="E37" s="47"/>
      <c r="F37" s="47"/>
      <c r="G37" s="47"/>
      <c r="H37" s="47"/>
      <c r="I37" s="47"/>
      <c r="J37" s="47"/>
      <c r="K37" s="47"/>
      <c r="L37" s="47"/>
      <c r="M37" s="47"/>
      <c r="N37" s="47"/>
      <c r="O37" s="47"/>
      <c r="P37" s="47"/>
      <c r="Q37" s="47"/>
    </row>
    <row r="38" spans="2:24">
      <c r="B38" s="68"/>
      <c r="C38" s="68"/>
      <c r="D38" s="68"/>
      <c r="E38" s="47"/>
      <c r="F38" s="47"/>
      <c r="G38" s="47"/>
      <c r="H38" s="47"/>
      <c r="I38" s="47"/>
      <c r="J38" s="47"/>
      <c r="K38" s="47"/>
      <c r="L38" s="47"/>
      <c r="M38" s="47"/>
      <c r="N38" s="47"/>
      <c r="O38" s="47"/>
      <c r="P38" s="47"/>
      <c r="Q38" s="47"/>
    </row>
    <row r="39" spans="2:24">
      <c r="B39" s="68"/>
      <c r="C39" s="68"/>
      <c r="D39" s="68"/>
      <c r="E39" s="47"/>
      <c r="F39" s="47"/>
      <c r="G39" s="47"/>
      <c r="H39" s="47"/>
      <c r="I39" s="47"/>
      <c r="J39" s="47"/>
      <c r="K39" s="47"/>
      <c r="L39" s="47"/>
      <c r="M39" s="47"/>
      <c r="N39" s="47"/>
      <c r="O39" s="47"/>
      <c r="P39" s="47"/>
      <c r="Q39" s="47"/>
    </row>
    <row r="40" spans="2:24">
      <c r="C40" s="68"/>
      <c r="D40" s="68"/>
      <c r="E40" s="47"/>
      <c r="F40" s="47"/>
      <c r="G40" s="47"/>
      <c r="H40" s="47"/>
      <c r="I40" s="47"/>
      <c r="J40" s="47"/>
      <c r="K40" s="47"/>
      <c r="L40" s="47"/>
      <c r="M40" s="47"/>
      <c r="N40" s="47"/>
      <c r="O40" s="47"/>
      <c r="P40" s="47"/>
      <c r="Q40" s="47"/>
    </row>
    <row r="41" spans="2:24">
      <c r="B41" s="68"/>
      <c r="C41" s="68"/>
      <c r="D41" s="68"/>
      <c r="E41" s="68"/>
      <c r="F41" s="68"/>
      <c r="G41" s="68"/>
      <c r="H41" s="68"/>
      <c r="I41" s="68"/>
      <c r="J41" s="68"/>
      <c r="K41" s="68"/>
      <c r="L41" s="47"/>
      <c r="M41" s="47"/>
      <c r="N41" s="47"/>
      <c r="O41" s="47"/>
      <c r="P41" s="47"/>
      <c r="Q41" s="47"/>
      <c r="R41" s="47"/>
      <c r="S41" s="47"/>
      <c r="T41" s="47"/>
      <c r="U41" s="47"/>
      <c r="V41" s="47"/>
      <c r="W41" s="47"/>
      <c r="X41" s="47"/>
    </row>
    <row r="42" spans="2:24">
      <c r="B42" s="68"/>
      <c r="C42" s="68"/>
      <c r="D42" s="68"/>
      <c r="E42" s="68"/>
      <c r="F42" s="68"/>
      <c r="G42" s="68"/>
      <c r="H42" s="68"/>
      <c r="I42" s="68"/>
      <c r="J42" s="68"/>
      <c r="K42" s="68"/>
      <c r="L42" s="47"/>
      <c r="M42" s="47"/>
      <c r="N42" s="47"/>
      <c r="O42" s="47"/>
      <c r="P42" s="47"/>
      <c r="Q42" s="47"/>
      <c r="R42" s="47"/>
      <c r="S42" s="47"/>
      <c r="T42" s="47"/>
      <c r="U42" s="47"/>
      <c r="V42" s="47"/>
      <c r="W42" s="47"/>
      <c r="X42" s="47"/>
    </row>
    <row r="43" spans="2:24">
      <c r="B43" s="68"/>
      <c r="C43" s="68"/>
      <c r="D43" s="68"/>
      <c r="E43" s="68"/>
      <c r="F43" s="68"/>
      <c r="G43" s="68"/>
      <c r="H43" s="68"/>
      <c r="I43" s="68"/>
      <c r="J43" s="68"/>
      <c r="K43" s="68"/>
      <c r="L43" s="47"/>
      <c r="M43" s="47"/>
      <c r="N43" s="47"/>
      <c r="O43" s="47"/>
      <c r="P43" s="47"/>
      <c r="Q43" s="47"/>
      <c r="R43" s="47"/>
      <c r="S43" s="47"/>
      <c r="T43" s="47"/>
      <c r="U43" s="47"/>
      <c r="V43" s="47"/>
      <c r="W43" s="47"/>
      <c r="X43" s="47"/>
    </row>
    <row r="44" spans="2:24">
      <c r="B44" s="68"/>
      <c r="C44" s="68"/>
      <c r="D44" s="68"/>
      <c r="E44" s="68"/>
      <c r="F44" s="68"/>
      <c r="G44" s="68"/>
      <c r="H44" s="68"/>
      <c r="I44" s="68"/>
      <c r="J44" s="68"/>
      <c r="K44" s="68"/>
      <c r="L44" s="47"/>
      <c r="M44" s="47"/>
      <c r="N44" s="47"/>
      <c r="O44" s="47"/>
      <c r="P44" s="47"/>
      <c r="Q44" s="47"/>
      <c r="R44" s="47"/>
      <c r="S44" s="47"/>
      <c r="T44" s="47"/>
      <c r="U44" s="47"/>
      <c r="V44" s="47"/>
      <c r="W44" s="47"/>
      <c r="X44" s="47"/>
    </row>
    <row r="45" spans="2:24">
      <c r="B45" s="68"/>
      <c r="C45" s="68"/>
      <c r="D45" s="68"/>
      <c r="E45" s="68"/>
      <c r="F45" s="68"/>
      <c r="G45" s="68"/>
      <c r="H45" s="68"/>
      <c r="I45" s="68"/>
      <c r="J45" s="68"/>
      <c r="K45" s="68"/>
      <c r="L45" s="47"/>
      <c r="M45" s="47"/>
      <c r="N45" s="47"/>
      <c r="O45" s="47"/>
      <c r="P45" s="47"/>
      <c r="Q45" s="47"/>
      <c r="R45" s="47"/>
      <c r="S45" s="47"/>
      <c r="T45" s="47"/>
      <c r="U45" s="47"/>
      <c r="V45" s="47"/>
      <c r="W45" s="47"/>
      <c r="X45" s="47"/>
    </row>
    <row r="46" spans="2:24">
      <c r="B46" s="68"/>
      <c r="C46" s="68"/>
      <c r="D46" s="68"/>
      <c r="E46" s="68"/>
      <c r="F46" s="68"/>
      <c r="G46" s="68"/>
      <c r="H46" s="68"/>
      <c r="I46" s="68"/>
      <c r="J46" s="68"/>
      <c r="K46" s="68"/>
      <c r="L46" s="47"/>
      <c r="M46" s="47"/>
      <c r="N46" s="47"/>
      <c r="O46" s="47"/>
      <c r="P46" s="47"/>
      <c r="Q46" s="47"/>
      <c r="R46" s="47"/>
      <c r="S46" s="47"/>
      <c r="T46" s="47"/>
      <c r="U46" s="47"/>
      <c r="V46" s="47"/>
      <c r="W46" s="47"/>
      <c r="X46" s="47"/>
    </row>
    <row r="47" spans="2:24">
      <c r="B47" s="68"/>
      <c r="C47" s="68"/>
      <c r="D47" s="68"/>
      <c r="E47" s="68"/>
      <c r="F47" s="68"/>
      <c r="G47" s="68"/>
      <c r="H47" s="68"/>
      <c r="I47" s="68"/>
      <c r="J47" s="68"/>
      <c r="K47" s="68"/>
      <c r="L47" s="47"/>
      <c r="M47" s="47"/>
      <c r="N47" s="47"/>
      <c r="O47" s="47"/>
      <c r="P47" s="47"/>
      <c r="Q47" s="47"/>
      <c r="R47" s="47"/>
      <c r="S47" s="47"/>
      <c r="T47" s="47"/>
      <c r="U47" s="47"/>
      <c r="V47" s="47"/>
      <c r="W47" s="47"/>
      <c r="X47" s="47"/>
    </row>
    <row r="48" spans="2:24">
      <c r="B48" s="68"/>
      <c r="C48" s="68"/>
      <c r="D48" s="68"/>
      <c r="E48" s="68"/>
      <c r="F48" s="68"/>
      <c r="G48" s="68"/>
      <c r="H48" s="68"/>
      <c r="I48" s="68"/>
      <c r="J48" s="68"/>
      <c r="K48" s="68"/>
      <c r="L48" s="47"/>
      <c r="M48" s="47"/>
      <c r="N48" s="47"/>
      <c r="O48" s="47"/>
      <c r="P48" s="47"/>
      <c r="Q48" s="47"/>
      <c r="R48" s="47"/>
      <c r="S48" s="47"/>
      <c r="T48" s="47"/>
      <c r="U48" s="47"/>
      <c r="V48" s="47"/>
      <c r="W48" s="47"/>
      <c r="X48" s="47"/>
    </row>
    <row r="49" spans="2:24">
      <c r="B49" s="68"/>
      <c r="C49" s="68"/>
      <c r="D49" s="68"/>
      <c r="E49" s="68"/>
      <c r="F49" s="68"/>
      <c r="G49" s="68"/>
      <c r="H49" s="68"/>
      <c r="I49" s="68"/>
      <c r="J49" s="68"/>
      <c r="K49" s="68"/>
      <c r="L49" s="47"/>
      <c r="M49" s="47"/>
      <c r="N49" s="47"/>
      <c r="O49" s="47"/>
      <c r="P49" s="47"/>
      <c r="Q49" s="47"/>
      <c r="R49" s="47"/>
      <c r="S49" s="47"/>
      <c r="T49" s="47"/>
      <c r="U49" s="47"/>
      <c r="V49" s="47"/>
      <c r="W49" s="47"/>
      <c r="X49" s="47"/>
    </row>
    <row r="50" spans="2:24">
      <c r="B50" s="68"/>
      <c r="C50" s="68"/>
      <c r="D50" s="68"/>
      <c r="E50" s="68"/>
      <c r="F50" s="68"/>
      <c r="G50" s="68"/>
      <c r="H50" s="68"/>
      <c r="I50" s="68"/>
      <c r="J50" s="68"/>
      <c r="K50" s="68"/>
      <c r="L50" s="47"/>
      <c r="M50" s="47"/>
      <c r="N50" s="47"/>
      <c r="O50" s="47"/>
      <c r="P50" s="47"/>
      <c r="Q50" s="47"/>
      <c r="R50" s="47"/>
      <c r="S50" s="47"/>
      <c r="T50" s="47"/>
      <c r="U50" s="47"/>
      <c r="V50" s="47"/>
      <c r="W50" s="47"/>
      <c r="X50" s="47"/>
    </row>
    <row r="51" spans="2:24">
      <c r="B51" s="68"/>
      <c r="C51" s="68"/>
      <c r="D51" s="68"/>
      <c r="E51" s="68"/>
      <c r="F51" s="68"/>
      <c r="G51" s="68"/>
      <c r="H51" s="68"/>
      <c r="I51" s="68"/>
      <c r="J51" s="68"/>
      <c r="K51" s="68"/>
      <c r="L51" s="47"/>
      <c r="M51" s="47"/>
      <c r="N51" s="47"/>
      <c r="O51" s="47"/>
      <c r="P51" s="47"/>
      <c r="Q51" s="47"/>
      <c r="R51" s="47"/>
      <c r="S51" s="47"/>
      <c r="T51" s="47"/>
      <c r="U51" s="47"/>
      <c r="V51" s="47"/>
      <c r="W51" s="47"/>
      <c r="X51" s="47"/>
    </row>
    <row r="52" spans="2:24">
      <c r="B52" s="68"/>
      <c r="C52" s="68"/>
      <c r="D52" s="68"/>
      <c r="E52" s="68"/>
      <c r="F52" s="68"/>
      <c r="G52" s="68"/>
      <c r="H52" s="68"/>
      <c r="I52" s="68"/>
      <c r="J52" s="68"/>
      <c r="K52" s="68"/>
      <c r="L52" s="47"/>
      <c r="M52" s="47"/>
      <c r="N52" s="47"/>
      <c r="O52" s="47"/>
      <c r="P52" s="47"/>
      <c r="Q52" s="47"/>
      <c r="R52" s="47"/>
      <c r="S52" s="47"/>
      <c r="T52" s="47"/>
      <c r="U52" s="47"/>
      <c r="V52" s="47"/>
      <c r="W52" s="47"/>
      <c r="X52" s="47"/>
    </row>
    <row r="53" spans="2:24">
      <c r="B53" s="68"/>
      <c r="C53" s="68"/>
      <c r="D53" s="68"/>
      <c r="E53" s="68"/>
      <c r="F53" s="68"/>
      <c r="G53" s="68"/>
      <c r="H53" s="68"/>
      <c r="I53" s="68"/>
      <c r="J53" s="68"/>
      <c r="K53" s="68"/>
      <c r="L53" s="47"/>
      <c r="M53" s="47"/>
      <c r="N53" s="47"/>
      <c r="O53" s="47"/>
      <c r="P53" s="47"/>
      <c r="Q53" s="47"/>
      <c r="R53" s="47"/>
      <c r="S53" s="47"/>
      <c r="T53" s="47"/>
      <c r="U53" s="47"/>
      <c r="V53" s="47"/>
      <c r="W53" s="47"/>
      <c r="X53" s="47"/>
    </row>
    <row r="54" spans="2:24">
      <c r="B54" s="68"/>
      <c r="C54" s="68"/>
      <c r="D54" s="68"/>
      <c r="E54" s="68"/>
      <c r="F54" s="68"/>
      <c r="G54" s="68"/>
      <c r="H54" s="68"/>
      <c r="I54" s="68"/>
      <c r="J54" s="68"/>
      <c r="K54" s="68"/>
      <c r="L54" s="47"/>
      <c r="M54" s="47"/>
      <c r="N54" s="47"/>
      <c r="O54" s="47"/>
      <c r="P54" s="47"/>
      <c r="Q54" s="47"/>
      <c r="R54" s="47"/>
      <c r="S54" s="47"/>
      <c r="T54" s="47"/>
      <c r="U54" s="47"/>
      <c r="V54" s="47"/>
      <c r="W54" s="47"/>
      <c r="X54" s="47"/>
    </row>
    <row r="55" spans="2:24">
      <c r="B55" s="68"/>
      <c r="C55" s="68"/>
      <c r="D55" s="68"/>
      <c r="E55" s="68"/>
      <c r="F55" s="68"/>
      <c r="G55" s="68"/>
      <c r="H55" s="68"/>
      <c r="I55" s="68"/>
      <c r="J55" s="68"/>
      <c r="K55" s="68"/>
      <c r="L55" s="47"/>
      <c r="M55" s="47"/>
      <c r="N55" s="47"/>
      <c r="O55" s="47"/>
      <c r="P55" s="47"/>
      <c r="Q55" s="47"/>
      <c r="R55" s="47"/>
      <c r="S55" s="47"/>
      <c r="T55" s="47"/>
      <c r="U55" s="47"/>
      <c r="V55" s="47"/>
      <c r="W55" s="47"/>
      <c r="X55" s="47"/>
    </row>
    <row r="56" spans="2:24">
      <c r="B56" s="68"/>
      <c r="C56" s="68"/>
      <c r="D56" s="68"/>
      <c r="E56" s="68"/>
      <c r="F56" s="68"/>
      <c r="G56" s="68"/>
      <c r="H56" s="68"/>
      <c r="I56" s="68"/>
      <c r="J56" s="68"/>
      <c r="K56" s="68"/>
      <c r="L56" s="47"/>
      <c r="M56" s="47"/>
      <c r="N56" s="47"/>
      <c r="O56" s="47"/>
      <c r="P56" s="47"/>
      <c r="Q56" s="47"/>
      <c r="R56" s="47"/>
      <c r="S56" s="47"/>
      <c r="T56" s="47"/>
      <c r="U56" s="47"/>
      <c r="V56" s="47"/>
      <c r="W56" s="47"/>
      <c r="X56" s="47"/>
    </row>
    <row r="57" spans="2:24">
      <c r="B57" s="68"/>
      <c r="C57" s="68"/>
      <c r="D57" s="68"/>
      <c r="E57" s="68"/>
      <c r="F57" s="68"/>
      <c r="G57" s="68"/>
      <c r="H57" s="68"/>
      <c r="I57" s="68"/>
      <c r="J57" s="68"/>
      <c r="K57" s="68"/>
      <c r="L57" s="47"/>
      <c r="M57" s="47"/>
      <c r="N57" s="47"/>
      <c r="O57" s="47"/>
      <c r="P57" s="47"/>
      <c r="Q57" s="47"/>
      <c r="R57" s="47"/>
      <c r="S57" s="47"/>
      <c r="T57" s="47"/>
      <c r="U57" s="47"/>
      <c r="V57" s="47"/>
      <c r="W57" s="47"/>
      <c r="X57" s="47"/>
    </row>
    <row r="58" spans="2:24">
      <c r="B58" s="68"/>
      <c r="C58" s="68"/>
      <c r="D58" s="68"/>
      <c r="E58" s="68"/>
      <c r="F58" s="68"/>
      <c r="G58" s="68"/>
      <c r="H58" s="68"/>
      <c r="I58" s="68"/>
      <c r="J58" s="68"/>
      <c r="K58" s="68"/>
      <c r="L58" s="47"/>
      <c r="M58" s="47"/>
      <c r="N58" s="47"/>
      <c r="O58" s="47"/>
      <c r="P58" s="47"/>
      <c r="Q58" s="47"/>
      <c r="R58" s="47"/>
      <c r="S58" s="47"/>
      <c r="T58" s="47"/>
      <c r="U58" s="47"/>
      <c r="V58" s="47"/>
      <c r="W58" s="47"/>
      <c r="X58" s="47"/>
    </row>
    <row r="59" spans="2:24">
      <c r="B59" s="68"/>
      <c r="C59" s="68"/>
      <c r="D59" s="68"/>
      <c r="E59" s="68"/>
      <c r="F59" s="68"/>
      <c r="G59" s="68"/>
      <c r="H59" s="68"/>
      <c r="I59" s="68"/>
      <c r="J59" s="68"/>
      <c r="K59" s="68"/>
      <c r="L59" s="47"/>
      <c r="M59" s="47"/>
      <c r="N59" s="47"/>
      <c r="O59" s="47"/>
      <c r="P59" s="47"/>
      <c r="Q59" s="47"/>
      <c r="R59" s="47"/>
      <c r="S59" s="47"/>
      <c r="T59" s="47"/>
      <c r="U59" s="47"/>
      <c r="V59" s="47"/>
      <c r="W59" s="47"/>
      <c r="X59" s="47"/>
    </row>
    <row r="60" spans="2:24">
      <c r="B60" s="47"/>
      <c r="C60" s="47"/>
      <c r="D60" s="47"/>
      <c r="E60" s="47"/>
      <c r="F60" s="47"/>
      <c r="G60" s="47"/>
      <c r="H60" s="47"/>
      <c r="I60" s="47"/>
      <c r="J60" s="47"/>
      <c r="K60" s="47"/>
      <c r="L60" s="47"/>
      <c r="M60" s="47"/>
    </row>
    <row r="61" spans="2:24">
      <c r="B61" s="47"/>
      <c r="C61" s="47"/>
      <c r="D61" s="47"/>
      <c r="E61" s="47"/>
      <c r="F61" s="47"/>
      <c r="G61" s="47"/>
      <c r="H61" s="47"/>
      <c r="I61" s="47"/>
      <c r="J61" s="47"/>
      <c r="K61" s="47"/>
      <c r="L61" s="47"/>
      <c r="M61" s="47"/>
    </row>
    <row r="62" spans="2:24">
      <c r="B62" s="47"/>
      <c r="C62" s="47"/>
      <c r="D62" s="47"/>
      <c r="E62" s="47"/>
      <c r="F62" s="47"/>
      <c r="G62" s="47"/>
      <c r="H62" s="47"/>
      <c r="I62" s="47"/>
      <c r="J62" s="47"/>
      <c r="K62" s="47"/>
      <c r="L62" s="47"/>
      <c r="M62" s="47"/>
    </row>
    <row r="63" spans="2:24">
      <c r="B63" s="47"/>
      <c r="C63" s="47"/>
      <c r="D63" s="47"/>
      <c r="E63" s="47"/>
      <c r="F63" s="47"/>
      <c r="G63" s="47"/>
      <c r="H63" s="47"/>
      <c r="I63" s="47"/>
      <c r="J63" s="47"/>
      <c r="K63" s="47"/>
      <c r="L63" s="47"/>
      <c r="M63" s="47"/>
    </row>
    <row r="64" spans="2:24">
      <c r="B64" s="47"/>
      <c r="C64" s="47"/>
      <c r="D64" s="47"/>
      <c r="E64" s="47"/>
      <c r="F64" s="47"/>
      <c r="G64" s="47"/>
      <c r="H64" s="47"/>
      <c r="I64" s="47"/>
      <c r="J64" s="47"/>
      <c r="K64" s="47"/>
      <c r="L64" s="47"/>
      <c r="M64" s="47"/>
    </row>
    <row r="65" spans="2:13">
      <c r="B65" s="47"/>
      <c r="C65" s="47"/>
      <c r="D65" s="47"/>
      <c r="E65" s="47"/>
      <c r="F65" s="47"/>
      <c r="G65" s="47"/>
      <c r="H65" s="47"/>
      <c r="I65" s="47"/>
      <c r="J65" s="47"/>
      <c r="K65" s="47"/>
      <c r="L65" s="47"/>
      <c r="M65" s="47"/>
    </row>
    <row r="66" spans="2:13">
      <c r="B66" s="47"/>
      <c r="C66" s="47"/>
      <c r="D66" s="47"/>
      <c r="E66" s="47"/>
      <c r="F66" s="47"/>
      <c r="G66" s="47"/>
      <c r="H66" s="47"/>
      <c r="I66" s="47"/>
      <c r="J66" s="47"/>
      <c r="K66" s="47"/>
      <c r="L66" s="47"/>
      <c r="M66" s="47"/>
    </row>
    <row r="67" spans="2:13">
      <c r="B67" s="47"/>
      <c r="C67" s="47"/>
      <c r="D67" s="47"/>
      <c r="E67" s="47"/>
      <c r="F67" s="47"/>
      <c r="G67" s="47"/>
      <c r="H67" s="47"/>
      <c r="I67" s="47"/>
      <c r="J67" s="47"/>
      <c r="K67" s="47"/>
      <c r="L67" s="47"/>
      <c r="M67" s="47"/>
    </row>
    <row r="68" spans="2:13">
      <c r="B68" s="47"/>
      <c r="C68" s="47"/>
      <c r="D68" s="47"/>
      <c r="E68" s="47"/>
      <c r="F68" s="47"/>
      <c r="G68" s="47"/>
      <c r="H68" s="47"/>
      <c r="I68" s="47"/>
      <c r="J68" s="47"/>
      <c r="K68" s="47"/>
      <c r="L68" s="47"/>
      <c r="M68" s="47"/>
    </row>
    <row r="69" spans="2:13">
      <c r="B69" s="47"/>
      <c r="C69" s="47"/>
      <c r="D69" s="47"/>
      <c r="E69" s="47"/>
      <c r="F69" s="47"/>
      <c r="G69" s="47"/>
      <c r="H69" s="47"/>
      <c r="I69" s="47"/>
      <c r="J69" s="47"/>
      <c r="K69" s="47"/>
      <c r="L69" s="47"/>
      <c r="M69" s="47"/>
    </row>
    <row r="70" spans="2:13">
      <c r="B70" s="47"/>
      <c r="C70" s="47"/>
      <c r="D70" s="47"/>
      <c r="E70" s="47"/>
      <c r="F70" s="47"/>
      <c r="G70" s="47"/>
      <c r="H70" s="47"/>
      <c r="I70" s="47"/>
      <c r="J70" s="47"/>
      <c r="K70" s="47"/>
      <c r="L70" s="47"/>
      <c r="M70" s="47"/>
    </row>
    <row r="71" spans="2:13">
      <c r="B71" s="47"/>
      <c r="C71" s="47"/>
      <c r="D71" s="47"/>
      <c r="E71" s="47"/>
      <c r="F71" s="47"/>
      <c r="G71" s="47"/>
      <c r="H71" s="47"/>
      <c r="I71" s="47"/>
      <c r="J71" s="47"/>
      <c r="K71" s="47"/>
      <c r="L71" s="47"/>
      <c r="M71" s="47"/>
    </row>
    <row r="72" spans="2:13">
      <c r="B72" s="47"/>
      <c r="C72" s="47"/>
      <c r="D72" s="47"/>
      <c r="E72" s="47"/>
      <c r="F72" s="47"/>
      <c r="G72" s="47"/>
      <c r="H72" s="47"/>
      <c r="I72" s="47"/>
      <c r="J72" s="47"/>
      <c r="K72" s="47"/>
      <c r="L72" s="47"/>
      <c r="M72" s="47"/>
    </row>
    <row r="73" spans="2:13">
      <c r="B73" s="47"/>
      <c r="C73" s="47"/>
      <c r="D73" s="47"/>
      <c r="E73" s="47"/>
      <c r="F73" s="47"/>
      <c r="G73" s="47"/>
      <c r="H73" s="47"/>
      <c r="I73" s="47"/>
      <c r="J73" s="47"/>
      <c r="K73" s="47"/>
      <c r="L73" s="47"/>
      <c r="M73" s="47"/>
    </row>
    <row r="74" spans="2:13">
      <c r="B74" s="47"/>
      <c r="C74" s="47"/>
      <c r="D74" s="47"/>
      <c r="E74" s="47"/>
      <c r="F74" s="47"/>
      <c r="G74" s="47"/>
      <c r="H74" s="47"/>
      <c r="I74" s="47"/>
      <c r="J74" s="47"/>
      <c r="K74" s="47"/>
      <c r="L74" s="47"/>
      <c r="M74" s="47"/>
    </row>
    <row r="75" spans="2:13">
      <c r="B75" s="47"/>
      <c r="C75" s="47"/>
      <c r="D75" s="47"/>
      <c r="E75" s="47"/>
      <c r="F75" s="47"/>
      <c r="G75" s="47"/>
      <c r="H75" s="47"/>
      <c r="I75" s="47"/>
      <c r="J75" s="47"/>
      <c r="K75" s="47"/>
      <c r="L75" s="47"/>
      <c r="M75" s="47"/>
    </row>
    <row r="76" spans="2:13">
      <c r="B76" s="47"/>
      <c r="C76" s="47"/>
      <c r="D76" s="47"/>
      <c r="E76" s="47"/>
      <c r="F76" s="47"/>
      <c r="G76" s="47"/>
      <c r="H76" s="47"/>
      <c r="I76" s="47"/>
      <c r="J76" s="47"/>
      <c r="K76" s="47"/>
      <c r="L76" s="47"/>
      <c r="M76" s="47"/>
    </row>
    <row r="77" spans="2:13">
      <c r="B77" s="47"/>
      <c r="C77" s="47"/>
      <c r="D77" s="47"/>
      <c r="E77" s="47"/>
      <c r="F77" s="47"/>
      <c r="G77" s="47"/>
      <c r="H77" s="47"/>
      <c r="I77" s="47"/>
      <c r="J77" s="47"/>
      <c r="K77" s="47"/>
      <c r="L77" s="47"/>
      <c r="M77" s="47"/>
    </row>
    <row r="78" spans="2:13">
      <c r="B78" s="47"/>
      <c r="C78" s="47"/>
      <c r="D78" s="47"/>
      <c r="E78" s="47"/>
      <c r="F78" s="47"/>
      <c r="G78" s="47"/>
      <c r="H78" s="47"/>
      <c r="I78" s="47"/>
      <c r="J78" s="47"/>
      <c r="K78" s="47"/>
      <c r="L78" s="47"/>
      <c r="M78" s="47"/>
    </row>
    <row r="79" spans="2:13">
      <c r="B79" s="47"/>
      <c r="C79" s="47"/>
      <c r="D79" s="47"/>
      <c r="E79" s="47"/>
      <c r="F79" s="47"/>
      <c r="G79" s="47"/>
      <c r="H79" s="47"/>
      <c r="I79" s="47"/>
      <c r="J79" s="47"/>
      <c r="K79" s="47"/>
      <c r="L79" s="47"/>
      <c r="M79" s="47"/>
    </row>
    <row r="80" spans="2:13">
      <c r="B80" s="47"/>
      <c r="C80" s="47"/>
      <c r="D80" s="47"/>
      <c r="E80" s="47"/>
      <c r="F80" s="47"/>
      <c r="G80" s="47"/>
      <c r="H80" s="47"/>
      <c r="I80" s="47"/>
      <c r="J80" s="47"/>
      <c r="K80" s="47"/>
      <c r="L80" s="47"/>
      <c r="M80" s="47"/>
    </row>
    <row r="81" spans="2:13">
      <c r="B81" s="47"/>
      <c r="C81" s="47"/>
      <c r="D81" s="47"/>
      <c r="E81" s="47"/>
      <c r="F81" s="47"/>
      <c r="G81" s="47"/>
      <c r="H81" s="47"/>
      <c r="I81" s="47"/>
      <c r="J81" s="47"/>
      <c r="K81" s="47"/>
      <c r="L81" s="47"/>
      <c r="M81" s="47"/>
    </row>
    <row r="82" spans="2:13">
      <c r="B82" s="47"/>
      <c r="C82" s="47"/>
      <c r="D82" s="47"/>
      <c r="E82" s="47"/>
      <c r="F82" s="47"/>
      <c r="G82" s="47"/>
      <c r="H82" s="47"/>
      <c r="I82" s="47"/>
      <c r="J82" s="47"/>
      <c r="K82" s="47"/>
      <c r="L82" s="47"/>
      <c r="M82" s="47"/>
    </row>
    <row r="83" spans="2:13">
      <c r="B83" s="47"/>
      <c r="C83" s="47"/>
      <c r="D83" s="47"/>
      <c r="E83" s="47"/>
      <c r="F83" s="47"/>
      <c r="G83" s="47"/>
      <c r="H83" s="47"/>
      <c r="I83" s="47"/>
      <c r="J83" s="47"/>
      <c r="K83" s="47"/>
      <c r="L83" s="47"/>
      <c r="M83" s="47"/>
    </row>
    <row r="84" spans="2:13">
      <c r="B84" s="47"/>
      <c r="C84" s="47"/>
      <c r="D84" s="47"/>
      <c r="E84" s="47"/>
      <c r="F84" s="47"/>
      <c r="G84" s="47"/>
      <c r="H84" s="47"/>
      <c r="I84" s="47"/>
      <c r="J84" s="47"/>
      <c r="K84" s="47"/>
      <c r="L84" s="47"/>
      <c r="M84" s="47"/>
    </row>
    <row r="85" spans="2:13">
      <c r="B85" s="47"/>
      <c r="C85" s="47"/>
      <c r="D85" s="47"/>
      <c r="E85" s="47"/>
      <c r="F85" s="47"/>
      <c r="G85" s="47"/>
      <c r="H85" s="47"/>
      <c r="I85" s="47"/>
      <c r="J85" s="47"/>
      <c r="K85" s="47"/>
      <c r="L85" s="47"/>
      <c r="M85" s="47"/>
    </row>
    <row r="86" spans="2:13">
      <c r="B86" s="47"/>
      <c r="C86" s="47"/>
      <c r="D86" s="47"/>
      <c r="E86" s="47"/>
      <c r="F86" s="47"/>
      <c r="G86" s="47"/>
      <c r="H86" s="47"/>
      <c r="I86" s="47"/>
      <c r="J86" s="47"/>
      <c r="K86" s="47"/>
      <c r="L86" s="47"/>
      <c r="M86" s="47"/>
    </row>
    <row r="87" spans="2:13">
      <c r="B87" s="47"/>
      <c r="C87" s="47"/>
      <c r="D87" s="47"/>
      <c r="E87" s="47"/>
      <c r="F87" s="47"/>
      <c r="G87" s="47"/>
      <c r="H87" s="47"/>
      <c r="I87" s="47"/>
      <c r="J87" s="47"/>
      <c r="K87" s="47"/>
      <c r="L87" s="47"/>
      <c r="M87" s="47"/>
    </row>
    <row r="88" spans="2:13">
      <c r="B88" s="47"/>
      <c r="C88" s="47"/>
      <c r="D88" s="47"/>
      <c r="E88" s="47"/>
      <c r="F88" s="47"/>
      <c r="G88" s="47"/>
      <c r="H88" s="47"/>
      <c r="I88" s="47"/>
      <c r="J88" s="47"/>
      <c r="K88" s="47"/>
      <c r="L88" s="47"/>
      <c r="M88" s="47"/>
    </row>
    <row r="89" spans="2:13">
      <c r="B89" s="47"/>
      <c r="C89" s="47"/>
      <c r="D89" s="47"/>
      <c r="E89" s="47"/>
      <c r="F89" s="47"/>
      <c r="G89" s="47"/>
      <c r="H89" s="47"/>
      <c r="I89" s="47"/>
      <c r="J89" s="47"/>
      <c r="K89" s="47"/>
      <c r="L89" s="47"/>
      <c r="M89" s="47"/>
    </row>
    <row r="90" spans="2:13">
      <c r="B90" s="47"/>
      <c r="C90" s="47"/>
      <c r="D90" s="47"/>
      <c r="E90" s="47"/>
      <c r="F90" s="47"/>
      <c r="G90" s="47"/>
      <c r="H90" s="47"/>
      <c r="I90" s="47"/>
      <c r="J90" s="47"/>
      <c r="K90" s="47"/>
      <c r="L90" s="47"/>
      <c r="M90" s="47"/>
    </row>
    <row r="91" spans="2:13">
      <c r="B91" s="47"/>
      <c r="C91" s="47"/>
      <c r="D91" s="47"/>
      <c r="E91" s="47"/>
      <c r="F91" s="47"/>
      <c r="G91" s="47"/>
      <c r="H91" s="47"/>
      <c r="I91" s="47"/>
      <c r="J91" s="47"/>
      <c r="K91" s="47"/>
      <c r="L91" s="47"/>
      <c r="M91" s="47"/>
    </row>
    <row r="92" spans="2:13">
      <c r="B92" s="47"/>
      <c r="C92" s="47"/>
      <c r="D92" s="47"/>
      <c r="E92" s="47"/>
      <c r="F92" s="47"/>
      <c r="G92" s="47"/>
      <c r="H92" s="47"/>
      <c r="I92" s="47"/>
      <c r="J92" s="47"/>
      <c r="K92" s="47"/>
      <c r="L92" s="47"/>
      <c r="M92" s="47"/>
    </row>
    <row r="93" spans="2:13">
      <c r="B93" s="47"/>
      <c r="C93" s="47"/>
      <c r="D93" s="47"/>
      <c r="E93" s="47"/>
      <c r="F93" s="47"/>
      <c r="G93" s="47"/>
      <c r="H93" s="47"/>
      <c r="I93" s="47"/>
      <c r="J93" s="47"/>
      <c r="K93" s="47"/>
      <c r="L93" s="47"/>
      <c r="M93" s="47"/>
    </row>
    <row r="94" spans="2:13">
      <c r="B94" s="47"/>
      <c r="C94" s="47"/>
      <c r="D94" s="47"/>
      <c r="E94" s="47"/>
      <c r="F94" s="47"/>
      <c r="G94" s="47"/>
      <c r="H94" s="47"/>
      <c r="I94" s="47"/>
      <c r="J94" s="47"/>
      <c r="K94" s="47"/>
      <c r="L94" s="47"/>
      <c r="M94" s="47"/>
    </row>
    <row r="95" spans="2:13">
      <c r="B95" s="47"/>
      <c r="C95" s="47"/>
      <c r="D95" s="47"/>
      <c r="E95" s="47"/>
      <c r="F95" s="47"/>
      <c r="G95" s="47"/>
      <c r="H95" s="47"/>
      <c r="I95" s="47"/>
      <c r="J95" s="47"/>
      <c r="K95" s="47"/>
      <c r="L95" s="47"/>
      <c r="M95" s="47"/>
    </row>
    <row r="96" spans="2:13">
      <c r="B96" s="47"/>
      <c r="C96" s="47"/>
      <c r="D96" s="47"/>
      <c r="E96" s="47"/>
      <c r="F96" s="47"/>
      <c r="G96" s="47"/>
      <c r="H96" s="47"/>
      <c r="I96" s="47"/>
      <c r="J96" s="47"/>
      <c r="K96" s="47"/>
      <c r="L96" s="47"/>
      <c r="M96" s="47"/>
    </row>
    <row r="97" spans="2:13">
      <c r="B97" s="47"/>
      <c r="C97" s="47"/>
      <c r="D97" s="47"/>
      <c r="E97" s="47"/>
      <c r="F97" s="47"/>
      <c r="G97" s="47"/>
      <c r="H97" s="47"/>
      <c r="I97" s="47"/>
      <c r="J97" s="47"/>
      <c r="K97" s="47"/>
      <c r="L97" s="47"/>
      <c r="M97" s="47"/>
    </row>
    <row r="98" spans="2:13">
      <c r="B98" s="47"/>
      <c r="C98" s="47"/>
      <c r="D98" s="47"/>
      <c r="E98" s="47"/>
      <c r="F98" s="47"/>
      <c r="G98" s="47"/>
      <c r="H98" s="47"/>
      <c r="I98" s="47"/>
      <c r="J98" s="47"/>
      <c r="K98" s="47"/>
      <c r="L98" s="47"/>
      <c r="M98" s="47"/>
    </row>
    <row r="99" spans="2:13">
      <c r="B99" s="47"/>
      <c r="C99" s="47"/>
      <c r="D99" s="47"/>
      <c r="E99" s="47"/>
      <c r="F99" s="47"/>
      <c r="G99" s="47"/>
      <c r="H99" s="47"/>
      <c r="I99" s="47"/>
      <c r="J99" s="47"/>
      <c r="K99" s="47"/>
      <c r="L99" s="47"/>
      <c r="M99" s="47"/>
    </row>
    <row r="100" spans="2:13">
      <c r="B100" s="47"/>
      <c r="C100" s="47"/>
      <c r="D100" s="47"/>
      <c r="E100" s="47"/>
      <c r="F100" s="47"/>
      <c r="G100" s="47"/>
      <c r="H100" s="47"/>
      <c r="I100" s="47"/>
      <c r="J100" s="47"/>
      <c r="K100" s="47"/>
      <c r="L100" s="47"/>
      <c r="M100" s="47"/>
    </row>
    <row r="101" spans="2:13">
      <c r="B101" s="47"/>
      <c r="C101" s="47"/>
      <c r="D101" s="47"/>
      <c r="E101" s="47"/>
      <c r="F101" s="47"/>
      <c r="G101" s="47"/>
      <c r="H101" s="47"/>
      <c r="I101" s="47"/>
      <c r="J101" s="47"/>
      <c r="K101" s="47"/>
      <c r="L101" s="47"/>
      <c r="M101" s="47"/>
    </row>
    <row r="102" spans="2:13">
      <c r="B102" s="47"/>
      <c r="C102" s="47"/>
      <c r="D102" s="47"/>
      <c r="E102" s="47"/>
      <c r="F102" s="47"/>
      <c r="G102" s="47"/>
      <c r="H102" s="47"/>
      <c r="I102" s="47"/>
      <c r="J102" s="47"/>
      <c r="K102" s="47"/>
      <c r="L102" s="47"/>
      <c r="M102" s="47"/>
    </row>
    <row r="103" spans="2:13">
      <c r="B103" s="47"/>
      <c r="C103" s="47"/>
      <c r="D103" s="47"/>
      <c r="E103" s="47"/>
      <c r="F103" s="47"/>
      <c r="G103" s="47"/>
      <c r="H103" s="47"/>
      <c r="I103" s="47"/>
      <c r="J103" s="47"/>
      <c r="K103" s="47"/>
      <c r="L103" s="47"/>
      <c r="M103" s="47"/>
    </row>
    <row r="104" spans="2:13">
      <c r="B104" s="47"/>
      <c r="C104" s="47"/>
      <c r="D104" s="47"/>
      <c r="E104" s="47"/>
      <c r="F104" s="47"/>
      <c r="G104" s="47"/>
      <c r="H104" s="47"/>
      <c r="I104" s="47"/>
      <c r="J104" s="47"/>
      <c r="K104" s="47"/>
      <c r="L104" s="47"/>
      <c r="M104" s="47"/>
    </row>
    <row r="105" spans="2:13">
      <c r="B105" s="47"/>
      <c r="C105" s="47"/>
      <c r="D105" s="47"/>
      <c r="E105" s="47"/>
      <c r="F105" s="47"/>
      <c r="G105" s="47"/>
      <c r="H105" s="47"/>
      <c r="I105" s="47"/>
      <c r="J105" s="47"/>
      <c r="K105" s="47"/>
      <c r="L105" s="47"/>
      <c r="M105" s="47"/>
    </row>
    <row r="106" spans="2:13">
      <c r="B106" s="47"/>
      <c r="C106" s="47"/>
      <c r="D106" s="47"/>
      <c r="E106" s="47"/>
      <c r="F106" s="47"/>
      <c r="G106" s="47"/>
      <c r="H106" s="47"/>
      <c r="I106" s="47"/>
      <c r="J106" s="47"/>
      <c r="K106" s="47"/>
      <c r="L106" s="47"/>
      <c r="M106" s="47"/>
    </row>
    <row r="107" spans="2:13">
      <c r="B107" s="47"/>
      <c r="C107" s="47"/>
      <c r="D107" s="47"/>
      <c r="E107" s="47"/>
      <c r="F107" s="47"/>
      <c r="G107" s="47"/>
      <c r="H107" s="47"/>
      <c r="I107" s="47"/>
      <c r="J107" s="47"/>
      <c r="K107" s="47"/>
      <c r="L107" s="47"/>
      <c r="M107" s="47"/>
    </row>
    <row r="108" spans="2:13">
      <c r="B108" s="47"/>
      <c r="C108" s="47"/>
      <c r="D108" s="47"/>
      <c r="E108" s="47"/>
      <c r="F108" s="47"/>
      <c r="G108" s="47"/>
      <c r="H108" s="47"/>
      <c r="I108" s="47"/>
      <c r="J108" s="47"/>
      <c r="K108" s="47"/>
      <c r="L108" s="47"/>
      <c r="M108" s="47"/>
    </row>
    <row r="109" spans="2:13">
      <c r="B109" s="47"/>
      <c r="C109" s="47"/>
      <c r="D109" s="47"/>
      <c r="E109" s="47"/>
      <c r="F109" s="47"/>
      <c r="G109" s="47"/>
      <c r="H109" s="47"/>
      <c r="I109" s="47"/>
      <c r="J109" s="47"/>
      <c r="K109" s="47"/>
      <c r="L109" s="47"/>
      <c r="M109" s="47"/>
    </row>
    <row r="110" spans="2:13">
      <c r="B110" s="47"/>
      <c r="C110" s="47"/>
      <c r="D110" s="47"/>
      <c r="E110" s="47"/>
      <c r="F110" s="47"/>
      <c r="G110" s="47"/>
      <c r="H110" s="47"/>
      <c r="I110" s="47"/>
      <c r="J110" s="47"/>
      <c r="K110" s="47"/>
      <c r="L110" s="47"/>
      <c r="M110" s="47"/>
    </row>
    <row r="111" spans="2:13">
      <c r="B111" s="47"/>
      <c r="C111" s="47"/>
      <c r="D111" s="47"/>
      <c r="E111" s="47"/>
      <c r="F111" s="47"/>
      <c r="G111" s="47"/>
      <c r="H111" s="47"/>
      <c r="I111" s="47"/>
      <c r="J111" s="47"/>
      <c r="K111" s="47"/>
      <c r="L111" s="47"/>
      <c r="M111" s="47"/>
    </row>
    <row r="112" spans="2:13">
      <c r="B112" s="47"/>
      <c r="C112" s="47"/>
      <c r="D112" s="47"/>
      <c r="E112" s="47"/>
      <c r="F112" s="47"/>
      <c r="G112" s="47"/>
      <c r="H112" s="47"/>
      <c r="I112" s="47"/>
      <c r="J112" s="47"/>
      <c r="K112" s="47"/>
      <c r="L112" s="47"/>
      <c r="M112" s="47"/>
    </row>
    <row r="113" spans="2:13">
      <c r="B113" s="47"/>
      <c r="C113" s="47"/>
      <c r="D113" s="47"/>
      <c r="E113" s="47"/>
      <c r="F113" s="47"/>
      <c r="G113" s="47"/>
      <c r="H113" s="47"/>
      <c r="I113" s="47"/>
      <c r="J113" s="47"/>
      <c r="K113" s="47"/>
      <c r="L113" s="47"/>
      <c r="M113" s="47"/>
    </row>
    <row r="114" spans="2:13">
      <c r="B114" s="47"/>
      <c r="C114" s="47"/>
      <c r="D114" s="47"/>
      <c r="E114" s="47"/>
      <c r="F114" s="47"/>
      <c r="G114" s="47"/>
      <c r="H114" s="47"/>
      <c r="I114" s="47"/>
      <c r="J114" s="47"/>
      <c r="K114" s="47"/>
      <c r="L114" s="47"/>
      <c r="M114" s="47"/>
    </row>
    <row r="115" spans="2:13">
      <c r="B115" s="47"/>
      <c r="C115" s="47"/>
      <c r="D115" s="47"/>
      <c r="E115" s="47"/>
      <c r="F115" s="47"/>
      <c r="G115" s="47"/>
      <c r="H115" s="47"/>
      <c r="I115" s="47"/>
      <c r="J115" s="47"/>
      <c r="K115" s="47"/>
      <c r="L115" s="47"/>
      <c r="M115" s="47"/>
    </row>
    <row r="116" spans="2:13">
      <c r="B116" s="47"/>
      <c r="C116" s="47"/>
      <c r="D116" s="47"/>
      <c r="E116" s="47"/>
      <c r="F116" s="47"/>
      <c r="G116" s="47"/>
      <c r="H116" s="47"/>
      <c r="I116" s="47"/>
      <c r="J116" s="47"/>
      <c r="K116" s="47"/>
      <c r="L116" s="47"/>
      <c r="M116" s="47"/>
    </row>
    <row r="117" spans="2:13">
      <c r="B117" s="47"/>
      <c r="C117" s="47"/>
      <c r="D117" s="47"/>
      <c r="E117" s="47"/>
      <c r="F117" s="47"/>
      <c r="G117" s="47"/>
      <c r="H117" s="47"/>
      <c r="I117" s="47"/>
      <c r="J117" s="47"/>
      <c r="K117" s="47"/>
      <c r="L117" s="47"/>
      <c r="M117" s="47"/>
    </row>
    <row r="118" spans="2:13">
      <c r="B118" s="47"/>
      <c r="C118" s="47"/>
      <c r="D118" s="47"/>
      <c r="E118" s="47"/>
      <c r="F118" s="47"/>
      <c r="G118" s="47"/>
      <c r="H118" s="47"/>
      <c r="I118" s="47"/>
      <c r="J118" s="47"/>
      <c r="K118" s="47"/>
      <c r="L118" s="47"/>
      <c r="M118" s="47"/>
    </row>
    <row r="119" spans="2:13">
      <c r="B119" s="47"/>
      <c r="C119" s="47"/>
      <c r="D119" s="47"/>
      <c r="E119" s="47"/>
      <c r="F119" s="47"/>
      <c r="G119" s="47"/>
      <c r="H119" s="47"/>
      <c r="I119" s="47"/>
      <c r="J119" s="47"/>
      <c r="K119" s="47"/>
      <c r="L119" s="47"/>
      <c r="M119" s="47"/>
    </row>
    <row r="120" spans="2:13">
      <c r="B120" s="47"/>
      <c r="C120" s="47"/>
      <c r="D120" s="47"/>
      <c r="E120" s="47"/>
      <c r="F120" s="47"/>
      <c r="G120" s="47"/>
      <c r="H120" s="47"/>
      <c r="I120" s="47"/>
      <c r="J120" s="47"/>
      <c r="K120" s="47"/>
      <c r="L120" s="47"/>
      <c r="M120" s="47"/>
    </row>
    <row r="121" spans="2:13">
      <c r="B121" s="47"/>
      <c r="C121" s="47"/>
      <c r="D121" s="47"/>
      <c r="E121" s="47"/>
      <c r="F121" s="47"/>
      <c r="G121" s="47"/>
      <c r="H121" s="47"/>
      <c r="I121" s="47"/>
      <c r="J121" s="47"/>
      <c r="K121" s="47"/>
      <c r="L121" s="47"/>
      <c r="M121" s="47"/>
    </row>
    <row r="122" spans="2:13">
      <c r="B122" s="47"/>
      <c r="C122" s="47"/>
      <c r="D122" s="47"/>
      <c r="E122" s="47"/>
      <c r="F122" s="47"/>
      <c r="G122" s="47"/>
      <c r="H122" s="47"/>
      <c r="I122" s="47"/>
      <c r="J122" s="47"/>
      <c r="K122" s="47"/>
      <c r="L122" s="47"/>
      <c r="M122" s="47"/>
    </row>
    <row r="123" spans="2:13">
      <c r="B123" s="47"/>
      <c r="C123" s="47"/>
      <c r="D123" s="47"/>
      <c r="E123" s="47"/>
      <c r="F123" s="47"/>
      <c r="G123" s="47"/>
      <c r="H123" s="47"/>
      <c r="I123" s="47"/>
      <c r="J123" s="47"/>
      <c r="K123" s="47"/>
      <c r="L123" s="47"/>
      <c r="M123" s="47"/>
    </row>
    <row r="124" spans="2:13">
      <c r="B124" s="47"/>
      <c r="C124" s="47"/>
      <c r="D124" s="47"/>
      <c r="E124" s="47"/>
      <c r="F124" s="47"/>
      <c r="G124" s="47"/>
      <c r="H124" s="47"/>
      <c r="I124" s="47"/>
      <c r="J124" s="47"/>
      <c r="K124" s="47"/>
      <c r="L124" s="47"/>
      <c r="M124" s="47"/>
    </row>
    <row r="125" spans="2:13">
      <c r="B125" s="47"/>
      <c r="C125" s="47"/>
      <c r="D125" s="47"/>
      <c r="E125" s="47"/>
      <c r="F125" s="47"/>
      <c r="G125" s="47"/>
      <c r="H125" s="47"/>
      <c r="I125" s="47"/>
      <c r="J125" s="47"/>
      <c r="K125" s="47"/>
      <c r="L125" s="47"/>
      <c r="M125" s="47"/>
    </row>
    <row r="126" spans="2:13">
      <c r="B126" s="47"/>
      <c r="C126" s="47"/>
      <c r="D126" s="47"/>
      <c r="E126" s="47"/>
      <c r="F126" s="47"/>
      <c r="G126" s="47"/>
      <c r="H126" s="47"/>
      <c r="I126" s="47"/>
      <c r="J126" s="47"/>
      <c r="K126" s="47"/>
      <c r="L126" s="47"/>
      <c r="M126" s="47"/>
    </row>
    <row r="127" spans="2:13">
      <c r="B127" s="47"/>
      <c r="C127" s="47"/>
      <c r="D127" s="47"/>
      <c r="E127" s="47"/>
      <c r="F127" s="47"/>
      <c r="G127" s="47"/>
      <c r="H127" s="47"/>
      <c r="I127" s="47"/>
      <c r="J127" s="47"/>
      <c r="K127" s="47"/>
      <c r="L127" s="47"/>
      <c r="M127" s="47"/>
    </row>
    <row r="128" spans="2:13">
      <c r="B128" s="47"/>
      <c r="C128" s="47"/>
      <c r="D128" s="47"/>
      <c r="E128" s="47"/>
      <c r="F128" s="47"/>
      <c r="G128" s="47"/>
      <c r="H128" s="47"/>
      <c r="I128" s="47"/>
      <c r="J128" s="47"/>
      <c r="K128" s="47"/>
      <c r="L128" s="47"/>
      <c r="M128" s="47"/>
    </row>
    <row r="129" spans="2:13">
      <c r="B129" s="47"/>
      <c r="C129" s="47"/>
      <c r="D129" s="47"/>
      <c r="E129" s="47"/>
      <c r="F129" s="47"/>
      <c r="G129" s="47"/>
      <c r="H129" s="47"/>
      <c r="I129" s="47"/>
      <c r="J129" s="47"/>
      <c r="K129" s="47"/>
      <c r="L129" s="47"/>
      <c r="M129" s="47"/>
    </row>
    <row r="130" spans="2:13">
      <c r="B130" s="47"/>
      <c r="C130" s="47"/>
      <c r="D130" s="47"/>
      <c r="E130" s="47"/>
      <c r="F130" s="47"/>
      <c r="G130" s="47"/>
      <c r="H130" s="47"/>
      <c r="I130" s="47"/>
      <c r="J130" s="47"/>
      <c r="K130" s="47"/>
      <c r="L130" s="47"/>
      <c r="M130" s="47"/>
    </row>
    <row r="131" spans="2:13">
      <c r="B131" s="47"/>
      <c r="C131" s="47"/>
      <c r="D131" s="47"/>
      <c r="E131" s="47"/>
      <c r="F131" s="47"/>
      <c r="G131" s="47"/>
      <c r="H131" s="47"/>
      <c r="I131" s="47"/>
      <c r="J131" s="47"/>
      <c r="K131" s="47"/>
      <c r="L131" s="47"/>
      <c r="M131" s="47"/>
    </row>
    <row r="132" spans="2:13">
      <c r="B132" s="47"/>
      <c r="C132" s="47"/>
      <c r="D132" s="47"/>
      <c r="E132" s="47"/>
      <c r="F132" s="47"/>
      <c r="G132" s="47"/>
      <c r="H132" s="47"/>
      <c r="I132" s="47"/>
      <c r="J132" s="47"/>
      <c r="K132" s="47"/>
      <c r="L132" s="47"/>
      <c r="M132" s="47"/>
    </row>
    <row r="133" spans="2:13">
      <c r="B133" s="47"/>
      <c r="C133" s="47"/>
      <c r="D133" s="47"/>
      <c r="E133" s="47"/>
      <c r="F133" s="47"/>
      <c r="G133" s="47"/>
      <c r="H133" s="47"/>
      <c r="I133" s="47"/>
      <c r="J133" s="47"/>
      <c r="K133" s="47"/>
      <c r="L133" s="47"/>
      <c r="M133" s="47"/>
    </row>
    <row r="134" spans="2:13">
      <c r="B134" s="47"/>
      <c r="C134" s="47"/>
      <c r="D134" s="47"/>
      <c r="E134" s="47"/>
      <c r="F134" s="47"/>
      <c r="G134" s="47"/>
      <c r="H134" s="47"/>
      <c r="I134" s="47"/>
      <c r="J134" s="47"/>
      <c r="K134" s="47"/>
      <c r="L134" s="47"/>
      <c r="M134" s="47"/>
    </row>
    <row r="135" spans="2:13">
      <c r="B135" s="47"/>
      <c r="C135" s="47"/>
      <c r="D135" s="47"/>
      <c r="E135" s="47"/>
      <c r="F135" s="47"/>
      <c r="G135" s="47"/>
      <c r="H135" s="47"/>
      <c r="I135" s="47"/>
      <c r="J135" s="47"/>
      <c r="K135" s="47"/>
      <c r="L135" s="47"/>
      <c r="M135" s="47"/>
    </row>
    <row r="136" spans="2:13">
      <c r="B136" s="47"/>
      <c r="C136" s="47"/>
      <c r="D136" s="47"/>
      <c r="E136" s="47"/>
      <c r="F136" s="47"/>
      <c r="G136" s="47"/>
      <c r="H136" s="47"/>
      <c r="I136" s="47"/>
      <c r="J136" s="47"/>
      <c r="K136" s="47"/>
      <c r="L136" s="47"/>
      <c r="M136" s="47"/>
    </row>
    <row r="137" spans="2:13">
      <c r="B137" s="47"/>
      <c r="C137" s="47"/>
      <c r="D137" s="47"/>
      <c r="E137" s="47"/>
      <c r="F137" s="47"/>
      <c r="G137" s="47"/>
      <c r="H137" s="47"/>
      <c r="I137" s="47"/>
      <c r="J137" s="47"/>
      <c r="K137" s="47"/>
      <c r="L137" s="47"/>
      <c r="M137" s="47"/>
    </row>
    <row r="138" spans="2:13">
      <c r="B138" s="47"/>
      <c r="C138" s="47"/>
      <c r="D138" s="47"/>
      <c r="E138" s="47"/>
      <c r="F138" s="47"/>
      <c r="G138" s="47"/>
      <c r="H138" s="47"/>
      <c r="I138" s="47"/>
      <c r="J138" s="47"/>
      <c r="K138" s="47"/>
      <c r="L138" s="47"/>
      <c r="M138" s="47"/>
    </row>
    <row r="139" spans="2:13">
      <c r="B139" s="47"/>
      <c r="C139" s="47"/>
      <c r="D139" s="47"/>
      <c r="E139" s="47"/>
      <c r="F139" s="47"/>
      <c r="G139" s="47"/>
      <c r="H139" s="47"/>
      <c r="I139" s="47"/>
      <c r="J139" s="47"/>
      <c r="K139" s="47"/>
      <c r="L139" s="47"/>
      <c r="M139" s="47"/>
    </row>
    <row r="140" spans="2:13">
      <c r="B140" s="47"/>
      <c r="C140" s="47"/>
      <c r="D140" s="47"/>
      <c r="E140" s="47"/>
      <c r="F140" s="47"/>
      <c r="G140" s="47"/>
      <c r="H140" s="47"/>
      <c r="I140" s="47"/>
      <c r="J140" s="47"/>
      <c r="K140" s="47"/>
      <c r="L140" s="47"/>
      <c r="M140" s="47"/>
    </row>
    <row r="141" spans="2:13">
      <c r="B141" s="47"/>
      <c r="C141" s="47"/>
      <c r="D141" s="47"/>
      <c r="E141" s="47"/>
      <c r="F141" s="47"/>
      <c r="G141" s="47"/>
      <c r="H141" s="47"/>
      <c r="I141" s="47"/>
      <c r="J141" s="47"/>
      <c r="K141" s="47"/>
      <c r="L141" s="47"/>
      <c r="M141" s="47"/>
    </row>
    <row r="142" spans="2:13">
      <c r="B142" s="47"/>
      <c r="C142" s="47"/>
      <c r="D142" s="47"/>
      <c r="E142" s="47"/>
      <c r="F142" s="47"/>
      <c r="G142" s="47"/>
      <c r="H142" s="47"/>
      <c r="I142" s="47"/>
      <c r="J142" s="47"/>
      <c r="K142" s="47"/>
      <c r="L142" s="47"/>
      <c r="M142" s="47"/>
    </row>
    <row r="143" spans="2:13">
      <c r="B143" s="47"/>
      <c r="C143" s="47"/>
      <c r="D143" s="47"/>
      <c r="E143" s="47"/>
      <c r="F143" s="47"/>
      <c r="G143" s="47"/>
      <c r="H143" s="47"/>
      <c r="I143" s="47"/>
      <c r="J143" s="47"/>
      <c r="K143" s="47"/>
      <c r="L143" s="47"/>
      <c r="M143" s="47"/>
    </row>
    <row r="144" spans="2:13">
      <c r="B144" s="47"/>
      <c r="C144" s="47"/>
      <c r="D144" s="47"/>
      <c r="E144" s="47"/>
      <c r="F144" s="47"/>
      <c r="G144" s="47"/>
      <c r="H144" s="47"/>
      <c r="I144" s="47"/>
      <c r="J144" s="47"/>
      <c r="K144" s="47"/>
      <c r="L144" s="47"/>
      <c r="M144" s="47"/>
    </row>
    <row r="145" spans="2:13">
      <c r="B145" s="47"/>
      <c r="C145" s="47"/>
      <c r="D145" s="47"/>
      <c r="E145" s="47"/>
      <c r="F145" s="47"/>
      <c r="G145" s="47"/>
      <c r="H145" s="47"/>
      <c r="I145" s="47"/>
      <c r="J145" s="47"/>
      <c r="K145" s="47"/>
      <c r="L145" s="47"/>
      <c r="M145" s="47"/>
    </row>
    <row r="146" spans="2:13">
      <c r="B146" s="47"/>
      <c r="C146" s="47"/>
      <c r="D146" s="47"/>
      <c r="E146" s="47"/>
      <c r="F146" s="47"/>
      <c r="G146" s="47"/>
      <c r="H146" s="47"/>
      <c r="I146" s="47"/>
      <c r="J146" s="47"/>
      <c r="K146" s="47"/>
      <c r="L146" s="47"/>
      <c r="M146" s="47"/>
    </row>
    <row r="147" spans="2:13">
      <c r="B147" s="47"/>
      <c r="C147" s="47"/>
      <c r="D147" s="47"/>
      <c r="E147" s="47"/>
      <c r="F147" s="47"/>
      <c r="G147" s="47"/>
      <c r="H147" s="47"/>
      <c r="I147" s="47"/>
      <c r="J147" s="47"/>
      <c r="K147" s="47"/>
      <c r="L147" s="47"/>
      <c r="M147" s="47"/>
    </row>
    <row r="148" spans="2:13">
      <c r="B148" s="47"/>
      <c r="C148" s="47"/>
      <c r="D148" s="47"/>
      <c r="E148" s="47"/>
      <c r="F148" s="47"/>
      <c r="G148" s="47"/>
      <c r="H148" s="47"/>
      <c r="I148" s="47"/>
      <c r="J148" s="47"/>
      <c r="K148" s="47"/>
      <c r="L148" s="47"/>
      <c r="M148" s="47"/>
    </row>
    <row r="149" spans="2:13">
      <c r="B149" s="47"/>
      <c r="C149" s="47"/>
      <c r="D149" s="47"/>
      <c r="E149" s="47"/>
      <c r="F149" s="47"/>
      <c r="G149" s="47"/>
      <c r="H149" s="47"/>
      <c r="I149" s="47"/>
      <c r="J149" s="47"/>
      <c r="K149" s="47"/>
      <c r="L149" s="47"/>
      <c r="M149" s="47"/>
    </row>
    <row r="150" spans="2:13">
      <c r="B150" s="47"/>
      <c r="C150" s="47"/>
      <c r="D150" s="47"/>
      <c r="E150" s="47"/>
      <c r="F150" s="47"/>
      <c r="G150" s="47"/>
      <c r="H150" s="47"/>
      <c r="I150" s="47"/>
      <c r="J150" s="47"/>
      <c r="K150" s="47"/>
      <c r="L150" s="47"/>
      <c r="M150" s="47"/>
    </row>
    <row r="151" spans="2:13">
      <c r="B151" s="47"/>
      <c r="C151" s="47"/>
      <c r="D151" s="47"/>
      <c r="E151" s="47"/>
      <c r="F151" s="47"/>
      <c r="G151" s="47"/>
      <c r="H151" s="47"/>
      <c r="I151" s="47"/>
      <c r="J151" s="47"/>
      <c r="K151" s="47"/>
      <c r="L151" s="47"/>
      <c r="M151" s="47"/>
    </row>
    <row r="152" spans="2:13">
      <c r="B152" s="47"/>
      <c r="C152" s="47"/>
      <c r="D152" s="47"/>
      <c r="E152" s="47"/>
      <c r="F152" s="47"/>
      <c r="G152" s="47"/>
      <c r="H152" s="47"/>
      <c r="I152" s="47"/>
      <c r="J152" s="47"/>
      <c r="K152" s="47"/>
      <c r="L152" s="47"/>
      <c r="M152" s="47"/>
    </row>
    <row r="153" spans="2:13">
      <c r="B153" s="47"/>
      <c r="C153" s="47"/>
      <c r="D153" s="47"/>
      <c r="E153" s="47"/>
      <c r="F153" s="47"/>
      <c r="G153" s="47"/>
      <c r="H153" s="47"/>
      <c r="I153" s="47"/>
      <c r="J153" s="47"/>
      <c r="K153" s="47"/>
      <c r="L153" s="47"/>
      <c r="M153" s="47"/>
    </row>
    <row r="154" spans="2:13">
      <c r="B154" s="47"/>
      <c r="C154" s="47"/>
      <c r="D154" s="47"/>
      <c r="E154" s="47"/>
      <c r="F154" s="47"/>
      <c r="G154" s="47"/>
      <c r="H154" s="47"/>
      <c r="I154" s="47"/>
      <c r="J154" s="47"/>
      <c r="K154" s="47"/>
      <c r="L154" s="47"/>
      <c r="M154" s="47"/>
    </row>
    <row r="155" spans="2:13">
      <c r="B155" s="47"/>
      <c r="C155" s="47"/>
      <c r="D155" s="47"/>
      <c r="E155" s="47"/>
      <c r="F155" s="47"/>
      <c r="G155" s="47"/>
      <c r="H155" s="47"/>
      <c r="I155" s="47"/>
      <c r="J155" s="47"/>
      <c r="K155" s="47"/>
      <c r="L155" s="47"/>
      <c r="M155" s="47"/>
    </row>
    <row r="156" spans="2:13">
      <c r="B156" s="47"/>
      <c r="C156" s="47"/>
      <c r="D156" s="47"/>
      <c r="E156" s="47"/>
      <c r="F156" s="47"/>
      <c r="G156" s="47"/>
      <c r="H156" s="47"/>
      <c r="I156" s="47"/>
      <c r="J156" s="47"/>
      <c r="K156" s="47"/>
      <c r="L156" s="47"/>
      <c r="M156" s="47"/>
    </row>
    <row r="157" spans="2:13">
      <c r="B157" s="47"/>
      <c r="C157" s="47"/>
      <c r="D157" s="47"/>
      <c r="E157" s="47"/>
      <c r="F157" s="47"/>
      <c r="G157" s="47"/>
      <c r="H157" s="47"/>
      <c r="I157" s="47"/>
      <c r="J157" s="47"/>
      <c r="K157" s="47"/>
      <c r="L157" s="47"/>
      <c r="M157" s="47"/>
    </row>
    <row r="158" spans="2:13">
      <c r="B158" s="47"/>
      <c r="C158" s="47"/>
      <c r="D158" s="47"/>
      <c r="E158" s="47"/>
      <c r="F158" s="47"/>
      <c r="G158" s="47"/>
      <c r="H158" s="47"/>
      <c r="I158" s="47"/>
      <c r="J158" s="47"/>
      <c r="K158" s="47"/>
      <c r="L158" s="47"/>
      <c r="M158" s="47"/>
    </row>
    <row r="159" spans="2:13">
      <c r="B159" s="47"/>
      <c r="C159" s="47"/>
      <c r="D159" s="47"/>
      <c r="E159" s="47"/>
      <c r="F159" s="47"/>
      <c r="G159" s="47"/>
      <c r="H159" s="47"/>
      <c r="I159" s="47"/>
      <c r="J159" s="47"/>
      <c r="K159" s="47"/>
      <c r="L159" s="47"/>
      <c r="M159" s="47"/>
    </row>
    <row r="160" spans="2:13">
      <c r="B160" s="47"/>
      <c r="C160" s="47"/>
      <c r="D160" s="47"/>
      <c r="E160" s="47"/>
      <c r="F160" s="47"/>
      <c r="G160" s="47"/>
      <c r="H160" s="47"/>
      <c r="I160" s="47"/>
      <c r="J160" s="47"/>
      <c r="K160" s="47"/>
      <c r="L160" s="47"/>
      <c r="M160" s="47"/>
    </row>
    <row r="161" spans="2:13">
      <c r="B161" s="47"/>
      <c r="C161" s="47"/>
      <c r="D161" s="47"/>
      <c r="E161" s="47"/>
      <c r="F161" s="47"/>
      <c r="G161" s="47"/>
      <c r="H161" s="47"/>
      <c r="I161" s="47"/>
      <c r="J161" s="47"/>
      <c r="K161" s="47"/>
      <c r="L161" s="47"/>
      <c r="M161" s="47"/>
    </row>
    <row r="162" spans="2:13">
      <c r="B162" s="47"/>
      <c r="C162" s="47"/>
      <c r="D162" s="47"/>
      <c r="E162" s="47"/>
      <c r="F162" s="47"/>
      <c r="G162" s="47"/>
      <c r="H162" s="47"/>
      <c r="I162" s="47"/>
      <c r="J162" s="47"/>
      <c r="K162" s="47"/>
      <c r="L162" s="47"/>
      <c r="M162" s="47"/>
    </row>
    <row r="163" spans="2:13">
      <c r="B163" s="47"/>
      <c r="C163" s="47"/>
      <c r="D163" s="47"/>
      <c r="E163" s="47"/>
      <c r="F163" s="47"/>
      <c r="G163" s="47"/>
      <c r="H163" s="47"/>
      <c r="I163" s="47"/>
      <c r="J163" s="47"/>
      <c r="K163" s="47"/>
      <c r="L163" s="47"/>
      <c r="M163" s="47"/>
    </row>
    <row r="164" spans="2:13">
      <c r="B164" s="47"/>
      <c r="C164" s="47"/>
      <c r="D164" s="47"/>
      <c r="E164" s="47"/>
      <c r="F164" s="47"/>
      <c r="G164" s="47"/>
      <c r="H164" s="47"/>
      <c r="I164" s="47"/>
      <c r="J164" s="47"/>
      <c r="K164" s="47"/>
      <c r="L164" s="47"/>
      <c r="M164" s="47"/>
    </row>
    <row r="165" spans="2:13">
      <c r="B165" s="47"/>
      <c r="C165" s="47"/>
      <c r="D165" s="47"/>
      <c r="E165" s="47"/>
      <c r="F165" s="47"/>
      <c r="G165" s="47"/>
      <c r="H165" s="47"/>
      <c r="I165" s="47"/>
      <c r="J165" s="47"/>
      <c r="K165" s="47"/>
      <c r="L165" s="47"/>
      <c r="M165" s="47"/>
    </row>
    <row r="166" spans="2:13">
      <c r="B166" s="47"/>
      <c r="C166" s="47"/>
      <c r="D166" s="47"/>
      <c r="E166" s="47"/>
      <c r="F166" s="47"/>
      <c r="G166" s="47"/>
      <c r="H166" s="47"/>
      <c r="I166" s="47"/>
      <c r="J166" s="47"/>
      <c r="K166" s="47"/>
      <c r="L166" s="47"/>
      <c r="M166" s="47"/>
    </row>
    <row r="167" spans="2:13">
      <c r="B167" s="47"/>
      <c r="C167" s="47"/>
      <c r="D167" s="47"/>
      <c r="E167" s="47"/>
      <c r="F167" s="47"/>
      <c r="G167" s="47"/>
      <c r="H167" s="47"/>
      <c r="I167" s="47"/>
      <c r="J167" s="47"/>
      <c r="K167" s="47"/>
      <c r="L167" s="47"/>
      <c r="M167" s="47"/>
    </row>
    <row r="168" spans="2:13">
      <c r="B168" s="47"/>
      <c r="C168" s="47"/>
      <c r="D168" s="47"/>
      <c r="E168" s="47"/>
      <c r="F168" s="47"/>
      <c r="G168" s="47"/>
      <c r="H168" s="47"/>
      <c r="I168" s="47"/>
      <c r="J168" s="47"/>
      <c r="K168" s="47"/>
      <c r="L168" s="47"/>
      <c r="M168" s="47"/>
    </row>
    <row r="169" spans="2:13">
      <c r="B169" s="47"/>
      <c r="C169" s="47"/>
      <c r="D169" s="47"/>
      <c r="E169" s="47"/>
      <c r="F169" s="47"/>
      <c r="G169" s="47"/>
      <c r="H169" s="47"/>
      <c r="I169" s="47"/>
      <c r="J169" s="47"/>
      <c r="K169" s="47"/>
      <c r="L169" s="47"/>
      <c r="M169" s="47"/>
    </row>
    <row r="170" spans="2:13">
      <c r="B170" s="47"/>
      <c r="C170" s="47"/>
      <c r="D170" s="47"/>
      <c r="E170" s="47"/>
      <c r="F170" s="47"/>
      <c r="G170" s="47"/>
      <c r="H170" s="47"/>
      <c r="I170" s="47"/>
      <c r="J170" s="47"/>
      <c r="K170" s="47"/>
      <c r="L170" s="47"/>
      <c r="M170" s="47"/>
    </row>
    <row r="171" spans="2:13">
      <c r="B171" s="47"/>
      <c r="C171" s="47"/>
      <c r="D171" s="47"/>
      <c r="E171" s="47"/>
      <c r="F171" s="47"/>
      <c r="G171" s="47"/>
      <c r="H171" s="47"/>
      <c r="I171" s="47"/>
      <c r="J171" s="47"/>
      <c r="K171" s="47"/>
      <c r="L171" s="47"/>
      <c r="M171" s="47"/>
    </row>
    <row r="172" spans="2:13">
      <c r="B172" s="47"/>
      <c r="C172" s="47"/>
      <c r="D172" s="47"/>
      <c r="E172" s="47"/>
      <c r="F172" s="47"/>
      <c r="G172" s="47"/>
      <c r="H172" s="47"/>
      <c r="I172" s="47"/>
      <c r="J172" s="47"/>
      <c r="K172" s="47"/>
      <c r="L172" s="47"/>
      <c r="M172" s="47"/>
    </row>
    <row r="173" spans="2:13">
      <c r="B173" s="47"/>
      <c r="C173" s="47"/>
      <c r="D173" s="47"/>
      <c r="E173" s="47"/>
      <c r="F173" s="47"/>
      <c r="G173" s="47"/>
      <c r="H173" s="47"/>
      <c r="I173" s="47"/>
      <c r="J173" s="47"/>
      <c r="K173" s="47"/>
      <c r="L173" s="47"/>
      <c r="M173" s="47"/>
    </row>
    <row r="174" spans="2:13">
      <c r="B174" s="47"/>
      <c r="C174" s="47"/>
      <c r="D174" s="47"/>
      <c r="E174" s="47"/>
      <c r="F174" s="47"/>
      <c r="G174" s="47"/>
      <c r="H174" s="47"/>
      <c r="I174" s="47"/>
      <c r="J174" s="47"/>
      <c r="K174" s="47"/>
      <c r="L174" s="47"/>
      <c r="M174" s="47"/>
    </row>
    <row r="175" spans="2:13">
      <c r="B175" s="47"/>
      <c r="C175" s="47"/>
      <c r="D175" s="47"/>
      <c r="E175" s="47"/>
      <c r="F175" s="47"/>
      <c r="G175" s="47"/>
      <c r="H175" s="47"/>
      <c r="I175" s="47"/>
      <c r="J175" s="47"/>
      <c r="K175" s="47"/>
      <c r="L175" s="47"/>
      <c r="M175" s="47"/>
    </row>
    <row r="176" spans="2:13">
      <c r="B176" s="47"/>
      <c r="C176" s="47"/>
      <c r="D176" s="47"/>
      <c r="E176" s="47"/>
      <c r="F176" s="47"/>
      <c r="G176" s="47"/>
      <c r="H176" s="47"/>
      <c r="I176" s="47"/>
      <c r="J176" s="47"/>
      <c r="K176" s="47"/>
      <c r="L176" s="47"/>
      <c r="M176" s="47"/>
    </row>
    <row r="177" spans="2:13">
      <c r="B177" s="47"/>
      <c r="C177" s="47"/>
      <c r="D177" s="47"/>
      <c r="E177" s="47"/>
      <c r="F177" s="47"/>
      <c r="G177" s="47"/>
      <c r="H177" s="47"/>
      <c r="I177" s="47"/>
      <c r="J177" s="47"/>
      <c r="K177" s="47"/>
      <c r="L177" s="47"/>
      <c r="M177" s="47"/>
    </row>
    <row r="178" spans="2:13">
      <c r="B178" s="47"/>
      <c r="C178" s="47"/>
      <c r="D178" s="47"/>
      <c r="E178" s="47"/>
      <c r="F178" s="47"/>
      <c r="G178" s="47"/>
      <c r="H178" s="47"/>
      <c r="I178" s="47"/>
      <c r="J178" s="47"/>
      <c r="K178" s="47"/>
      <c r="L178" s="47"/>
      <c r="M178" s="47"/>
    </row>
    <row r="179" spans="2:13">
      <c r="B179" s="47"/>
      <c r="C179" s="47"/>
      <c r="D179" s="47"/>
      <c r="E179" s="47"/>
      <c r="F179" s="47"/>
      <c r="G179" s="47"/>
      <c r="H179" s="47"/>
      <c r="I179" s="47"/>
      <c r="J179" s="47"/>
      <c r="K179" s="47"/>
      <c r="L179" s="47"/>
      <c r="M179" s="47"/>
    </row>
    <row r="180" spans="2:13">
      <c r="B180" s="47"/>
      <c r="C180" s="47"/>
      <c r="D180" s="47"/>
      <c r="E180" s="47"/>
      <c r="F180" s="47"/>
      <c r="G180" s="47"/>
      <c r="H180" s="47"/>
      <c r="I180" s="47"/>
      <c r="J180" s="47"/>
      <c r="K180" s="47"/>
      <c r="L180" s="47"/>
      <c r="M180" s="47"/>
    </row>
    <row r="181" spans="2:13">
      <c r="B181" s="47"/>
      <c r="C181" s="47"/>
      <c r="D181" s="47"/>
      <c r="E181" s="47"/>
      <c r="F181" s="47"/>
      <c r="G181" s="47"/>
      <c r="H181" s="47"/>
      <c r="I181" s="47"/>
      <c r="J181" s="47"/>
      <c r="K181" s="47"/>
      <c r="L181" s="47"/>
      <c r="M181" s="47"/>
    </row>
    <row r="182" spans="2:13">
      <c r="B182" s="47"/>
      <c r="C182" s="47"/>
      <c r="D182" s="47"/>
      <c r="E182" s="47"/>
      <c r="F182" s="47"/>
      <c r="G182" s="47"/>
      <c r="H182" s="47"/>
      <c r="I182" s="47"/>
      <c r="J182" s="47"/>
      <c r="K182" s="47"/>
      <c r="L182" s="47"/>
      <c r="M182" s="47"/>
    </row>
    <row r="183" spans="2:13">
      <c r="B183" s="47"/>
      <c r="C183" s="47"/>
      <c r="D183" s="47"/>
      <c r="E183" s="47"/>
      <c r="F183" s="47"/>
      <c r="G183" s="47"/>
      <c r="H183" s="47"/>
      <c r="I183" s="47"/>
      <c r="J183" s="47"/>
      <c r="K183" s="47"/>
      <c r="L183" s="47"/>
      <c r="M183" s="47"/>
    </row>
    <row r="184" spans="2:13">
      <c r="B184" s="47"/>
      <c r="C184" s="47"/>
      <c r="D184" s="47"/>
      <c r="E184" s="47"/>
      <c r="F184" s="47"/>
      <c r="G184" s="47"/>
      <c r="H184" s="47"/>
      <c r="I184" s="47"/>
      <c r="J184" s="47"/>
      <c r="K184" s="47"/>
      <c r="L184" s="47"/>
      <c r="M184" s="47"/>
    </row>
    <row r="185" spans="2:13">
      <c r="B185" s="47"/>
      <c r="C185" s="47"/>
      <c r="D185" s="47"/>
      <c r="E185" s="47"/>
      <c r="F185" s="47"/>
      <c r="G185" s="47"/>
      <c r="H185" s="47"/>
      <c r="I185" s="47"/>
      <c r="J185" s="47"/>
      <c r="K185" s="47"/>
      <c r="L185" s="47"/>
      <c r="M185" s="47"/>
    </row>
    <row r="186" spans="2:13">
      <c r="B186" s="47"/>
      <c r="C186" s="47"/>
      <c r="D186" s="47"/>
      <c r="E186" s="47"/>
      <c r="F186" s="47"/>
      <c r="G186" s="47"/>
      <c r="H186" s="47"/>
      <c r="I186" s="47"/>
      <c r="J186" s="47"/>
      <c r="K186" s="47"/>
      <c r="L186" s="47"/>
      <c r="M186" s="47"/>
    </row>
    <row r="187" spans="2:13">
      <c r="B187" s="47"/>
      <c r="C187" s="47"/>
      <c r="D187" s="47"/>
      <c r="E187" s="47"/>
      <c r="F187" s="47"/>
      <c r="G187" s="47"/>
      <c r="H187" s="47"/>
      <c r="I187" s="47"/>
      <c r="J187" s="47"/>
      <c r="K187" s="47"/>
      <c r="L187" s="47"/>
      <c r="M187" s="47"/>
    </row>
    <row r="188" spans="2:13">
      <c r="B188" s="47"/>
      <c r="C188" s="47"/>
      <c r="D188" s="47"/>
      <c r="E188" s="47"/>
      <c r="F188" s="47"/>
      <c r="G188" s="47"/>
      <c r="H188" s="47"/>
      <c r="I188" s="47"/>
      <c r="J188" s="47"/>
      <c r="K188" s="47"/>
      <c r="L188" s="47"/>
      <c r="M188" s="47"/>
    </row>
    <row r="189" spans="2:13">
      <c r="B189" s="47"/>
      <c r="C189" s="47"/>
      <c r="D189" s="47"/>
      <c r="E189" s="47"/>
      <c r="F189" s="47"/>
      <c r="G189" s="47"/>
      <c r="H189" s="47"/>
      <c r="I189" s="47"/>
      <c r="J189" s="47"/>
      <c r="K189" s="47"/>
      <c r="L189" s="47"/>
      <c r="M189" s="47"/>
    </row>
    <row r="190" spans="2:13">
      <c r="B190" s="47"/>
      <c r="C190" s="47"/>
      <c r="D190" s="47"/>
      <c r="E190" s="47"/>
      <c r="F190" s="47"/>
      <c r="G190" s="47"/>
      <c r="H190" s="47"/>
      <c r="I190" s="47"/>
      <c r="J190" s="47"/>
      <c r="K190" s="47"/>
      <c r="L190" s="47"/>
      <c r="M190" s="47"/>
    </row>
    <row r="191" spans="2:13">
      <c r="B191" s="47"/>
      <c r="C191" s="47"/>
      <c r="D191" s="47"/>
      <c r="E191" s="47"/>
      <c r="F191" s="47"/>
      <c r="G191" s="47"/>
      <c r="H191" s="47"/>
      <c r="I191" s="47"/>
      <c r="J191" s="47"/>
      <c r="K191" s="47"/>
      <c r="L191" s="47"/>
      <c r="M191" s="47"/>
    </row>
    <row r="192" spans="2:13">
      <c r="B192" s="47"/>
      <c r="C192" s="47"/>
      <c r="D192" s="47"/>
      <c r="E192" s="47"/>
      <c r="F192" s="47"/>
      <c r="G192" s="47"/>
      <c r="H192" s="47"/>
      <c r="I192" s="47"/>
      <c r="J192" s="47"/>
      <c r="K192" s="47"/>
      <c r="L192" s="47"/>
      <c r="M192" s="47"/>
    </row>
    <row r="193" spans="2:13">
      <c r="B193" s="47"/>
      <c r="C193" s="47"/>
      <c r="D193" s="47"/>
      <c r="E193" s="47"/>
      <c r="F193" s="47"/>
      <c r="G193" s="47"/>
      <c r="H193" s="47"/>
      <c r="I193" s="47"/>
      <c r="J193" s="47"/>
      <c r="K193" s="47"/>
      <c r="L193" s="47"/>
      <c r="M193" s="47"/>
    </row>
    <row r="194" spans="2:13">
      <c r="B194" s="47"/>
      <c r="C194" s="47"/>
      <c r="D194" s="47"/>
      <c r="E194" s="47"/>
      <c r="F194" s="47"/>
      <c r="G194" s="47"/>
      <c r="H194" s="47"/>
      <c r="I194" s="47"/>
      <c r="J194" s="47"/>
      <c r="K194" s="47"/>
      <c r="L194" s="47"/>
      <c r="M194" s="47"/>
    </row>
    <row r="195" spans="2:13">
      <c r="B195" s="47"/>
      <c r="C195" s="47"/>
      <c r="D195" s="47"/>
      <c r="E195" s="47"/>
      <c r="F195" s="47"/>
      <c r="G195" s="47"/>
      <c r="H195" s="47"/>
      <c r="I195" s="47"/>
      <c r="J195" s="47"/>
      <c r="K195" s="47"/>
      <c r="L195" s="47"/>
      <c r="M195" s="47"/>
    </row>
    <row r="196" spans="2:13">
      <c r="B196" s="47"/>
      <c r="C196" s="47"/>
      <c r="D196" s="47"/>
      <c r="E196" s="47"/>
      <c r="F196" s="47"/>
      <c r="G196" s="47"/>
      <c r="H196" s="47"/>
      <c r="I196" s="47"/>
      <c r="J196" s="47"/>
      <c r="K196" s="47"/>
      <c r="L196" s="47"/>
      <c r="M196" s="47"/>
    </row>
    <row r="197" spans="2:13">
      <c r="B197" s="47"/>
      <c r="C197" s="47"/>
      <c r="D197" s="47"/>
      <c r="E197" s="47"/>
      <c r="F197" s="47"/>
      <c r="G197" s="47"/>
      <c r="H197" s="47"/>
      <c r="I197" s="47"/>
      <c r="J197" s="47"/>
      <c r="K197" s="47"/>
      <c r="L197" s="47"/>
      <c r="M197" s="47"/>
    </row>
    <row r="198" spans="2:13">
      <c r="B198" s="47"/>
      <c r="C198" s="47"/>
      <c r="D198" s="47"/>
      <c r="E198" s="47"/>
      <c r="F198" s="47"/>
      <c r="G198" s="47"/>
      <c r="H198" s="47"/>
      <c r="I198" s="47"/>
      <c r="J198" s="47"/>
      <c r="K198" s="47"/>
      <c r="L198" s="47"/>
      <c r="M198" s="47"/>
    </row>
    <row r="199" spans="2:13">
      <c r="B199" s="47"/>
      <c r="C199" s="47"/>
      <c r="D199" s="47"/>
      <c r="E199" s="47"/>
      <c r="F199" s="47"/>
      <c r="G199" s="47"/>
      <c r="H199" s="47"/>
      <c r="I199" s="47"/>
      <c r="J199" s="47"/>
      <c r="K199" s="47"/>
      <c r="L199" s="47"/>
      <c r="M199" s="47"/>
    </row>
    <row r="200" spans="2:13">
      <c r="B200" s="47"/>
      <c r="C200" s="47"/>
      <c r="D200" s="47"/>
      <c r="E200" s="47"/>
      <c r="F200" s="47"/>
      <c r="G200" s="47"/>
      <c r="H200" s="47"/>
      <c r="I200" s="47"/>
      <c r="J200" s="47"/>
      <c r="K200" s="47"/>
      <c r="L200" s="47"/>
      <c r="M200" s="47"/>
    </row>
    <row r="201" spans="2:13">
      <c r="B201" s="47"/>
      <c r="C201" s="47"/>
      <c r="D201" s="47"/>
      <c r="E201" s="47"/>
      <c r="F201" s="47"/>
      <c r="G201" s="47"/>
      <c r="H201" s="47"/>
      <c r="I201" s="47"/>
      <c r="J201" s="47"/>
      <c r="K201" s="47"/>
      <c r="L201" s="47"/>
      <c r="M201" s="47"/>
    </row>
    <row r="202" spans="2:13">
      <c r="B202" s="47"/>
      <c r="C202" s="47"/>
      <c r="D202" s="47"/>
      <c r="E202" s="47"/>
      <c r="F202" s="47"/>
      <c r="G202" s="47"/>
      <c r="H202" s="47"/>
      <c r="I202" s="47"/>
      <c r="J202" s="47"/>
      <c r="K202" s="47"/>
      <c r="L202" s="47"/>
      <c r="M202" s="47"/>
    </row>
    <row r="203" spans="2:13">
      <c r="B203" s="47"/>
      <c r="C203" s="47"/>
      <c r="D203" s="47"/>
      <c r="E203" s="47"/>
      <c r="F203" s="47"/>
      <c r="G203" s="47"/>
      <c r="H203" s="47"/>
      <c r="I203" s="47"/>
      <c r="J203" s="47"/>
      <c r="K203" s="47"/>
      <c r="L203" s="47"/>
      <c r="M203" s="47"/>
    </row>
    <row r="204" spans="2:13">
      <c r="B204" s="47"/>
      <c r="C204" s="47"/>
      <c r="D204" s="47"/>
      <c r="E204" s="47"/>
      <c r="F204" s="47"/>
      <c r="G204" s="47"/>
      <c r="H204" s="47"/>
      <c r="I204" s="47"/>
      <c r="J204" s="47"/>
      <c r="K204" s="47"/>
      <c r="L204" s="47"/>
      <c r="M204" s="47"/>
    </row>
    <row r="205" spans="2:13">
      <c r="B205" s="47"/>
      <c r="C205" s="47"/>
      <c r="D205" s="47"/>
      <c r="E205" s="47"/>
      <c r="F205" s="47"/>
      <c r="G205" s="47"/>
      <c r="H205" s="47"/>
      <c r="I205" s="47"/>
      <c r="J205" s="47"/>
      <c r="K205" s="47"/>
      <c r="L205" s="47"/>
      <c r="M205" s="47"/>
    </row>
    <row r="206" spans="2:13">
      <c r="B206" s="47"/>
      <c r="C206" s="47"/>
      <c r="D206" s="47"/>
      <c r="E206" s="47"/>
      <c r="F206" s="47"/>
      <c r="G206" s="47"/>
      <c r="H206" s="47"/>
      <c r="I206" s="47"/>
      <c r="J206" s="47"/>
      <c r="K206" s="47"/>
      <c r="L206" s="47"/>
      <c r="M206" s="47"/>
    </row>
    <row r="207" spans="2:13">
      <c r="B207" s="47"/>
      <c r="C207" s="47"/>
      <c r="D207" s="47"/>
      <c r="E207" s="47"/>
      <c r="F207" s="47"/>
      <c r="G207" s="47"/>
      <c r="H207" s="47"/>
      <c r="I207" s="47"/>
      <c r="J207" s="47"/>
      <c r="K207" s="47"/>
      <c r="L207" s="47"/>
      <c r="M207" s="47"/>
    </row>
    <row r="208" spans="2:13">
      <c r="B208" s="47"/>
      <c r="C208" s="47"/>
      <c r="D208" s="47"/>
      <c r="E208" s="47"/>
      <c r="F208" s="47"/>
      <c r="G208" s="47"/>
      <c r="H208" s="47"/>
      <c r="I208" s="47"/>
      <c r="J208" s="47"/>
      <c r="K208" s="47"/>
      <c r="L208" s="47"/>
      <c r="M208" s="47"/>
    </row>
    <row r="209" spans="2:13">
      <c r="B209" s="47"/>
      <c r="C209" s="47"/>
      <c r="D209" s="47"/>
      <c r="E209" s="47"/>
      <c r="F209" s="47"/>
      <c r="G209" s="47"/>
      <c r="H209" s="47"/>
      <c r="I209" s="47"/>
      <c r="J209" s="47"/>
      <c r="K209" s="47"/>
      <c r="L209" s="47"/>
      <c r="M209" s="47"/>
    </row>
    <row r="210" spans="2:13">
      <c r="B210" s="47"/>
      <c r="C210" s="47"/>
      <c r="D210" s="47"/>
      <c r="E210" s="47"/>
      <c r="F210" s="47"/>
      <c r="G210" s="47"/>
      <c r="H210" s="47"/>
      <c r="I210" s="47"/>
      <c r="J210" s="47"/>
      <c r="K210" s="47"/>
      <c r="L210" s="47"/>
      <c r="M210" s="47"/>
    </row>
    <row r="211" spans="2:13">
      <c r="B211" s="47"/>
      <c r="C211" s="47"/>
      <c r="D211" s="47"/>
      <c r="E211" s="47"/>
      <c r="F211" s="47"/>
      <c r="G211" s="47"/>
      <c r="H211" s="47"/>
      <c r="I211" s="47"/>
      <c r="J211" s="47"/>
      <c r="K211" s="47"/>
      <c r="L211" s="47"/>
      <c r="M211" s="47"/>
    </row>
    <row r="212" spans="2:13">
      <c r="B212" s="47"/>
      <c r="C212" s="47"/>
      <c r="D212" s="47"/>
      <c r="E212" s="47"/>
      <c r="F212" s="47"/>
      <c r="G212" s="47"/>
      <c r="H212" s="47"/>
      <c r="I212" s="47"/>
      <c r="J212" s="47"/>
      <c r="K212" s="47"/>
      <c r="L212" s="47"/>
      <c r="M212" s="47"/>
    </row>
    <row r="213" spans="2:13">
      <c r="B213" s="47"/>
      <c r="C213" s="47"/>
      <c r="D213" s="47"/>
      <c r="E213" s="47"/>
      <c r="F213" s="47"/>
      <c r="G213" s="47"/>
      <c r="H213" s="47"/>
      <c r="I213" s="47"/>
      <c r="J213" s="47"/>
      <c r="K213" s="47"/>
      <c r="L213" s="47"/>
      <c r="M213" s="47"/>
    </row>
    <row r="214" spans="2:13">
      <c r="B214" s="47"/>
      <c r="C214" s="47"/>
      <c r="D214" s="47"/>
      <c r="E214" s="47"/>
      <c r="F214" s="47"/>
      <c r="G214" s="47"/>
      <c r="H214" s="47"/>
      <c r="I214" s="47"/>
      <c r="J214" s="47"/>
      <c r="K214" s="47"/>
      <c r="L214" s="47"/>
      <c r="M214" s="47"/>
    </row>
    <row r="215" spans="2:13">
      <c r="B215" s="47"/>
      <c r="C215" s="47"/>
      <c r="D215" s="47"/>
      <c r="E215" s="47"/>
      <c r="F215" s="47"/>
      <c r="G215" s="47"/>
      <c r="H215" s="47"/>
      <c r="I215" s="47"/>
      <c r="J215" s="47"/>
      <c r="K215" s="47"/>
      <c r="L215" s="47"/>
      <c r="M215" s="47"/>
    </row>
    <row r="216" spans="2:13">
      <c r="B216" s="47"/>
      <c r="C216" s="47"/>
      <c r="D216" s="47"/>
      <c r="E216" s="47"/>
      <c r="F216" s="47"/>
      <c r="G216" s="47"/>
      <c r="H216" s="47"/>
      <c r="I216" s="47"/>
      <c r="J216" s="47"/>
      <c r="K216" s="47"/>
      <c r="L216" s="47"/>
      <c r="M216" s="47"/>
    </row>
    <row r="217" spans="2:13">
      <c r="B217" s="47"/>
      <c r="C217" s="47"/>
      <c r="D217" s="47"/>
      <c r="E217" s="47"/>
      <c r="F217" s="47"/>
      <c r="G217" s="47"/>
      <c r="H217" s="47"/>
      <c r="I217" s="47"/>
      <c r="J217" s="47"/>
      <c r="K217" s="47"/>
      <c r="L217" s="47"/>
      <c r="M217" s="47"/>
    </row>
    <row r="218" spans="2:13">
      <c r="B218" s="47"/>
      <c r="C218" s="47"/>
      <c r="D218" s="47"/>
      <c r="E218" s="47"/>
      <c r="F218" s="47"/>
      <c r="G218" s="47"/>
      <c r="H218" s="47"/>
      <c r="I218" s="47"/>
      <c r="J218" s="47"/>
      <c r="K218" s="47"/>
      <c r="L218" s="47"/>
      <c r="M218" s="47"/>
    </row>
    <row r="219" spans="2:13">
      <c r="B219" s="47"/>
      <c r="C219" s="47"/>
      <c r="D219" s="47"/>
      <c r="E219" s="47"/>
      <c r="F219" s="47"/>
      <c r="G219" s="47"/>
      <c r="H219" s="47"/>
      <c r="I219" s="47"/>
      <c r="J219" s="47"/>
      <c r="K219" s="47"/>
      <c r="L219" s="47"/>
      <c r="M219" s="47"/>
    </row>
    <row r="220" spans="2:13">
      <c r="B220" s="47"/>
      <c r="C220" s="47"/>
      <c r="D220" s="47"/>
      <c r="E220" s="47"/>
      <c r="F220" s="47"/>
      <c r="G220" s="47"/>
      <c r="H220" s="47"/>
      <c r="I220" s="47"/>
      <c r="J220" s="47"/>
      <c r="K220" s="47"/>
      <c r="L220" s="47"/>
      <c r="M220" s="47"/>
    </row>
    <row r="221" spans="2:13">
      <c r="B221" s="47"/>
      <c r="C221" s="47"/>
      <c r="D221" s="47"/>
      <c r="E221" s="47"/>
      <c r="F221" s="47"/>
      <c r="G221" s="47"/>
      <c r="H221" s="47"/>
      <c r="I221" s="47"/>
      <c r="J221" s="47"/>
      <c r="K221" s="47"/>
      <c r="L221" s="47"/>
      <c r="M221" s="47"/>
    </row>
    <row r="222" spans="2:13">
      <c r="B222" s="47"/>
      <c r="C222" s="47"/>
      <c r="D222" s="47"/>
      <c r="E222" s="47"/>
      <c r="F222" s="47"/>
      <c r="G222" s="47"/>
      <c r="H222" s="47"/>
      <c r="I222" s="47"/>
      <c r="J222" s="47"/>
      <c r="K222" s="47"/>
      <c r="L222" s="47"/>
      <c r="M222" s="47"/>
    </row>
    <row r="223" spans="2:13">
      <c r="B223" s="47"/>
      <c r="C223" s="47"/>
      <c r="D223" s="47"/>
      <c r="E223" s="47"/>
      <c r="F223" s="47"/>
      <c r="G223" s="47"/>
      <c r="H223" s="47"/>
      <c r="I223" s="47"/>
      <c r="J223" s="47"/>
      <c r="K223" s="47"/>
      <c r="L223" s="47"/>
      <c r="M223" s="47"/>
    </row>
    <row r="224" spans="2:13">
      <c r="B224" s="47"/>
      <c r="C224" s="47"/>
      <c r="D224" s="47"/>
      <c r="E224" s="47"/>
      <c r="F224" s="47"/>
      <c r="G224" s="47"/>
      <c r="H224" s="47"/>
      <c r="I224" s="47"/>
      <c r="J224" s="47"/>
      <c r="K224" s="47"/>
      <c r="L224" s="47"/>
      <c r="M224" s="47"/>
    </row>
    <row r="225" spans="2:13">
      <c r="B225" s="47"/>
      <c r="C225" s="47"/>
      <c r="D225" s="47"/>
      <c r="E225" s="47"/>
      <c r="F225" s="47"/>
      <c r="G225" s="47"/>
      <c r="H225" s="47"/>
      <c r="I225" s="47"/>
      <c r="J225" s="47"/>
      <c r="K225" s="47"/>
      <c r="L225" s="47"/>
      <c r="M225" s="47"/>
    </row>
    <row r="226" spans="2:13">
      <c r="B226" s="47"/>
      <c r="C226" s="47"/>
      <c r="D226" s="47"/>
      <c r="E226" s="47"/>
      <c r="F226" s="47"/>
      <c r="G226" s="47"/>
      <c r="H226" s="47"/>
      <c r="I226" s="47"/>
      <c r="J226" s="47"/>
      <c r="K226" s="47"/>
      <c r="L226" s="47"/>
      <c r="M226" s="47"/>
    </row>
    <row r="227" spans="2:13">
      <c r="B227" s="47"/>
      <c r="C227" s="47"/>
      <c r="D227" s="47"/>
      <c r="E227" s="47"/>
      <c r="F227" s="47"/>
      <c r="G227" s="47"/>
      <c r="H227" s="47"/>
      <c r="I227" s="47"/>
      <c r="J227" s="47"/>
      <c r="K227" s="47"/>
      <c r="L227" s="47"/>
      <c r="M227" s="47"/>
    </row>
    <row r="228" spans="2:13">
      <c r="B228" s="47"/>
      <c r="C228" s="47"/>
      <c r="D228" s="47"/>
      <c r="E228" s="47"/>
      <c r="F228" s="47"/>
      <c r="G228" s="47"/>
      <c r="H228" s="47"/>
      <c r="I228" s="47"/>
      <c r="J228" s="47"/>
      <c r="K228" s="47"/>
      <c r="L228" s="47"/>
      <c r="M228" s="47"/>
    </row>
    <row r="229" spans="2:13">
      <c r="B229" s="47"/>
      <c r="C229" s="47"/>
      <c r="D229" s="47"/>
      <c r="E229" s="47"/>
      <c r="F229" s="47"/>
      <c r="G229" s="47"/>
      <c r="H229" s="47"/>
      <c r="I229" s="47"/>
      <c r="J229" s="47"/>
      <c r="K229" s="47"/>
      <c r="L229" s="47"/>
      <c r="M229" s="47"/>
    </row>
    <row r="230" spans="2:13">
      <c r="B230" s="47"/>
      <c r="C230" s="47"/>
      <c r="D230" s="47"/>
      <c r="E230" s="47"/>
      <c r="F230" s="47"/>
      <c r="G230" s="47"/>
      <c r="H230" s="47"/>
      <c r="I230" s="47"/>
      <c r="J230" s="47"/>
      <c r="K230" s="47"/>
      <c r="L230" s="47"/>
      <c r="M230" s="47"/>
    </row>
    <row r="231" spans="2:13">
      <c r="B231" s="47"/>
      <c r="C231" s="47"/>
      <c r="D231" s="47"/>
      <c r="E231" s="47"/>
      <c r="F231" s="47"/>
      <c r="G231" s="47"/>
      <c r="H231" s="47"/>
      <c r="I231" s="47"/>
      <c r="J231" s="47"/>
      <c r="K231" s="47"/>
      <c r="L231" s="47"/>
      <c r="M231" s="47"/>
    </row>
    <row r="232" spans="2:13">
      <c r="B232" s="47"/>
      <c r="C232" s="47"/>
      <c r="D232" s="47"/>
      <c r="E232" s="47"/>
      <c r="F232" s="47"/>
      <c r="G232" s="47"/>
      <c r="H232" s="47"/>
      <c r="I232" s="47"/>
      <c r="J232" s="47"/>
      <c r="K232" s="47"/>
      <c r="L232" s="47"/>
      <c r="M232" s="47"/>
    </row>
    <row r="233" spans="2:13">
      <c r="B233" s="47"/>
      <c r="C233" s="47"/>
      <c r="D233" s="47"/>
      <c r="E233" s="47"/>
      <c r="F233" s="47"/>
      <c r="G233" s="47"/>
      <c r="H233" s="47"/>
      <c r="I233" s="47"/>
      <c r="J233" s="47"/>
      <c r="K233" s="47"/>
      <c r="L233" s="47"/>
      <c r="M233" s="47"/>
    </row>
    <row r="234" spans="2:13">
      <c r="B234" s="47"/>
      <c r="C234" s="47"/>
      <c r="D234" s="47"/>
      <c r="E234" s="47"/>
      <c r="F234" s="47"/>
      <c r="G234" s="47"/>
      <c r="H234" s="47"/>
      <c r="I234" s="47"/>
      <c r="J234" s="47"/>
      <c r="K234" s="47"/>
      <c r="L234" s="47"/>
      <c r="M234" s="47"/>
    </row>
    <row r="235" spans="2:13">
      <c r="B235" s="47"/>
      <c r="C235" s="47"/>
      <c r="D235" s="47"/>
      <c r="E235" s="47"/>
      <c r="F235" s="47"/>
      <c r="G235" s="47"/>
      <c r="H235" s="47"/>
      <c r="I235" s="47"/>
      <c r="J235" s="47"/>
      <c r="K235" s="47"/>
      <c r="L235" s="47"/>
      <c r="M235" s="47"/>
    </row>
    <row r="236" spans="2:13">
      <c r="B236" s="47"/>
      <c r="C236" s="47"/>
      <c r="D236" s="47"/>
      <c r="E236" s="47"/>
      <c r="F236" s="47"/>
      <c r="G236" s="47"/>
      <c r="H236" s="47"/>
      <c r="I236" s="47"/>
      <c r="J236" s="47"/>
      <c r="K236" s="47"/>
      <c r="L236" s="47"/>
      <c r="M236" s="47"/>
    </row>
    <row r="237" spans="2:13">
      <c r="B237" s="47"/>
      <c r="C237" s="47"/>
      <c r="D237" s="47"/>
      <c r="E237" s="47"/>
      <c r="F237" s="47"/>
      <c r="G237" s="47"/>
      <c r="H237" s="47"/>
      <c r="I237" s="47"/>
      <c r="J237" s="47"/>
      <c r="K237" s="47"/>
      <c r="L237" s="47"/>
      <c r="M237" s="47"/>
    </row>
    <row r="238" spans="2:13">
      <c r="B238" s="47"/>
      <c r="C238" s="47"/>
      <c r="D238" s="47"/>
      <c r="E238" s="47"/>
      <c r="F238" s="47"/>
      <c r="G238" s="47"/>
      <c r="H238" s="47"/>
      <c r="I238" s="47"/>
      <c r="J238" s="47"/>
      <c r="K238" s="47"/>
      <c r="L238" s="47"/>
      <c r="M238" s="47"/>
    </row>
    <row r="239" spans="2:13">
      <c r="B239" s="47"/>
      <c r="C239" s="47"/>
      <c r="D239" s="47"/>
      <c r="E239" s="47"/>
      <c r="F239" s="47"/>
      <c r="G239" s="47"/>
      <c r="H239" s="47"/>
      <c r="I239" s="47"/>
      <c r="J239" s="47"/>
      <c r="K239" s="47"/>
      <c r="L239" s="47"/>
      <c r="M239" s="47"/>
    </row>
    <row r="240" spans="2:13">
      <c r="B240" s="47"/>
      <c r="C240" s="47"/>
      <c r="D240" s="47"/>
      <c r="E240" s="47"/>
      <c r="F240" s="47"/>
      <c r="G240" s="47"/>
      <c r="H240" s="47"/>
      <c r="I240" s="47"/>
      <c r="J240" s="47"/>
      <c r="K240" s="47"/>
      <c r="L240" s="47"/>
      <c r="M240" s="47"/>
    </row>
    <row r="241" spans="2:13">
      <c r="B241" s="47"/>
      <c r="C241" s="47"/>
      <c r="D241" s="47"/>
      <c r="E241" s="47"/>
      <c r="F241" s="47"/>
      <c r="G241" s="47"/>
      <c r="H241" s="47"/>
      <c r="I241" s="47"/>
      <c r="J241" s="47"/>
      <c r="K241" s="47"/>
      <c r="L241" s="47"/>
      <c r="M241" s="47"/>
    </row>
    <row r="242" spans="2:13">
      <c r="B242" s="47"/>
      <c r="C242" s="47"/>
      <c r="D242" s="47"/>
      <c r="E242" s="47"/>
      <c r="F242" s="47"/>
      <c r="G242" s="47"/>
      <c r="H242" s="47"/>
      <c r="I242" s="47"/>
      <c r="J242" s="47"/>
      <c r="K242" s="47"/>
      <c r="L242" s="47"/>
      <c r="M242" s="47"/>
    </row>
    <row r="243" spans="2:13">
      <c r="B243" s="47"/>
      <c r="C243" s="47"/>
      <c r="D243" s="47"/>
      <c r="E243" s="47"/>
      <c r="F243" s="47"/>
      <c r="G243" s="47"/>
      <c r="H243" s="47"/>
      <c r="I243" s="47"/>
      <c r="J243" s="47"/>
      <c r="K243" s="47"/>
      <c r="L243" s="47"/>
      <c r="M243" s="47"/>
    </row>
    <row r="244" spans="2:13">
      <c r="B244" s="47"/>
      <c r="C244" s="47"/>
      <c r="D244" s="47"/>
      <c r="E244" s="47"/>
      <c r="F244" s="47"/>
      <c r="G244" s="47"/>
      <c r="H244" s="47"/>
      <c r="I244" s="47"/>
      <c r="J244" s="47"/>
      <c r="K244" s="47"/>
      <c r="L244" s="47"/>
      <c r="M244" s="47"/>
    </row>
    <row r="245" spans="2:13">
      <c r="B245" s="47"/>
      <c r="C245" s="47"/>
      <c r="D245" s="47"/>
      <c r="E245" s="47"/>
      <c r="F245" s="47"/>
      <c r="G245" s="47"/>
      <c r="H245" s="47"/>
      <c r="I245" s="47"/>
      <c r="J245" s="47"/>
      <c r="K245" s="47"/>
      <c r="L245" s="47"/>
      <c r="M245" s="47"/>
    </row>
    <row r="246" spans="2:13">
      <c r="B246" s="47"/>
      <c r="C246" s="47"/>
      <c r="D246" s="47"/>
      <c r="E246" s="47"/>
      <c r="F246" s="47"/>
      <c r="G246" s="47"/>
      <c r="H246" s="47"/>
      <c r="I246" s="47"/>
      <c r="J246" s="47"/>
      <c r="K246" s="47"/>
      <c r="L246" s="47"/>
      <c r="M246" s="47"/>
    </row>
    <row r="247" spans="2:13">
      <c r="B247" s="47"/>
      <c r="C247" s="47"/>
      <c r="D247" s="47"/>
      <c r="E247" s="47"/>
      <c r="F247" s="47"/>
      <c r="G247" s="47"/>
      <c r="H247" s="47"/>
      <c r="I247" s="47"/>
      <c r="J247" s="47"/>
      <c r="K247" s="47"/>
      <c r="L247" s="47"/>
      <c r="M247" s="47"/>
    </row>
    <row r="248" spans="2:13">
      <c r="B248" s="47"/>
      <c r="C248" s="47"/>
      <c r="D248" s="47"/>
      <c r="E248" s="47"/>
      <c r="F248" s="47"/>
      <c r="G248" s="47"/>
      <c r="H248" s="47"/>
      <c r="I248" s="47"/>
      <c r="J248" s="47"/>
      <c r="K248" s="47"/>
      <c r="L248" s="47"/>
      <c r="M248" s="47"/>
    </row>
    <row r="249" spans="2:13">
      <c r="B249" s="47"/>
      <c r="C249" s="47"/>
      <c r="D249" s="47"/>
      <c r="E249" s="47"/>
      <c r="F249" s="47"/>
      <c r="G249" s="47"/>
      <c r="H249" s="47"/>
      <c r="I249" s="47"/>
      <c r="J249" s="47"/>
      <c r="K249" s="47"/>
      <c r="L249" s="47"/>
      <c r="M249" s="47"/>
    </row>
    <row r="250" spans="2:13">
      <c r="B250" s="47"/>
      <c r="C250" s="47"/>
      <c r="D250" s="47"/>
      <c r="E250" s="47"/>
      <c r="F250" s="47"/>
      <c r="G250" s="47"/>
      <c r="H250" s="47"/>
      <c r="I250" s="47"/>
      <c r="J250" s="47"/>
      <c r="K250" s="47"/>
      <c r="L250" s="47"/>
      <c r="M250" s="47"/>
    </row>
    <row r="251" spans="2:13">
      <c r="B251" s="47"/>
      <c r="C251" s="47"/>
      <c r="D251" s="47"/>
      <c r="E251" s="47"/>
      <c r="F251" s="47"/>
      <c r="G251" s="47"/>
      <c r="H251" s="47"/>
      <c r="I251" s="47"/>
      <c r="J251" s="47"/>
      <c r="K251" s="47"/>
      <c r="L251" s="47"/>
      <c r="M251" s="47"/>
    </row>
    <row r="252" spans="2:13">
      <c r="B252" s="47"/>
      <c r="C252" s="47"/>
      <c r="D252" s="47"/>
      <c r="E252" s="47"/>
      <c r="F252" s="47"/>
      <c r="G252" s="47"/>
      <c r="H252" s="47"/>
      <c r="I252" s="47"/>
      <c r="J252" s="47"/>
      <c r="K252" s="47"/>
      <c r="L252" s="47"/>
      <c r="M252" s="47"/>
    </row>
    <row r="253" spans="2:13">
      <c r="B253" s="47"/>
      <c r="C253" s="47"/>
      <c r="D253" s="47"/>
      <c r="E253" s="47"/>
      <c r="F253" s="47"/>
      <c r="G253" s="47"/>
      <c r="H253" s="47"/>
      <c r="I253" s="47"/>
      <c r="J253" s="47"/>
      <c r="K253" s="47"/>
      <c r="L253" s="47"/>
      <c r="M253" s="47"/>
    </row>
    <row r="254" spans="2:13">
      <c r="B254" s="47"/>
      <c r="C254" s="47"/>
      <c r="D254" s="47"/>
      <c r="E254" s="47"/>
      <c r="F254" s="47"/>
      <c r="G254" s="47"/>
      <c r="H254" s="47"/>
      <c r="I254" s="47"/>
      <c r="J254" s="47"/>
      <c r="K254" s="47"/>
      <c r="L254" s="47"/>
      <c r="M254" s="47"/>
    </row>
    <row r="255" spans="2:13">
      <c r="B255" s="47"/>
      <c r="C255" s="47"/>
      <c r="D255" s="47"/>
      <c r="E255" s="47"/>
      <c r="F255" s="47"/>
      <c r="G255" s="47"/>
      <c r="H255" s="47"/>
      <c r="I255" s="47"/>
      <c r="J255" s="47"/>
      <c r="K255" s="47"/>
      <c r="L255" s="47"/>
      <c r="M255" s="47"/>
    </row>
    <row r="256" spans="2:13">
      <c r="B256" s="47"/>
      <c r="C256" s="47"/>
      <c r="D256" s="47"/>
      <c r="E256" s="47"/>
      <c r="F256" s="47"/>
      <c r="G256" s="47"/>
      <c r="H256" s="47"/>
      <c r="I256" s="47"/>
      <c r="J256" s="47"/>
      <c r="K256" s="47"/>
      <c r="L256" s="47"/>
      <c r="M256" s="47"/>
    </row>
    <row r="257" spans="2:13">
      <c r="B257" s="47"/>
      <c r="C257" s="47"/>
      <c r="D257" s="47"/>
      <c r="E257" s="47"/>
      <c r="F257" s="47"/>
      <c r="G257" s="47"/>
      <c r="H257" s="47"/>
      <c r="I257" s="47"/>
      <c r="J257" s="47"/>
      <c r="K257" s="47"/>
      <c r="L257" s="47"/>
      <c r="M257" s="47"/>
    </row>
    <row r="258" spans="2:13">
      <c r="B258" s="47"/>
      <c r="C258" s="47"/>
      <c r="D258" s="47"/>
      <c r="E258" s="47"/>
      <c r="F258" s="47"/>
      <c r="G258" s="47"/>
      <c r="H258" s="47"/>
      <c r="I258" s="47"/>
      <c r="J258" s="47"/>
      <c r="K258" s="47"/>
      <c r="L258" s="47"/>
      <c r="M258" s="47"/>
    </row>
    <row r="259" spans="2:13">
      <c r="B259" s="47"/>
      <c r="C259" s="47"/>
      <c r="D259" s="47"/>
      <c r="E259" s="47"/>
      <c r="F259" s="47"/>
      <c r="G259" s="47"/>
      <c r="H259" s="47"/>
      <c r="I259" s="47"/>
      <c r="J259" s="47"/>
      <c r="K259" s="47"/>
      <c r="L259" s="47"/>
      <c r="M259" s="47"/>
    </row>
    <row r="260" spans="2:13">
      <c r="B260" s="47"/>
      <c r="C260" s="47"/>
      <c r="D260" s="47"/>
      <c r="E260" s="47"/>
      <c r="F260" s="47"/>
      <c r="G260" s="47"/>
      <c r="H260" s="47"/>
      <c r="I260" s="47"/>
      <c r="J260" s="47"/>
      <c r="K260" s="47"/>
      <c r="L260" s="47"/>
      <c r="M260" s="47"/>
    </row>
    <row r="261" spans="2:13">
      <c r="B261" s="47"/>
      <c r="C261" s="47"/>
      <c r="D261" s="47"/>
      <c r="E261" s="47"/>
      <c r="F261" s="47"/>
      <c r="G261" s="47"/>
      <c r="H261" s="47"/>
      <c r="I261" s="47"/>
      <c r="J261" s="47"/>
      <c r="K261" s="47"/>
      <c r="L261" s="47"/>
      <c r="M261" s="47"/>
    </row>
    <row r="262" spans="2:13">
      <c r="B262" s="47"/>
      <c r="C262" s="47"/>
      <c r="D262" s="47"/>
      <c r="E262" s="47"/>
      <c r="F262" s="47"/>
      <c r="G262" s="47"/>
      <c r="H262" s="47"/>
      <c r="I262" s="47"/>
      <c r="J262" s="47"/>
      <c r="K262" s="47"/>
      <c r="L262" s="47"/>
      <c r="M262" s="47"/>
    </row>
    <row r="263" spans="2:13">
      <c r="B263" s="47"/>
      <c r="C263" s="47"/>
      <c r="D263" s="47"/>
      <c r="E263" s="47"/>
      <c r="F263" s="47"/>
      <c r="G263" s="47"/>
      <c r="H263" s="47"/>
      <c r="I263" s="47"/>
      <c r="J263" s="47"/>
      <c r="K263" s="47"/>
      <c r="L263" s="47"/>
      <c r="M263" s="47"/>
    </row>
    <row r="264" spans="2:13">
      <c r="B264" s="47"/>
      <c r="C264" s="47"/>
      <c r="D264" s="47"/>
      <c r="E264" s="47"/>
      <c r="F264" s="47"/>
      <c r="G264" s="47"/>
      <c r="H264" s="47"/>
      <c r="I264" s="47"/>
      <c r="J264" s="47"/>
      <c r="K264" s="47"/>
      <c r="L264" s="47"/>
      <c r="M264" s="47"/>
    </row>
    <row r="265" spans="2:13">
      <c r="B265" s="47"/>
      <c r="C265" s="47"/>
      <c r="D265" s="47"/>
      <c r="E265" s="47"/>
      <c r="F265" s="47"/>
      <c r="G265" s="47"/>
      <c r="H265" s="47"/>
      <c r="I265" s="47"/>
      <c r="J265" s="47"/>
      <c r="K265" s="47"/>
      <c r="L265" s="47"/>
      <c r="M265" s="47"/>
    </row>
    <row r="266" spans="2:13">
      <c r="B266" s="47"/>
      <c r="C266" s="47"/>
      <c r="D266" s="47"/>
      <c r="E266" s="47"/>
      <c r="F266" s="47"/>
      <c r="G266" s="47"/>
      <c r="H266" s="47"/>
      <c r="I266" s="47"/>
      <c r="J266" s="47"/>
      <c r="K266" s="47"/>
      <c r="L266" s="47"/>
      <c r="M266" s="47"/>
    </row>
    <row r="267" spans="2:13">
      <c r="B267" s="47"/>
      <c r="C267" s="47"/>
      <c r="D267" s="47"/>
      <c r="E267" s="47"/>
      <c r="F267" s="47"/>
      <c r="G267" s="47"/>
      <c r="H267" s="47"/>
      <c r="I267" s="47"/>
      <c r="J267" s="47"/>
      <c r="K267" s="47"/>
      <c r="L267" s="47"/>
      <c r="M267" s="47"/>
    </row>
    <row r="268" spans="2:13">
      <c r="B268" s="47"/>
      <c r="C268" s="47"/>
      <c r="D268" s="47"/>
      <c r="E268" s="47"/>
      <c r="F268" s="47"/>
      <c r="G268" s="47"/>
      <c r="H268" s="47"/>
      <c r="I268" s="47"/>
      <c r="J268" s="47"/>
      <c r="K268" s="47"/>
      <c r="L268" s="47"/>
      <c r="M268" s="47"/>
    </row>
    <row r="269" spans="2:13">
      <c r="B269" s="47"/>
      <c r="C269" s="47"/>
      <c r="D269" s="47"/>
      <c r="E269" s="47"/>
      <c r="F269" s="47"/>
      <c r="G269" s="47"/>
      <c r="H269" s="47"/>
      <c r="I269" s="47"/>
      <c r="J269" s="47"/>
      <c r="K269" s="47"/>
      <c r="L269" s="47"/>
      <c r="M269" s="47"/>
    </row>
    <row r="270" spans="2:13">
      <c r="B270" s="47"/>
      <c r="C270" s="47"/>
      <c r="D270" s="47"/>
      <c r="E270" s="47"/>
      <c r="F270" s="47"/>
      <c r="G270" s="47"/>
      <c r="H270" s="47"/>
      <c r="I270" s="47"/>
      <c r="J270" s="47"/>
      <c r="K270" s="47"/>
      <c r="L270" s="47"/>
      <c r="M270" s="47"/>
    </row>
    <row r="271" spans="2:13">
      <c r="B271" s="47"/>
      <c r="C271" s="47"/>
      <c r="D271" s="47"/>
      <c r="E271" s="47"/>
      <c r="F271" s="47"/>
      <c r="G271" s="47"/>
      <c r="H271" s="47"/>
      <c r="I271" s="47"/>
      <c r="J271" s="47"/>
      <c r="K271" s="47"/>
      <c r="L271" s="47"/>
      <c r="M271" s="47"/>
    </row>
    <row r="272" spans="2:13">
      <c r="B272" s="47"/>
      <c r="C272" s="47"/>
      <c r="D272" s="47"/>
      <c r="E272" s="47"/>
      <c r="F272" s="47"/>
      <c r="G272" s="47"/>
      <c r="H272" s="47"/>
      <c r="I272" s="47"/>
      <c r="J272" s="47"/>
      <c r="K272" s="47"/>
      <c r="L272" s="47"/>
      <c r="M272" s="47"/>
    </row>
    <row r="273" spans="2:13">
      <c r="B273" s="47"/>
      <c r="C273" s="47"/>
      <c r="D273" s="47"/>
      <c r="E273" s="47"/>
      <c r="F273" s="47"/>
      <c r="G273" s="47"/>
      <c r="H273" s="47"/>
      <c r="I273" s="47"/>
      <c r="J273" s="47"/>
      <c r="K273" s="47"/>
      <c r="L273" s="47"/>
      <c r="M273" s="47"/>
    </row>
    <row r="274" spans="2:13">
      <c r="B274" s="47"/>
      <c r="C274" s="47"/>
      <c r="D274" s="47"/>
      <c r="E274" s="47"/>
      <c r="F274" s="47"/>
      <c r="G274" s="47"/>
      <c r="H274" s="47"/>
      <c r="I274" s="47"/>
      <c r="J274" s="47"/>
      <c r="K274" s="47"/>
      <c r="L274" s="47"/>
      <c r="M274" s="47"/>
    </row>
    <row r="275" spans="2:13">
      <c r="B275" s="47"/>
      <c r="C275" s="47"/>
      <c r="D275" s="47"/>
      <c r="E275" s="47"/>
      <c r="F275" s="47"/>
      <c r="G275" s="47"/>
      <c r="H275" s="47"/>
      <c r="I275" s="47"/>
      <c r="J275" s="47"/>
      <c r="K275" s="47"/>
      <c r="L275" s="47"/>
      <c r="M275" s="47"/>
    </row>
    <row r="276" spans="2:13">
      <c r="B276" s="47"/>
      <c r="C276" s="47"/>
      <c r="D276" s="47"/>
      <c r="E276" s="47"/>
      <c r="F276" s="47"/>
      <c r="G276" s="47"/>
      <c r="H276" s="47"/>
      <c r="I276" s="47"/>
      <c r="J276" s="47"/>
      <c r="K276" s="47"/>
      <c r="L276" s="47"/>
      <c r="M276" s="47"/>
    </row>
    <row r="277" spans="2:13">
      <c r="B277" s="47"/>
      <c r="C277" s="47"/>
      <c r="D277" s="47"/>
      <c r="E277" s="47"/>
      <c r="F277" s="47"/>
      <c r="G277" s="47"/>
      <c r="H277" s="47"/>
      <c r="I277" s="47"/>
      <c r="J277" s="47"/>
      <c r="K277" s="47"/>
      <c r="L277" s="47"/>
      <c r="M277" s="47"/>
    </row>
    <row r="278" spans="2:13">
      <c r="B278" s="47"/>
      <c r="C278" s="47"/>
      <c r="D278" s="47"/>
      <c r="E278" s="47"/>
      <c r="F278" s="47"/>
      <c r="G278" s="47"/>
      <c r="H278" s="47"/>
      <c r="I278" s="47"/>
      <c r="J278" s="47"/>
      <c r="K278" s="47"/>
      <c r="L278" s="47"/>
      <c r="M278" s="47"/>
    </row>
    <row r="279" spans="2:13">
      <c r="B279" s="47"/>
      <c r="C279" s="47"/>
      <c r="D279" s="47"/>
      <c r="E279" s="47"/>
      <c r="F279" s="47"/>
      <c r="G279" s="47"/>
      <c r="H279" s="47"/>
      <c r="I279" s="47"/>
      <c r="J279" s="47"/>
      <c r="K279" s="47"/>
      <c r="L279" s="47"/>
      <c r="M279" s="47"/>
    </row>
    <row r="280" spans="2:13">
      <c r="B280" s="47"/>
      <c r="C280" s="47"/>
      <c r="D280" s="47"/>
      <c r="E280" s="47"/>
      <c r="F280" s="47"/>
      <c r="G280" s="47"/>
      <c r="H280" s="47"/>
      <c r="I280" s="47"/>
      <c r="J280" s="47"/>
      <c r="K280" s="47"/>
      <c r="L280" s="47"/>
      <c r="M280" s="47"/>
    </row>
    <row r="281" spans="2:13">
      <c r="B281" s="47"/>
      <c r="C281" s="47"/>
      <c r="D281" s="47"/>
      <c r="E281" s="47"/>
      <c r="F281" s="47"/>
      <c r="G281" s="47"/>
      <c r="H281" s="47"/>
      <c r="I281" s="47"/>
      <c r="J281" s="47"/>
      <c r="K281" s="47"/>
      <c r="L281" s="47"/>
      <c r="M281" s="47"/>
    </row>
    <row r="282" spans="2:13">
      <c r="B282" s="47"/>
      <c r="C282" s="47"/>
      <c r="D282" s="47"/>
      <c r="E282" s="47"/>
      <c r="F282" s="47"/>
      <c r="G282" s="47"/>
      <c r="H282" s="47"/>
      <c r="I282" s="47"/>
      <c r="J282" s="47"/>
      <c r="K282" s="47"/>
      <c r="L282" s="47"/>
      <c r="M282" s="47"/>
    </row>
    <row r="283" spans="2:13">
      <c r="B283" s="47"/>
      <c r="C283" s="47"/>
      <c r="D283" s="47"/>
      <c r="E283" s="47"/>
      <c r="F283" s="47"/>
      <c r="G283" s="47"/>
      <c r="H283" s="47"/>
      <c r="I283" s="47"/>
      <c r="J283" s="47"/>
      <c r="K283" s="47"/>
      <c r="L283" s="47"/>
      <c r="M283" s="47"/>
    </row>
    <row r="284" spans="2:13">
      <c r="B284" s="47"/>
      <c r="C284" s="47"/>
      <c r="D284" s="47"/>
      <c r="E284" s="47"/>
      <c r="F284" s="47"/>
      <c r="G284" s="47"/>
      <c r="H284" s="47"/>
      <c r="I284" s="47"/>
      <c r="J284" s="47"/>
      <c r="K284" s="47"/>
      <c r="L284" s="47"/>
      <c r="M284" s="47"/>
    </row>
    <row r="285" spans="2:13">
      <c r="B285" s="47"/>
      <c r="C285" s="47"/>
      <c r="D285" s="47"/>
      <c r="E285" s="47"/>
      <c r="F285" s="47"/>
      <c r="G285" s="47"/>
      <c r="H285" s="47"/>
      <c r="I285" s="47"/>
      <c r="J285" s="47"/>
      <c r="K285" s="47"/>
      <c r="L285" s="47"/>
      <c r="M285" s="47"/>
    </row>
    <row r="286" spans="2:13">
      <c r="B286" s="47"/>
      <c r="C286" s="47"/>
      <c r="D286" s="47"/>
      <c r="E286" s="47"/>
      <c r="F286" s="47"/>
      <c r="G286" s="47"/>
      <c r="H286" s="47"/>
      <c r="I286" s="47"/>
      <c r="J286" s="47"/>
      <c r="K286" s="47"/>
      <c r="L286" s="47"/>
      <c r="M286" s="47"/>
    </row>
    <row r="287" spans="2:13">
      <c r="B287" s="47"/>
      <c r="C287" s="47"/>
      <c r="D287" s="47"/>
      <c r="E287" s="47"/>
      <c r="F287" s="47"/>
      <c r="G287" s="47"/>
      <c r="H287" s="47"/>
      <c r="I287" s="47"/>
      <c r="J287" s="47"/>
      <c r="K287" s="47"/>
      <c r="L287" s="47"/>
      <c r="M287" s="47"/>
    </row>
    <row r="288" spans="2:13">
      <c r="B288" s="47"/>
      <c r="C288" s="47"/>
      <c r="D288" s="47"/>
      <c r="E288" s="47"/>
      <c r="F288" s="47"/>
      <c r="G288" s="47"/>
      <c r="H288" s="47"/>
      <c r="I288" s="47"/>
      <c r="J288" s="47"/>
      <c r="K288" s="47"/>
      <c r="L288" s="47"/>
      <c r="M288" s="47"/>
    </row>
    <row r="289" spans="2:13">
      <c r="B289" s="47"/>
      <c r="C289" s="47"/>
      <c r="D289" s="47"/>
      <c r="E289" s="47"/>
      <c r="F289" s="47"/>
      <c r="G289" s="47"/>
      <c r="H289" s="47"/>
      <c r="I289" s="47"/>
      <c r="J289" s="47"/>
      <c r="K289" s="47"/>
      <c r="L289" s="47"/>
      <c r="M289" s="47"/>
    </row>
    <row r="290" spans="2:13">
      <c r="B290" s="47"/>
      <c r="C290" s="47"/>
      <c r="D290" s="47"/>
      <c r="E290" s="47"/>
      <c r="F290" s="47"/>
      <c r="G290" s="47"/>
      <c r="H290" s="47"/>
      <c r="I290" s="47"/>
      <c r="J290" s="47"/>
      <c r="K290" s="47"/>
      <c r="L290" s="47"/>
      <c r="M290" s="47"/>
    </row>
    <row r="291" spans="2:13">
      <c r="B291" s="47"/>
      <c r="C291" s="47"/>
      <c r="D291" s="47"/>
      <c r="E291" s="47"/>
      <c r="F291" s="47"/>
      <c r="G291" s="47"/>
      <c r="H291" s="47"/>
      <c r="I291" s="47"/>
      <c r="J291" s="47"/>
      <c r="K291" s="47"/>
      <c r="L291" s="47"/>
      <c r="M291" s="47"/>
    </row>
    <row r="292" spans="2:13">
      <c r="B292" s="47"/>
      <c r="C292" s="47"/>
      <c r="D292" s="47"/>
      <c r="E292" s="47"/>
      <c r="F292" s="47"/>
      <c r="G292" s="47"/>
      <c r="H292" s="47"/>
      <c r="I292" s="47"/>
      <c r="J292" s="47"/>
      <c r="K292" s="47"/>
      <c r="L292" s="47"/>
      <c r="M292" s="47"/>
    </row>
    <row r="293" spans="2:13">
      <c r="B293" s="47"/>
      <c r="C293" s="47"/>
      <c r="D293" s="47"/>
      <c r="E293" s="47"/>
      <c r="F293" s="47"/>
      <c r="G293" s="47"/>
      <c r="H293" s="47"/>
      <c r="I293" s="47"/>
      <c r="J293" s="47"/>
      <c r="K293" s="47"/>
      <c r="L293" s="47"/>
      <c r="M293" s="47"/>
    </row>
    <row r="294" spans="2:13">
      <c r="B294" s="47"/>
      <c r="C294" s="47"/>
      <c r="D294" s="47"/>
      <c r="E294" s="47"/>
      <c r="F294" s="47"/>
      <c r="G294" s="47"/>
      <c r="H294" s="47"/>
      <c r="I294" s="47"/>
      <c r="J294" s="47"/>
      <c r="K294" s="47"/>
      <c r="L294" s="47"/>
      <c r="M294" s="47"/>
    </row>
    <row r="295" spans="2:13">
      <c r="B295" s="47"/>
      <c r="C295" s="47"/>
      <c r="D295" s="47"/>
      <c r="E295" s="47"/>
      <c r="F295" s="47"/>
      <c r="G295" s="47"/>
      <c r="H295" s="47"/>
      <c r="I295" s="47"/>
      <c r="J295" s="47"/>
      <c r="K295" s="47"/>
      <c r="L295" s="47"/>
      <c r="M295" s="47"/>
    </row>
    <row r="296" spans="2:13">
      <c r="B296" s="47"/>
      <c r="C296" s="47"/>
      <c r="D296" s="47"/>
      <c r="E296" s="47"/>
      <c r="F296" s="47"/>
      <c r="G296" s="47"/>
      <c r="H296" s="47"/>
      <c r="I296" s="47"/>
      <c r="J296" s="47"/>
      <c r="K296" s="47"/>
      <c r="L296" s="47"/>
      <c r="M296" s="47"/>
    </row>
    <row r="297" spans="2:13">
      <c r="B297" s="47"/>
      <c r="C297" s="47"/>
      <c r="D297" s="47"/>
      <c r="E297" s="47"/>
      <c r="F297" s="47"/>
      <c r="G297" s="47"/>
      <c r="H297" s="47"/>
      <c r="I297" s="47"/>
      <c r="J297" s="47"/>
      <c r="K297" s="47"/>
      <c r="L297" s="47"/>
      <c r="M297" s="47"/>
    </row>
    <row r="298" spans="2:13">
      <c r="B298" s="47"/>
      <c r="C298" s="47"/>
      <c r="D298" s="47"/>
      <c r="E298" s="47"/>
      <c r="F298" s="47"/>
      <c r="G298" s="47"/>
      <c r="H298" s="47"/>
      <c r="I298" s="47"/>
      <c r="J298" s="47"/>
      <c r="K298" s="47"/>
      <c r="L298" s="47"/>
      <c r="M298" s="47"/>
    </row>
    <row r="299" spans="2:13">
      <c r="B299" s="47"/>
      <c r="C299" s="47"/>
      <c r="D299" s="47"/>
      <c r="E299" s="47"/>
      <c r="F299" s="47"/>
      <c r="G299" s="47"/>
      <c r="H299" s="47"/>
      <c r="I299" s="47"/>
      <c r="J299" s="47"/>
      <c r="K299" s="47"/>
      <c r="L299" s="47"/>
      <c r="M299" s="47"/>
    </row>
    <row r="300" spans="2:13">
      <c r="B300" s="47"/>
      <c r="C300" s="47"/>
      <c r="D300" s="47"/>
      <c r="E300" s="47"/>
      <c r="F300" s="47"/>
      <c r="G300" s="47"/>
      <c r="H300" s="47"/>
      <c r="I300" s="47"/>
      <c r="J300" s="47"/>
      <c r="K300" s="47"/>
      <c r="L300" s="47"/>
      <c r="M300" s="47"/>
    </row>
    <row r="301" spans="2:13">
      <c r="B301" s="47"/>
      <c r="C301" s="47"/>
      <c r="D301" s="47"/>
      <c r="E301" s="47"/>
      <c r="F301" s="47"/>
      <c r="G301" s="47"/>
      <c r="H301" s="47"/>
      <c r="I301" s="47"/>
      <c r="J301" s="47"/>
      <c r="K301" s="47"/>
      <c r="L301" s="47"/>
      <c r="M301" s="47"/>
    </row>
    <row r="302" spans="2:13">
      <c r="B302" s="47"/>
      <c r="C302" s="47"/>
      <c r="D302" s="47"/>
      <c r="E302" s="47"/>
      <c r="F302" s="47"/>
      <c r="G302" s="47"/>
      <c r="H302" s="47"/>
      <c r="I302" s="47"/>
      <c r="J302" s="47"/>
      <c r="K302" s="47"/>
      <c r="L302" s="47"/>
      <c r="M302" s="47"/>
    </row>
    <row r="303" spans="2:13">
      <c r="B303" s="47"/>
      <c r="C303" s="47"/>
      <c r="D303" s="47"/>
      <c r="E303" s="47"/>
      <c r="F303" s="47"/>
      <c r="G303" s="47"/>
      <c r="H303" s="47"/>
      <c r="I303" s="47"/>
      <c r="J303" s="47"/>
      <c r="K303" s="47"/>
      <c r="L303" s="47"/>
      <c r="M303" s="47"/>
    </row>
    <row r="304" spans="2:13">
      <c r="B304" s="47"/>
      <c r="C304" s="47"/>
      <c r="D304" s="47"/>
      <c r="E304" s="47"/>
      <c r="F304" s="47"/>
      <c r="G304" s="47"/>
      <c r="H304" s="47"/>
      <c r="I304" s="47"/>
      <c r="J304" s="47"/>
      <c r="K304" s="47"/>
      <c r="L304" s="47"/>
      <c r="M304" s="47"/>
    </row>
    <row r="305" spans="2:13">
      <c r="B305" s="47"/>
      <c r="C305" s="47"/>
      <c r="D305" s="47"/>
      <c r="E305" s="47"/>
      <c r="F305" s="47"/>
      <c r="G305" s="47"/>
      <c r="H305" s="47"/>
      <c r="I305" s="47"/>
      <c r="J305" s="47"/>
      <c r="K305" s="47"/>
      <c r="L305" s="47"/>
      <c r="M305" s="47"/>
    </row>
    <row r="306" spans="2:13">
      <c r="B306" s="47"/>
      <c r="C306" s="47"/>
      <c r="D306" s="47"/>
      <c r="E306" s="47"/>
      <c r="F306" s="47"/>
      <c r="G306" s="47"/>
      <c r="H306" s="47"/>
      <c r="I306" s="47"/>
      <c r="J306" s="47"/>
      <c r="K306" s="47"/>
      <c r="L306" s="47"/>
      <c r="M306" s="47"/>
    </row>
    <row r="307" spans="2:13">
      <c r="B307" s="47"/>
      <c r="C307" s="47"/>
      <c r="D307" s="47"/>
      <c r="E307" s="47"/>
      <c r="F307" s="47"/>
      <c r="G307" s="47"/>
      <c r="H307" s="47"/>
      <c r="I307" s="47"/>
      <c r="J307" s="47"/>
      <c r="K307" s="47"/>
      <c r="L307" s="47"/>
      <c r="M307" s="47"/>
    </row>
    <row r="308" spans="2:13">
      <c r="B308" s="47"/>
      <c r="C308" s="47"/>
      <c r="D308" s="47"/>
      <c r="E308" s="47"/>
      <c r="F308" s="47"/>
      <c r="G308" s="47"/>
      <c r="H308" s="47"/>
      <c r="I308" s="47"/>
      <c r="J308" s="47"/>
      <c r="K308" s="47"/>
      <c r="L308" s="47"/>
      <c r="M308" s="47"/>
    </row>
    <row r="309" spans="2:13">
      <c r="B309" s="47"/>
      <c r="C309" s="47"/>
      <c r="D309" s="47"/>
      <c r="E309" s="47"/>
      <c r="F309" s="47"/>
      <c r="G309" s="47"/>
      <c r="H309" s="47"/>
      <c r="I309" s="47"/>
      <c r="J309" s="47"/>
      <c r="K309" s="47"/>
      <c r="L309" s="47"/>
      <c r="M309" s="47"/>
    </row>
    <row r="310" spans="2:13">
      <c r="B310" s="47"/>
      <c r="C310" s="47"/>
      <c r="D310" s="47"/>
      <c r="E310" s="47"/>
      <c r="F310" s="47"/>
      <c r="G310" s="47"/>
      <c r="H310" s="47"/>
      <c r="I310" s="47"/>
      <c r="J310" s="47"/>
      <c r="K310" s="47"/>
      <c r="L310" s="47"/>
      <c r="M310" s="47"/>
    </row>
    <row r="311" spans="2:13">
      <c r="B311" s="47"/>
      <c r="C311" s="47"/>
      <c r="D311" s="47"/>
      <c r="E311" s="47"/>
      <c r="F311" s="47"/>
      <c r="G311" s="47"/>
      <c r="H311" s="47"/>
      <c r="I311" s="47"/>
      <c r="J311" s="47"/>
      <c r="K311" s="47"/>
      <c r="L311" s="47"/>
      <c r="M311" s="47"/>
    </row>
    <row r="312" spans="2:13">
      <c r="B312" s="47"/>
      <c r="C312" s="47"/>
      <c r="D312" s="47"/>
      <c r="E312" s="47"/>
      <c r="F312" s="47"/>
      <c r="G312" s="47"/>
      <c r="H312" s="47"/>
      <c r="I312" s="47"/>
      <c r="J312" s="47"/>
      <c r="K312" s="47"/>
      <c r="L312" s="47"/>
      <c r="M312" s="47"/>
    </row>
    <row r="313" spans="2:13">
      <c r="B313" s="47"/>
      <c r="C313" s="47"/>
      <c r="D313" s="47"/>
      <c r="E313" s="47"/>
      <c r="F313" s="47"/>
      <c r="G313" s="47"/>
      <c r="H313" s="47"/>
      <c r="I313" s="47"/>
      <c r="J313" s="47"/>
      <c r="K313" s="47"/>
      <c r="L313" s="47"/>
      <c r="M313" s="47"/>
    </row>
    <row r="314" spans="2:13">
      <c r="B314" s="47"/>
      <c r="C314" s="47"/>
      <c r="D314" s="47"/>
      <c r="E314" s="47"/>
      <c r="F314" s="47"/>
      <c r="G314" s="47"/>
      <c r="H314" s="47"/>
      <c r="I314" s="47"/>
      <c r="J314" s="47"/>
      <c r="K314" s="47"/>
      <c r="L314" s="47"/>
      <c r="M314" s="47"/>
    </row>
    <row r="315" spans="2:13">
      <c r="B315" s="47"/>
      <c r="C315" s="47"/>
      <c r="D315" s="47"/>
      <c r="E315" s="47"/>
      <c r="F315" s="47"/>
      <c r="G315" s="47"/>
      <c r="H315" s="47"/>
      <c r="I315" s="47"/>
      <c r="J315" s="47"/>
      <c r="K315" s="47"/>
      <c r="L315" s="47"/>
      <c r="M315" s="47"/>
    </row>
    <row r="316" spans="2:13">
      <c r="B316" s="47"/>
      <c r="C316" s="47"/>
      <c r="D316" s="47"/>
      <c r="E316" s="47"/>
      <c r="F316" s="47"/>
      <c r="G316" s="47"/>
      <c r="H316" s="47"/>
      <c r="I316" s="47"/>
      <c r="J316" s="47"/>
      <c r="K316" s="47"/>
      <c r="L316" s="47"/>
      <c r="M316" s="47"/>
    </row>
    <row r="317" spans="2:13">
      <c r="B317" s="47"/>
      <c r="C317" s="47"/>
      <c r="D317" s="47"/>
      <c r="E317" s="47"/>
      <c r="F317" s="47"/>
      <c r="G317" s="47"/>
      <c r="H317" s="47"/>
      <c r="I317" s="47"/>
      <c r="J317" s="47"/>
      <c r="K317" s="47"/>
      <c r="L317" s="47"/>
      <c r="M317" s="47"/>
    </row>
    <row r="318" spans="2:13">
      <c r="B318" s="47"/>
      <c r="C318" s="47"/>
      <c r="D318" s="47"/>
      <c r="E318" s="47"/>
      <c r="F318" s="47"/>
      <c r="G318" s="47"/>
      <c r="H318" s="47"/>
      <c r="I318" s="47"/>
      <c r="J318" s="47"/>
      <c r="K318" s="47"/>
      <c r="L318" s="47"/>
      <c r="M318" s="47"/>
    </row>
    <row r="319" spans="2:13">
      <c r="B319" s="47"/>
      <c r="C319" s="47"/>
      <c r="D319" s="47"/>
      <c r="E319" s="47"/>
      <c r="F319" s="47"/>
      <c r="G319" s="47"/>
      <c r="H319" s="47"/>
      <c r="I319" s="47"/>
      <c r="J319" s="47"/>
      <c r="K319" s="47"/>
      <c r="L319" s="47"/>
      <c r="M319" s="47"/>
    </row>
    <row r="320" spans="2:13">
      <c r="B320" s="47"/>
      <c r="C320" s="47"/>
      <c r="D320" s="47"/>
      <c r="E320" s="47"/>
      <c r="F320" s="47"/>
      <c r="G320" s="47"/>
      <c r="H320" s="47"/>
      <c r="I320" s="47"/>
      <c r="J320" s="47"/>
      <c r="K320" s="47"/>
      <c r="L320" s="47"/>
      <c r="M320" s="47"/>
    </row>
    <row r="321" spans="2:13">
      <c r="B321" s="47"/>
      <c r="C321" s="47"/>
      <c r="D321" s="47"/>
      <c r="E321" s="47"/>
      <c r="F321" s="47"/>
      <c r="G321" s="47"/>
      <c r="H321" s="47"/>
      <c r="I321" s="47"/>
      <c r="J321" s="47"/>
      <c r="K321" s="47"/>
      <c r="L321" s="47"/>
      <c r="M321" s="47"/>
    </row>
    <row r="322" spans="2:13">
      <c r="B322" s="47"/>
      <c r="C322" s="47"/>
      <c r="D322" s="47"/>
      <c r="E322" s="47"/>
      <c r="F322" s="47"/>
      <c r="G322" s="47"/>
      <c r="H322" s="47"/>
      <c r="I322" s="47"/>
      <c r="J322" s="47"/>
      <c r="K322" s="47"/>
      <c r="L322" s="47"/>
      <c r="M322" s="47"/>
    </row>
    <row r="323" spans="2:13">
      <c r="B323" s="47"/>
      <c r="C323" s="47"/>
      <c r="D323" s="47"/>
      <c r="E323" s="47"/>
      <c r="F323" s="47"/>
      <c r="G323" s="47"/>
      <c r="H323" s="47"/>
      <c r="I323" s="47"/>
      <c r="J323" s="47"/>
      <c r="K323" s="47"/>
      <c r="L323" s="47"/>
      <c r="M323" s="47"/>
    </row>
    <row r="324" spans="2:13">
      <c r="B324" s="47"/>
      <c r="C324" s="47"/>
      <c r="D324" s="47"/>
      <c r="E324" s="47"/>
      <c r="F324" s="47"/>
      <c r="G324" s="47"/>
      <c r="H324" s="47"/>
      <c r="I324" s="47"/>
      <c r="J324" s="47"/>
      <c r="K324" s="47"/>
      <c r="L324" s="47"/>
      <c r="M324" s="47"/>
    </row>
    <row r="325" spans="2:13">
      <c r="B325" s="47"/>
      <c r="C325" s="47"/>
      <c r="D325" s="47"/>
      <c r="E325" s="47"/>
      <c r="F325" s="47"/>
      <c r="G325" s="47"/>
      <c r="H325" s="47"/>
      <c r="I325" s="47"/>
      <c r="J325" s="47"/>
      <c r="K325" s="47"/>
      <c r="L325" s="47"/>
      <c r="M325" s="47"/>
    </row>
    <row r="326" spans="2:13">
      <c r="B326" s="47"/>
      <c r="C326" s="47"/>
      <c r="D326" s="47"/>
      <c r="E326" s="47"/>
      <c r="F326" s="47"/>
      <c r="G326" s="47"/>
      <c r="H326" s="47"/>
      <c r="I326" s="47"/>
      <c r="J326" s="47"/>
      <c r="K326" s="47"/>
      <c r="L326" s="47"/>
      <c r="M326" s="47"/>
    </row>
    <row r="327" spans="2:13">
      <c r="B327" s="47"/>
      <c r="C327" s="47"/>
      <c r="D327" s="47"/>
      <c r="E327" s="47"/>
      <c r="F327" s="47"/>
      <c r="G327" s="47"/>
      <c r="H327" s="47"/>
      <c r="I327" s="47"/>
      <c r="J327" s="47"/>
      <c r="K327" s="47"/>
      <c r="L327" s="47"/>
      <c r="M327" s="47"/>
    </row>
    <row r="328" spans="2:13">
      <c r="B328" s="47"/>
      <c r="C328" s="47"/>
      <c r="D328" s="47"/>
      <c r="E328" s="47"/>
      <c r="F328" s="47"/>
      <c r="G328" s="47"/>
      <c r="H328" s="47"/>
      <c r="I328" s="47"/>
      <c r="J328" s="47"/>
      <c r="K328" s="47"/>
      <c r="L328" s="47"/>
      <c r="M328" s="47"/>
    </row>
    <row r="329" spans="2:13">
      <c r="B329" s="47"/>
      <c r="C329" s="47"/>
      <c r="D329" s="47"/>
      <c r="E329" s="47"/>
      <c r="F329" s="47"/>
      <c r="G329" s="47"/>
      <c r="H329" s="47"/>
      <c r="I329" s="47"/>
      <c r="J329" s="47"/>
      <c r="K329" s="47"/>
      <c r="L329" s="47"/>
      <c r="M329" s="47"/>
    </row>
    <row r="330" spans="2:13">
      <c r="B330" s="47"/>
      <c r="C330" s="47"/>
      <c r="D330" s="47"/>
      <c r="E330" s="47"/>
      <c r="F330" s="47"/>
      <c r="G330" s="47"/>
      <c r="H330" s="47"/>
      <c r="I330" s="47"/>
      <c r="J330" s="47"/>
      <c r="K330" s="47"/>
      <c r="L330" s="47"/>
      <c r="M330" s="47"/>
    </row>
    <row r="331" spans="2:13">
      <c r="B331" s="47"/>
      <c r="C331" s="47"/>
      <c r="D331" s="47"/>
      <c r="E331" s="47"/>
      <c r="F331" s="47"/>
      <c r="G331" s="47"/>
      <c r="H331" s="47"/>
      <c r="I331" s="47"/>
      <c r="J331" s="47"/>
      <c r="K331" s="47"/>
      <c r="L331" s="47"/>
      <c r="M331" s="47"/>
    </row>
    <row r="332" spans="2:13">
      <c r="B332" s="47"/>
      <c r="C332" s="47"/>
      <c r="D332" s="47"/>
      <c r="E332" s="47"/>
      <c r="F332" s="47"/>
      <c r="G332" s="47"/>
      <c r="H332" s="47"/>
      <c r="I332" s="47"/>
      <c r="J332" s="47"/>
      <c r="K332" s="47"/>
      <c r="L332" s="47"/>
      <c r="M332" s="47"/>
    </row>
    <row r="333" spans="2:13">
      <c r="B333" s="47"/>
      <c r="C333" s="47"/>
      <c r="D333" s="47"/>
      <c r="E333" s="47"/>
      <c r="F333" s="47"/>
      <c r="G333" s="47"/>
      <c r="H333" s="47"/>
      <c r="I333" s="47"/>
      <c r="J333" s="47"/>
      <c r="K333" s="47"/>
      <c r="L333" s="47"/>
      <c r="M333" s="47"/>
    </row>
    <row r="334" spans="2:13">
      <c r="B334" s="47"/>
      <c r="C334" s="47"/>
      <c r="D334" s="47"/>
      <c r="E334" s="47"/>
      <c r="F334" s="47"/>
      <c r="G334" s="47"/>
      <c r="H334" s="47"/>
      <c r="I334" s="47"/>
      <c r="J334" s="47"/>
      <c r="K334" s="47"/>
      <c r="L334" s="47"/>
      <c r="M334" s="47"/>
    </row>
    <row r="335" spans="2:13">
      <c r="B335" s="47"/>
      <c r="C335" s="47"/>
      <c r="D335" s="47"/>
      <c r="E335" s="47"/>
      <c r="F335" s="47"/>
      <c r="G335" s="47"/>
      <c r="H335" s="47"/>
      <c r="I335" s="47"/>
      <c r="J335" s="47"/>
      <c r="K335" s="47"/>
      <c r="L335" s="47"/>
      <c r="M335" s="47"/>
    </row>
    <row r="336" spans="2:13">
      <c r="B336" s="47"/>
      <c r="C336" s="47"/>
      <c r="D336" s="47"/>
      <c r="E336" s="47"/>
      <c r="F336" s="47"/>
      <c r="G336" s="47"/>
      <c r="H336" s="47"/>
      <c r="I336" s="47"/>
      <c r="J336" s="47"/>
      <c r="K336" s="47"/>
      <c r="L336" s="47"/>
      <c r="M336" s="47"/>
    </row>
    <row r="337" spans="2:13">
      <c r="B337" s="47"/>
      <c r="C337" s="47"/>
      <c r="D337" s="47"/>
      <c r="E337" s="47"/>
      <c r="F337" s="47"/>
      <c r="G337" s="47"/>
      <c r="H337" s="47"/>
      <c r="I337" s="47"/>
      <c r="J337" s="47"/>
      <c r="K337" s="47"/>
      <c r="L337" s="47"/>
      <c r="M337" s="47"/>
    </row>
    <row r="338" spans="2:13">
      <c r="B338" s="47"/>
      <c r="C338" s="47"/>
      <c r="D338" s="47"/>
      <c r="E338" s="47"/>
      <c r="F338" s="47"/>
      <c r="G338" s="47"/>
      <c r="H338" s="47"/>
      <c r="I338" s="47"/>
      <c r="J338" s="47"/>
      <c r="K338" s="47"/>
      <c r="L338" s="47"/>
      <c r="M338" s="47"/>
    </row>
    <row r="339" spans="2:13">
      <c r="B339" s="47"/>
      <c r="C339" s="47"/>
      <c r="D339" s="47"/>
      <c r="E339" s="47"/>
      <c r="F339" s="47"/>
      <c r="G339" s="47"/>
      <c r="H339" s="47"/>
      <c r="I339" s="47"/>
      <c r="J339" s="47"/>
      <c r="K339" s="47"/>
      <c r="L339" s="47"/>
      <c r="M339" s="47"/>
    </row>
    <row r="340" spans="2:13">
      <c r="B340" s="47"/>
      <c r="C340" s="47"/>
      <c r="D340" s="47"/>
      <c r="E340" s="47"/>
      <c r="F340" s="47"/>
      <c r="G340" s="47"/>
      <c r="H340" s="47"/>
      <c r="I340" s="47"/>
      <c r="J340" s="47"/>
      <c r="K340" s="47"/>
      <c r="L340" s="47"/>
      <c r="M340" s="47"/>
    </row>
    <row r="341" spans="2:13">
      <c r="B341" s="47"/>
      <c r="C341" s="47"/>
      <c r="D341" s="47"/>
      <c r="E341" s="47"/>
      <c r="F341" s="47"/>
      <c r="G341" s="47"/>
      <c r="H341" s="47"/>
      <c r="I341" s="47"/>
      <c r="J341" s="47"/>
      <c r="K341" s="47"/>
      <c r="L341" s="47"/>
      <c r="M341" s="47"/>
    </row>
    <row r="342" spans="2:13">
      <c r="B342" s="47"/>
      <c r="C342" s="47"/>
      <c r="D342" s="47"/>
      <c r="E342" s="47"/>
      <c r="F342" s="47"/>
      <c r="G342" s="47"/>
      <c r="H342" s="47"/>
      <c r="I342" s="47"/>
      <c r="J342" s="47"/>
      <c r="K342" s="47"/>
      <c r="L342" s="47"/>
      <c r="M342" s="47"/>
    </row>
    <row r="343" spans="2:13">
      <c r="B343" s="47"/>
      <c r="C343" s="47"/>
      <c r="D343" s="47"/>
      <c r="E343" s="47"/>
      <c r="F343" s="47"/>
      <c r="G343" s="47"/>
      <c r="H343" s="47"/>
      <c r="I343" s="47"/>
      <c r="J343" s="47"/>
      <c r="K343" s="47"/>
      <c r="L343" s="47"/>
      <c r="M343" s="47"/>
    </row>
    <row r="344" spans="2:13">
      <c r="B344" s="47"/>
      <c r="C344" s="47"/>
      <c r="D344" s="47"/>
      <c r="E344" s="47"/>
      <c r="F344" s="47"/>
      <c r="G344" s="47"/>
      <c r="H344" s="47"/>
      <c r="I344" s="47"/>
      <c r="J344" s="47"/>
      <c r="K344" s="47"/>
      <c r="L344" s="47"/>
      <c r="M344" s="47"/>
    </row>
    <row r="345" spans="2:13">
      <c r="B345" s="47"/>
      <c r="C345" s="47"/>
      <c r="D345" s="47"/>
      <c r="E345" s="47"/>
      <c r="F345" s="47"/>
      <c r="G345" s="47"/>
      <c r="H345" s="47"/>
      <c r="I345" s="47"/>
      <c r="J345" s="47"/>
      <c r="K345" s="47"/>
      <c r="L345" s="47"/>
      <c r="M345" s="47"/>
    </row>
    <row r="346" spans="2:13">
      <c r="B346" s="47"/>
      <c r="C346" s="47"/>
      <c r="D346" s="47"/>
      <c r="E346" s="47"/>
      <c r="F346" s="47"/>
      <c r="G346" s="47"/>
      <c r="H346" s="47"/>
      <c r="I346" s="47"/>
      <c r="J346" s="47"/>
      <c r="K346" s="47"/>
      <c r="L346" s="47"/>
      <c r="M346" s="47"/>
    </row>
    <row r="347" spans="2:13">
      <c r="B347" s="47"/>
      <c r="C347" s="47"/>
      <c r="D347" s="47"/>
      <c r="E347" s="47"/>
      <c r="F347" s="47"/>
      <c r="G347" s="47"/>
      <c r="H347" s="47"/>
      <c r="I347" s="47"/>
      <c r="J347" s="47"/>
      <c r="K347" s="47"/>
      <c r="L347" s="47"/>
      <c r="M347" s="47"/>
    </row>
    <row r="348" spans="2:13">
      <c r="B348" s="47"/>
      <c r="C348" s="47"/>
      <c r="D348" s="47"/>
      <c r="E348" s="47"/>
      <c r="F348" s="47"/>
      <c r="G348" s="47"/>
      <c r="H348" s="47"/>
      <c r="I348" s="47"/>
      <c r="J348" s="47"/>
      <c r="K348" s="47"/>
      <c r="L348" s="47"/>
      <c r="M348" s="47"/>
    </row>
    <row r="349" spans="2:13">
      <c r="B349" s="47"/>
      <c r="C349" s="47"/>
      <c r="D349" s="47"/>
      <c r="E349" s="47"/>
      <c r="F349" s="47"/>
      <c r="G349" s="47"/>
      <c r="H349" s="47"/>
      <c r="I349" s="47"/>
      <c r="J349" s="47"/>
      <c r="K349" s="47"/>
      <c r="L349" s="47"/>
      <c r="M349" s="47"/>
    </row>
    <row r="350" spans="2:13">
      <c r="B350" s="47"/>
      <c r="C350" s="47"/>
      <c r="D350" s="47"/>
      <c r="E350" s="47"/>
      <c r="F350" s="47"/>
      <c r="G350" s="47"/>
      <c r="H350" s="47"/>
      <c r="I350" s="47"/>
      <c r="J350" s="47"/>
      <c r="K350" s="47"/>
      <c r="L350" s="47"/>
      <c r="M350" s="47"/>
    </row>
    <row r="351" spans="2:13">
      <c r="B351" s="47"/>
      <c r="C351" s="47"/>
      <c r="D351" s="47"/>
      <c r="E351" s="47"/>
      <c r="F351" s="47"/>
      <c r="G351" s="47"/>
      <c r="H351" s="47"/>
      <c r="I351" s="47"/>
      <c r="J351" s="47"/>
      <c r="K351" s="47"/>
      <c r="L351" s="47"/>
      <c r="M351" s="47"/>
    </row>
    <row r="352" spans="2:13">
      <c r="B352" s="47"/>
      <c r="C352" s="47"/>
      <c r="D352" s="47"/>
      <c r="E352" s="47"/>
      <c r="F352" s="47"/>
      <c r="G352" s="47"/>
      <c r="H352" s="47"/>
      <c r="I352" s="47"/>
      <c r="J352" s="47"/>
      <c r="K352" s="47"/>
      <c r="L352" s="47"/>
      <c r="M352" s="47"/>
    </row>
    <row r="353" spans="2:13">
      <c r="B353" s="47"/>
      <c r="C353" s="47"/>
      <c r="D353" s="47"/>
      <c r="E353" s="47"/>
      <c r="F353" s="47"/>
      <c r="G353" s="47"/>
      <c r="H353" s="47"/>
      <c r="I353" s="47"/>
      <c r="J353" s="47"/>
      <c r="K353" s="47"/>
      <c r="L353" s="47"/>
      <c r="M353" s="47"/>
    </row>
    <row r="354" spans="2:13">
      <c r="B354" s="47"/>
      <c r="C354" s="47"/>
      <c r="D354" s="47"/>
      <c r="E354" s="47"/>
      <c r="F354" s="47"/>
      <c r="G354" s="47"/>
      <c r="H354" s="47"/>
      <c r="I354" s="47"/>
      <c r="J354" s="47"/>
      <c r="K354" s="47"/>
      <c r="L354" s="47"/>
      <c r="M354" s="47"/>
    </row>
    <row r="355" spans="2:13">
      <c r="B355" s="47"/>
      <c r="C355" s="47"/>
      <c r="D355" s="47"/>
      <c r="E355" s="47"/>
      <c r="F355" s="47"/>
      <c r="G355" s="47"/>
      <c r="H355" s="47"/>
      <c r="I355" s="47"/>
      <c r="J355" s="47"/>
      <c r="K355" s="47"/>
      <c r="L355" s="47"/>
      <c r="M355" s="47"/>
    </row>
    <row r="356" spans="2:13">
      <c r="B356" s="47"/>
      <c r="C356" s="47"/>
      <c r="D356" s="47"/>
      <c r="E356" s="47"/>
      <c r="F356" s="47"/>
      <c r="G356" s="47"/>
      <c r="H356" s="47"/>
      <c r="I356" s="47"/>
      <c r="J356" s="47"/>
      <c r="K356" s="47"/>
      <c r="L356" s="47"/>
      <c r="M356" s="47"/>
    </row>
    <row r="357" spans="2:13">
      <c r="B357" s="47"/>
      <c r="C357" s="47"/>
      <c r="D357" s="47"/>
      <c r="E357" s="47"/>
      <c r="F357" s="47"/>
      <c r="G357" s="47"/>
      <c r="H357" s="47"/>
      <c r="I357" s="47"/>
      <c r="J357" s="47"/>
      <c r="K357" s="47"/>
      <c r="L357" s="47"/>
      <c r="M357" s="47"/>
    </row>
    <row r="358" spans="2:13">
      <c r="B358" s="47"/>
      <c r="C358" s="47"/>
      <c r="D358" s="47"/>
      <c r="E358" s="47"/>
      <c r="F358" s="47"/>
      <c r="G358" s="47"/>
      <c r="H358" s="47"/>
      <c r="I358" s="47"/>
      <c r="J358" s="47"/>
      <c r="K358" s="47"/>
      <c r="L358" s="47"/>
      <c r="M358" s="47"/>
    </row>
    <row r="359" spans="2:13">
      <c r="B359" s="47"/>
      <c r="C359" s="47"/>
      <c r="D359" s="47"/>
      <c r="E359" s="47"/>
      <c r="F359" s="47"/>
      <c r="G359" s="47"/>
      <c r="H359" s="47"/>
      <c r="I359" s="47"/>
      <c r="J359" s="47"/>
      <c r="K359" s="47"/>
      <c r="L359" s="47"/>
      <c r="M359" s="47"/>
    </row>
    <row r="360" spans="2:13">
      <c r="B360" s="47"/>
      <c r="C360" s="47"/>
      <c r="D360" s="47"/>
      <c r="E360" s="47"/>
      <c r="F360" s="47"/>
      <c r="G360" s="47"/>
      <c r="H360" s="47"/>
      <c r="I360" s="47"/>
      <c r="J360" s="47"/>
      <c r="K360" s="47"/>
      <c r="L360" s="47"/>
      <c r="M360" s="47"/>
    </row>
    <row r="361" spans="2:13">
      <c r="B361" s="47"/>
      <c r="C361" s="47"/>
      <c r="D361" s="47"/>
      <c r="E361" s="47"/>
      <c r="F361" s="47"/>
      <c r="G361" s="47"/>
      <c r="H361" s="47"/>
      <c r="I361" s="47"/>
      <c r="J361" s="47"/>
      <c r="K361" s="47"/>
      <c r="L361" s="47"/>
      <c r="M361" s="47"/>
    </row>
    <row r="362" spans="2:13">
      <c r="B362" s="47"/>
      <c r="C362" s="47"/>
      <c r="D362" s="47"/>
      <c r="E362" s="47"/>
      <c r="F362" s="47"/>
      <c r="G362" s="47"/>
      <c r="H362" s="47"/>
      <c r="I362" s="47"/>
      <c r="J362" s="47"/>
      <c r="K362" s="47"/>
      <c r="L362" s="47"/>
      <c r="M362" s="47"/>
    </row>
    <row r="363" spans="2:13">
      <c r="B363" s="47"/>
      <c r="C363" s="47"/>
      <c r="D363" s="47"/>
      <c r="E363" s="47"/>
      <c r="F363" s="47"/>
      <c r="G363" s="47"/>
      <c r="H363" s="47"/>
      <c r="I363" s="47"/>
      <c r="J363" s="47"/>
      <c r="K363" s="47"/>
      <c r="L363" s="47"/>
      <c r="M363" s="47"/>
    </row>
    <row r="364" spans="2:13">
      <c r="B364" s="47"/>
      <c r="C364" s="47"/>
      <c r="D364" s="47"/>
      <c r="E364" s="47"/>
      <c r="F364" s="47"/>
      <c r="G364" s="47"/>
      <c r="H364" s="47"/>
      <c r="I364" s="47"/>
      <c r="J364" s="47"/>
      <c r="K364" s="47"/>
      <c r="L364" s="47"/>
      <c r="M364" s="47"/>
    </row>
    <row r="365" spans="2:13">
      <c r="B365" s="47"/>
      <c r="C365" s="47"/>
      <c r="D365" s="47"/>
      <c r="E365" s="47"/>
      <c r="F365" s="47"/>
      <c r="G365" s="47"/>
      <c r="H365" s="47"/>
      <c r="I365" s="47"/>
      <c r="J365" s="47"/>
      <c r="K365" s="47"/>
      <c r="L365" s="47"/>
      <c r="M365" s="47"/>
    </row>
    <row r="366" spans="2:13">
      <c r="B366" s="47"/>
      <c r="C366" s="47"/>
      <c r="D366" s="47"/>
      <c r="E366" s="47"/>
      <c r="F366" s="47"/>
      <c r="G366" s="47"/>
      <c r="H366" s="47"/>
      <c r="I366" s="47"/>
      <c r="J366" s="47"/>
      <c r="K366" s="47"/>
      <c r="L366" s="47"/>
      <c r="M366" s="47"/>
    </row>
    <row r="367" spans="2:13">
      <c r="B367" s="47"/>
      <c r="C367" s="47"/>
      <c r="D367" s="47"/>
      <c r="E367" s="47"/>
      <c r="F367" s="47"/>
      <c r="G367" s="47"/>
      <c r="H367" s="47"/>
      <c r="I367" s="47"/>
      <c r="J367" s="47"/>
      <c r="K367" s="47"/>
      <c r="L367" s="47"/>
      <c r="M367" s="47"/>
    </row>
    <row r="368" spans="2:13">
      <c r="B368" s="47"/>
      <c r="C368" s="47"/>
      <c r="D368" s="47"/>
      <c r="E368" s="47"/>
      <c r="F368" s="47"/>
      <c r="G368" s="47"/>
      <c r="H368" s="47"/>
      <c r="I368" s="47"/>
      <c r="J368" s="47"/>
      <c r="K368" s="47"/>
      <c r="L368" s="47"/>
      <c r="M368" s="47"/>
    </row>
    <row r="369" spans="2:13">
      <c r="B369" s="47"/>
      <c r="C369" s="47"/>
      <c r="D369" s="47"/>
      <c r="E369" s="47"/>
      <c r="F369" s="47"/>
      <c r="G369" s="47"/>
      <c r="H369" s="47"/>
      <c r="I369" s="47"/>
      <c r="J369" s="47"/>
      <c r="K369" s="47"/>
      <c r="L369" s="47"/>
      <c r="M369" s="47"/>
    </row>
    <row r="370" spans="2:13">
      <c r="B370" s="47"/>
      <c r="C370" s="47"/>
      <c r="D370" s="47"/>
      <c r="E370" s="47"/>
      <c r="F370" s="47"/>
      <c r="G370" s="47"/>
      <c r="H370" s="47"/>
      <c r="I370" s="47"/>
      <c r="J370" s="47"/>
      <c r="K370" s="47"/>
      <c r="L370" s="47"/>
      <c r="M370" s="47"/>
    </row>
    <row r="371" spans="2:13">
      <c r="B371" s="47"/>
      <c r="C371" s="47"/>
      <c r="D371" s="47"/>
      <c r="E371" s="47"/>
      <c r="F371" s="47"/>
      <c r="G371" s="47"/>
      <c r="H371" s="47"/>
      <c r="I371" s="47"/>
      <c r="J371" s="47"/>
      <c r="K371" s="47"/>
      <c r="L371" s="47"/>
      <c r="M371" s="47"/>
    </row>
    <row r="372" spans="2:13">
      <c r="B372" s="47"/>
      <c r="C372" s="47"/>
      <c r="D372" s="47"/>
      <c r="E372" s="47"/>
      <c r="F372" s="47"/>
      <c r="G372" s="47"/>
      <c r="H372" s="47"/>
      <c r="I372" s="47"/>
      <c r="J372" s="47"/>
      <c r="K372" s="47"/>
      <c r="L372" s="47"/>
      <c r="M372" s="47"/>
    </row>
    <row r="373" spans="2:13">
      <c r="B373" s="47"/>
      <c r="C373" s="47"/>
      <c r="D373" s="47"/>
      <c r="E373" s="47"/>
      <c r="F373" s="47"/>
      <c r="G373" s="47"/>
      <c r="H373" s="47"/>
      <c r="I373" s="47"/>
      <c r="J373" s="47"/>
      <c r="K373" s="47"/>
      <c r="L373" s="47"/>
      <c r="M373" s="47"/>
    </row>
    <row r="374" spans="2:13">
      <c r="B374" s="47"/>
      <c r="C374" s="47"/>
      <c r="D374" s="47"/>
      <c r="E374" s="47"/>
      <c r="F374" s="47"/>
      <c r="G374" s="47"/>
      <c r="H374" s="47"/>
      <c r="I374" s="47"/>
      <c r="J374" s="47"/>
      <c r="K374" s="47"/>
      <c r="L374" s="47"/>
      <c r="M374" s="47"/>
    </row>
    <row r="375" spans="2:13">
      <c r="B375" s="47"/>
      <c r="C375" s="47"/>
      <c r="D375" s="47"/>
      <c r="E375" s="47"/>
      <c r="F375" s="47"/>
      <c r="G375" s="47"/>
      <c r="H375" s="47"/>
      <c r="I375" s="47"/>
      <c r="J375" s="47"/>
      <c r="K375" s="47"/>
      <c r="L375" s="47"/>
      <c r="M375" s="47"/>
    </row>
    <row r="376" spans="2:13">
      <c r="B376" s="47"/>
      <c r="C376" s="47"/>
      <c r="D376" s="47"/>
      <c r="E376" s="47"/>
      <c r="F376" s="47"/>
      <c r="G376" s="47"/>
      <c r="H376" s="47"/>
      <c r="I376" s="47"/>
      <c r="J376" s="47"/>
      <c r="K376" s="47"/>
      <c r="L376" s="47"/>
      <c r="M376" s="47"/>
    </row>
    <row r="377" spans="2:13">
      <c r="B377" s="47"/>
      <c r="C377" s="47"/>
      <c r="D377" s="47"/>
      <c r="E377" s="47"/>
      <c r="F377" s="47"/>
      <c r="G377" s="47"/>
      <c r="H377" s="47"/>
      <c r="I377" s="47"/>
      <c r="J377" s="47"/>
      <c r="K377" s="47"/>
      <c r="L377" s="47"/>
      <c r="M377" s="47"/>
    </row>
    <row r="378" spans="2:13">
      <c r="B378" s="47"/>
      <c r="C378" s="47"/>
      <c r="D378" s="47"/>
      <c r="E378" s="47"/>
      <c r="F378" s="47"/>
      <c r="G378" s="47"/>
      <c r="H378" s="47"/>
      <c r="I378" s="47"/>
      <c r="J378" s="47"/>
      <c r="K378" s="47"/>
      <c r="L378" s="47"/>
      <c r="M378" s="47"/>
    </row>
    <row r="379" spans="2:13">
      <c r="B379" s="47"/>
      <c r="C379" s="47"/>
      <c r="D379" s="47"/>
      <c r="E379" s="47"/>
      <c r="F379" s="47"/>
      <c r="G379" s="47"/>
      <c r="H379" s="47"/>
      <c r="I379" s="47"/>
      <c r="J379" s="47"/>
      <c r="K379" s="47"/>
      <c r="L379" s="47"/>
      <c r="M379" s="47"/>
    </row>
    <row r="380" spans="2:13">
      <c r="B380" s="47"/>
      <c r="C380" s="47"/>
      <c r="D380" s="47"/>
      <c r="E380" s="47"/>
      <c r="F380" s="47"/>
      <c r="G380" s="47"/>
      <c r="H380" s="47"/>
      <c r="I380" s="47"/>
      <c r="J380" s="47"/>
      <c r="K380" s="47"/>
      <c r="L380" s="47"/>
      <c r="M380" s="47"/>
    </row>
    <row r="381" spans="2:13">
      <c r="B381" s="47"/>
      <c r="C381" s="47"/>
      <c r="D381" s="47"/>
      <c r="E381" s="47"/>
      <c r="F381" s="47"/>
      <c r="G381" s="47"/>
      <c r="H381" s="47"/>
      <c r="I381" s="47"/>
      <c r="J381" s="47"/>
      <c r="K381" s="47"/>
      <c r="L381" s="47"/>
      <c r="M381" s="47"/>
    </row>
    <row r="382" spans="2:13">
      <c r="B382" s="47"/>
      <c r="C382" s="47"/>
      <c r="D382" s="47"/>
      <c r="E382" s="47"/>
      <c r="F382" s="47"/>
      <c r="G382" s="47"/>
      <c r="H382" s="47"/>
      <c r="I382" s="47"/>
      <c r="J382" s="47"/>
      <c r="K382" s="47"/>
      <c r="L382" s="47"/>
      <c r="M382" s="47"/>
    </row>
    <row r="383" spans="2:13">
      <c r="B383" s="47"/>
      <c r="C383" s="47"/>
      <c r="D383" s="47"/>
      <c r="E383" s="47"/>
      <c r="F383" s="47"/>
      <c r="G383" s="47"/>
      <c r="H383" s="47"/>
      <c r="I383" s="47"/>
      <c r="J383" s="47"/>
      <c r="K383" s="47"/>
      <c r="L383" s="47"/>
      <c r="M383" s="47"/>
    </row>
    <row r="384" spans="2:13">
      <c r="B384" s="47"/>
      <c r="C384" s="47"/>
      <c r="D384" s="47"/>
      <c r="E384" s="47"/>
      <c r="F384" s="47"/>
      <c r="G384" s="47"/>
      <c r="H384" s="47"/>
      <c r="I384" s="47"/>
      <c r="J384" s="47"/>
      <c r="K384" s="47"/>
      <c r="L384" s="47"/>
      <c r="M384" s="47"/>
    </row>
    <row r="385" spans="2:13">
      <c r="B385" s="47"/>
      <c r="C385" s="47"/>
      <c r="D385" s="47"/>
      <c r="E385" s="47"/>
      <c r="F385" s="47"/>
      <c r="G385" s="47"/>
      <c r="H385" s="47"/>
      <c r="I385" s="47"/>
      <c r="J385" s="47"/>
      <c r="K385" s="47"/>
      <c r="L385" s="47"/>
      <c r="M385" s="47"/>
    </row>
    <row r="386" spans="2:13">
      <c r="B386" s="47"/>
      <c r="C386" s="47"/>
      <c r="D386" s="47"/>
      <c r="E386" s="47"/>
      <c r="F386" s="47"/>
      <c r="G386" s="47"/>
      <c r="H386" s="47"/>
      <c r="I386" s="47"/>
      <c r="J386" s="47"/>
      <c r="K386" s="47"/>
      <c r="L386" s="47"/>
      <c r="M386" s="47"/>
    </row>
    <row r="387" spans="2:13">
      <c r="B387" s="47"/>
      <c r="C387" s="47"/>
      <c r="D387" s="47"/>
      <c r="E387" s="47"/>
      <c r="F387" s="47"/>
      <c r="G387" s="47"/>
      <c r="H387" s="47"/>
      <c r="I387" s="47"/>
      <c r="J387" s="47"/>
      <c r="K387" s="47"/>
      <c r="L387" s="47"/>
      <c r="M387" s="47"/>
    </row>
    <row r="388" spans="2:13">
      <c r="B388" s="47"/>
      <c r="C388" s="47"/>
      <c r="D388" s="47"/>
      <c r="E388" s="47"/>
      <c r="F388" s="47"/>
      <c r="G388" s="47"/>
      <c r="H388" s="47"/>
      <c r="I388" s="47"/>
      <c r="J388" s="47"/>
      <c r="K388" s="47"/>
      <c r="L388" s="47"/>
      <c r="M388" s="47"/>
    </row>
    <row r="389" spans="2:13">
      <c r="B389" s="47"/>
      <c r="C389" s="47"/>
      <c r="D389" s="47"/>
      <c r="E389" s="47"/>
      <c r="F389" s="47"/>
      <c r="G389" s="47"/>
      <c r="H389" s="47"/>
      <c r="I389" s="47"/>
      <c r="J389" s="47"/>
      <c r="K389" s="47"/>
      <c r="L389" s="47"/>
      <c r="M389" s="47"/>
    </row>
    <row r="390" spans="2:13">
      <c r="B390" s="47"/>
      <c r="C390" s="47"/>
      <c r="D390" s="47"/>
      <c r="E390" s="47"/>
      <c r="F390" s="47"/>
      <c r="G390" s="47"/>
      <c r="H390" s="47"/>
      <c r="I390" s="47"/>
      <c r="J390" s="47"/>
      <c r="K390" s="47"/>
      <c r="L390" s="47"/>
      <c r="M390" s="47"/>
    </row>
    <row r="391" spans="2:13">
      <c r="B391" s="47"/>
      <c r="C391" s="47"/>
      <c r="D391" s="47"/>
      <c r="E391" s="47"/>
      <c r="F391" s="47"/>
      <c r="G391" s="47"/>
      <c r="H391" s="47"/>
      <c r="I391" s="47"/>
      <c r="J391" s="47"/>
      <c r="K391" s="47"/>
      <c r="L391" s="47"/>
      <c r="M391" s="47"/>
    </row>
    <row r="392" spans="2:13">
      <c r="B392" s="47"/>
      <c r="C392" s="47"/>
      <c r="D392" s="47"/>
      <c r="E392" s="47"/>
      <c r="F392" s="47"/>
      <c r="G392" s="47"/>
      <c r="H392" s="47"/>
      <c r="I392" s="47"/>
      <c r="J392" s="47"/>
      <c r="K392" s="47"/>
      <c r="L392" s="47"/>
      <c r="M392" s="47"/>
    </row>
    <row r="393" spans="2:13">
      <c r="B393" s="47"/>
      <c r="C393" s="47"/>
      <c r="D393" s="47"/>
      <c r="E393" s="47"/>
      <c r="F393" s="47"/>
      <c r="G393" s="47"/>
      <c r="H393" s="47"/>
      <c r="I393" s="47"/>
      <c r="J393" s="47"/>
      <c r="K393" s="47"/>
      <c r="L393" s="47"/>
      <c r="M393" s="47"/>
    </row>
    <row r="394" spans="2:13">
      <c r="B394" s="47"/>
      <c r="C394" s="47"/>
      <c r="D394" s="47"/>
      <c r="E394" s="47"/>
      <c r="F394" s="47"/>
      <c r="G394" s="47"/>
      <c r="H394" s="47"/>
      <c r="I394" s="47"/>
      <c r="J394" s="47"/>
      <c r="K394" s="47"/>
      <c r="L394" s="47"/>
      <c r="M394" s="47"/>
    </row>
    <row r="395" spans="2:13">
      <c r="B395" s="47"/>
      <c r="C395" s="47"/>
      <c r="D395" s="47"/>
      <c r="E395" s="47"/>
      <c r="F395" s="47"/>
      <c r="G395" s="47"/>
      <c r="H395" s="47"/>
      <c r="I395" s="47"/>
      <c r="J395" s="47"/>
      <c r="K395" s="47"/>
      <c r="L395" s="47"/>
      <c r="M395" s="47"/>
    </row>
    <row r="396" spans="2:13">
      <c r="B396" s="47"/>
      <c r="C396" s="47"/>
      <c r="D396" s="47"/>
      <c r="E396" s="47"/>
      <c r="F396" s="47"/>
      <c r="G396" s="47"/>
      <c r="H396" s="47"/>
      <c r="I396" s="47"/>
      <c r="J396" s="47"/>
      <c r="K396" s="47"/>
      <c r="L396" s="47"/>
      <c r="M396" s="47"/>
    </row>
    <row r="397" spans="2:13">
      <c r="B397" s="47"/>
      <c r="C397" s="47"/>
      <c r="D397" s="47"/>
      <c r="E397" s="47"/>
      <c r="F397" s="47"/>
      <c r="G397" s="47"/>
      <c r="H397" s="47"/>
      <c r="I397" s="47"/>
      <c r="J397" s="47"/>
      <c r="K397" s="47"/>
      <c r="L397" s="47"/>
      <c r="M397" s="47"/>
    </row>
    <row r="398" spans="2:13">
      <c r="B398" s="47"/>
      <c r="C398" s="47"/>
      <c r="D398" s="47"/>
      <c r="E398" s="47"/>
      <c r="F398" s="47"/>
      <c r="G398" s="47"/>
      <c r="H398" s="47"/>
      <c r="I398" s="47"/>
      <c r="J398" s="47"/>
      <c r="K398" s="47"/>
      <c r="L398" s="47"/>
      <c r="M398" s="47"/>
    </row>
    <row r="399" spans="2:13">
      <c r="B399" s="47"/>
      <c r="C399" s="47"/>
      <c r="D399" s="47"/>
      <c r="E399" s="47"/>
      <c r="F399" s="47"/>
      <c r="G399" s="47"/>
      <c r="H399" s="47"/>
      <c r="I399" s="47"/>
      <c r="J399" s="47"/>
      <c r="K399" s="47"/>
      <c r="L399" s="47"/>
      <c r="M399" s="47"/>
    </row>
    <row r="400" spans="2:13">
      <c r="B400" s="47"/>
      <c r="C400" s="47"/>
      <c r="D400" s="47"/>
      <c r="E400" s="47"/>
      <c r="F400" s="47"/>
      <c r="G400" s="47"/>
      <c r="H400" s="47"/>
      <c r="I400" s="47"/>
      <c r="J400" s="47"/>
      <c r="K400" s="47"/>
      <c r="L400" s="47"/>
      <c r="M400" s="47"/>
    </row>
    <row r="401" spans="2:13">
      <c r="B401" s="47"/>
      <c r="C401" s="47"/>
      <c r="D401" s="47"/>
      <c r="E401" s="47"/>
      <c r="F401" s="47"/>
      <c r="G401" s="47"/>
      <c r="H401" s="47"/>
      <c r="I401" s="47"/>
      <c r="J401" s="47"/>
      <c r="K401" s="47"/>
      <c r="L401" s="47"/>
      <c r="M401" s="47"/>
    </row>
    <row r="402" spans="2:13">
      <c r="B402" s="47"/>
      <c r="C402" s="47"/>
      <c r="D402" s="47"/>
      <c r="E402" s="47"/>
      <c r="F402" s="47"/>
      <c r="G402" s="47"/>
      <c r="H402" s="47"/>
      <c r="I402" s="47"/>
      <c r="J402" s="47"/>
      <c r="K402" s="47"/>
      <c r="L402" s="47"/>
      <c r="M402" s="47"/>
    </row>
    <row r="403" spans="2:13">
      <c r="B403" s="47"/>
      <c r="C403" s="47"/>
      <c r="D403" s="47"/>
      <c r="E403" s="47"/>
      <c r="F403" s="47"/>
      <c r="G403" s="47"/>
      <c r="H403" s="47"/>
      <c r="I403" s="47"/>
      <c r="J403" s="47"/>
      <c r="K403" s="47"/>
      <c r="L403" s="47"/>
      <c r="M403" s="47"/>
    </row>
    <row r="404" spans="2:13">
      <c r="B404" s="47"/>
      <c r="C404" s="47"/>
      <c r="D404" s="47"/>
      <c r="E404" s="47"/>
      <c r="F404" s="47"/>
      <c r="G404" s="47"/>
      <c r="H404" s="47"/>
      <c r="I404" s="47"/>
      <c r="J404" s="47"/>
      <c r="K404" s="47"/>
      <c r="L404" s="47"/>
      <c r="M404" s="47"/>
    </row>
    <row r="405" spans="2:13">
      <c r="B405" s="47"/>
      <c r="C405" s="47"/>
      <c r="D405" s="47"/>
      <c r="E405" s="47"/>
      <c r="F405" s="47"/>
      <c r="G405" s="47"/>
      <c r="H405" s="47"/>
      <c r="I405" s="47"/>
      <c r="J405" s="47"/>
      <c r="K405" s="47"/>
      <c r="L405" s="47"/>
      <c r="M405" s="47"/>
    </row>
    <row r="406" spans="2:13">
      <c r="B406" s="47"/>
      <c r="C406" s="47"/>
      <c r="D406" s="47"/>
      <c r="E406" s="47"/>
      <c r="F406" s="47"/>
      <c r="G406" s="47"/>
      <c r="H406" s="47"/>
      <c r="I406" s="47"/>
      <c r="J406" s="47"/>
      <c r="K406" s="47"/>
      <c r="L406" s="47"/>
      <c r="M406" s="47"/>
    </row>
    <row r="407" spans="2:13">
      <c r="B407" s="47"/>
      <c r="C407" s="47"/>
      <c r="D407" s="47"/>
      <c r="E407" s="47"/>
      <c r="F407" s="47"/>
      <c r="G407" s="47"/>
      <c r="H407" s="47"/>
      <c r="I407" s="47"/>
      <c r="J407" s="47"/>
      <c r="K407" s="47"/>
      <c r="L407" s="47"/>
      <c r="M407" s="47"/>
    </row>
    <row r="408" spans="2:13">
      <c r="B408" s="47"/>
      <c r="C408" s="47"/>
      <c r="D408" s="47"/>
      <c r="E408" s="47"/>
      <c r="F408" s="47"/>
      <c r="G408" s="47"/>
      <c r="H408" s="47"/>
      <c r="I408" s="47"/>
      <c r="J408" s="47"/>
      <c r="K408" s="47"/>
      <c r="L408" s="47"/>
      <c r="M408" s="47"/>
    </row>
    <row r="409" spans="2:13">
      <c r="B409" s="47"/>
      <c r="C409" s="47"/>
      <c r="D409" s="47"/>
      <c r="E409" s="47"/>
      <c r="F409" s="47"/>
      <c r="G409" s="47"/>
      <c r="H409" s="47"/>
      <c r="I409" s="47"/>
      <c r="J409" s="47"/>
      <c r="K409" s="47"/>
      <c r="L409" s="47"/>
      <c r="M409" s="47"/>
    </row>
    <row r="410" spans="2:13">
      <c r="B410" s="47"/>
      <c r="C410" s="47"/>
      <c r="D410" s="47"/>
      <c r="E410" s="47"/>
      <c r="F410" s="47"/>
      <c r="G410" s="47"/>
      <c r="H410" s="47"/>
      <c r="I410" s="47"/>
      <c r="J410" s="47"/>
      <c r="K410" s="47"/>
      <c r="L410" s="47"/>
      <c r="M410" s="47"/>
    </row>
    <row r="411" spans="2:13">
      <c r="B411" s="47"/>
      <c r="C411" s="47"/>
      <c r="D411" s="47"/>
      <c r="E411" s="47"/>
      <c r="F411" s="47"/>
      <c r="G411" s="47"/>
      <c r="H411" s="47"/>
      <c r="I411" s="47"/>
      <c r="J411" s="47"/>
      <c r="K411" s="47"/>
      <c r="L411" s="47"/>
      <c r="M411" s="47"/>
    </row>
    <row r="412" spans="2:13">
      <c r="B412" s="47"/>
      <c r="C412" s="47"/>
      <c r="D412" s="47"/>
      <c r="E412" s="47"/>
      <c r="F412" s="47"/>
      <c r="G412" s="47"/>
      <c r="H412" s="47"/>
      <c r="I412" s="47"/>
      <c r="J412" s="47"/>
      <c r="K412" s="47"/>
      <c r="L412" s="47"/>
      <c r="M412" s="47"/>
    </row>
    <row r="413" spans="2:13">
      <c r="B413" s="47"/>
      <c r="C413" s="47"/>
      <c r="D413" s="47"/>
      <c r="E413" s="47"/>
      <c r="F413" s="47"/>
      <c r="G413" s="47"/>
      <c r="H413" s="47"/>
      <c r="I413" s="47"/>
      <c r="J413" s="47"/>
      <c r="K413" s="47"/>
      <c r="L413" s="47"/>
      <c r="M413" s="47"/>
    </row>
    <row r="414" spans="2:13">
      <c r="B414" s="47"/>
      <c r="C414" s="47"/>
      <c r="D414" s="47"/>
      <c r="E414" s="47"/>
      <c r="F414" s="47"/>
      <c r="G414" s="47"/>
      <c r="H414" s="47"/>
      <c r="I414" s="47"/>
      <c r="J414" s="47"/>
      <c r="K414" s="47"/>
      <c r="L414" s="47"/>
      <c r="M414" s="47"/>
    </row>
    <row r="415" spans="2:13">
      <c r="B415" s="47"/>
      <c r="C415" s="47"/>
      <c r="D415" s="47"/>
      <c r="E415" s="47"/>
      <c r="F415" s="47"/>
      <c r="G415" s="47"/>
      <c r="H415" s="47"/>
      <c r="I415" s="47"/>
      <c r="J415" s="47"/>
      <c r="K415" s="47"/>
      <c r="L415" s="47"/>
      <c r="M415" s="47"/>
    </row>
    <row r="416" spans="2:13">
      <c r="B416" s="47"/>
      <c r="C416" s="47"/>
      <c r="D416" s="47"/>
      <c r="E416" s="47"/>
      <c r="F416" s="47"/>
      <c r="G416" s="47"/>
      <c r="H416" s="47"/>
      <c r="I416" s="47"/>
      <c r="J416" s="47"/>
      <c r="K416" s="47"/>
      <c r="L416" s="47"/>
      <c r="M416" s="47"/>
    </row>
    <row r="417" spans="2:13">
      <c r="B417" s="47"/>
      <c r="C417" s="47"/>
      <c r="D417" s="47"/>
      <c r="E417" s="47"/>
      <c r="F417" s="47"/>
      <c r="G417" s="47"/>
      <c r="H417" s="47"/>
      <c r="I417" s="47"/>
      <c r="J417" s="47"/>
      <c r="K417" s="47"/>
      <c r="L417" s="47"/>
      <c r="M417" s="47"/>
    </row>
    <row r="418" spans="2:13">
      <c r="B418" s="47"/>
      <c r="C418" s="47"/>
      <c r="D418" s="47"/>
      <c r="E418" s="47"/>
      <c r="F418" s="47"/>
      <c r="G418" s="47"/>
      <c r="H418" s="47"/>
      <c r="I418" s="47"/>
      <c r="J418" s="47"/>
      <c r="K418" s="47"/>
      <c r="L418" s="47"/>
      <c r="M418" s="47"/>
    </row>
    <row r="419" spans="2:13">
      <c r="B419" s="47"/>
      <c r="C419" s="47"/>
      <c r="D419" s="47"/>
      <c r="E419" s="47"/>
      <c r="F419" s="47"/>
      <c r="G419" s="47"/>
      <c r="H419" s="47"/>
      <c r="I419" s="47"/>
      <c r="J419" s="47"/>
      <c r="K419" s="47"/>
      <c r="L419" s="47"/>
      <c r="M419" s="47"/>
    </row>
    <row r="420" spans="2:13">
      <c r="B420" s="47"/>
      <c r="C420" s="47"/>
      <c r="D420" s="47"/>
      <c r="E420" s="47"/>
      <c r="F420" s="47"/>
      <c r="G420" s="47"/>
      <c r="H420" s="47"/>
      <c r="I420" s="47"/>
      <c r="J420" s="47"/>
      <c r="K420" s="47"/>
      <c r="L420" s="47"/>
      <c r="M420" s="47"/>
    </row>
    <row r="421" spans="2:13">
      <c r="B421" s="47"/>
      <c r="C421" s="47"/>
      <c r="D421" s="47"/>
      <c r="E421" s="47"/>
      <c r="F421" s="47"/>
      <c r="G421" s="47"/>
      <c r="H421" s="47"/>
      <c r="I421" s="47"/>
      <c r="J421" s="47"/>
      <c r="K421" s="47"/>
      <c r="L421" s="47"/>
      <c r="M421" s="47"/>
    </row>
    <row r="422" spans="2:13">
      <c r="B422" s="47"/>
      <c r="C422" s="47"/>
      <c r="D422" s="47"/>
      <c r="E422" s="47"/>
      <c r="F422" s="47"/>
      <c r="G422" s="47"/>
      <c r="H422" s="47"/>
      <c r="I422" s="47"/>
      <c r="J422" s="47"/>
      <c r="K422" s="47"/>
      <c r="L422" s="47"/>
      <c r="M422" s="47"/>
    </row>
    <row r="423" spans="2:13">
      <c r="B423" s="47"/>
      <c r="C423" s="47"/>
      <c r="D423" s="47"/>
      <c r="E423" s="47"/>
      <c r="F423" s="47"/>
      <c r="G423" s="47"/>
      <c r="H423" s="47"/>
      <c r="I423" s="47"/>
      <c r="J423" s="47"/>
      <c r="K423" s="47"/>
      <c r="L423" s="47"/>
      <c r="M423" s="47"/>
    </row>
    <row r="424" spans="2:13">
      <c r="B424" s="47"/>
      <c r="C424" s="47"/>
      <c r="D424" s="47"/>
      <c r="E424" s="47"/>
      <c r="F424" s="47"/>
      <c r="G424" s="47"/>
      <c r="H424" s="47"/>
      <c r="I424" s="47"/>
      <c r="J424" s="47"/>
      <c r="K424" s="47"/>
      <c r="L424" s="47"/>
      <c r="M424" s="47"/>
    </row>
    <row r="425" spans="2:13">
      <c r="B425" s="47"/>
      <c r="C425" s="47"/>
      <c r="D425" s="47"/>
      <c r="E425" s="47"/>
      <c r="F425" s="47"/>
      <c r="G425" s="47"/>
      <c r="H425" s="47"/>
      <c r="I425" s="47"/>
      <c r="J425" s="47"/>
      <c r="K425" s="47"/>
      <c r="L425" s="47"/>
      <c r="M425" s="47"/>
    </row>
    <row r="426" spans="2:13">
      <c r="B426" s="47"/>
      <c r="C426" s="47"/>
      <c r="D426" s="47"/>
      <c r="E426" s="47"/>
      <c r="F426" s="47"/>
      <c r="G426" s="47"/>
      <c r="H426" s="47"/>
      <c r="I426" s="47"/>
      <c r="J426" s="47"/>
      <c r="K426" s="47"/>
      <c r="L426" s="47"/>
      <c r="M426" s="47"/>
    </row>
    <row r="427" spans="2:13">
      <c r="B427" s="47"/>
      <c r="C427" s="47"/>
      <c r="D427" s="47"/>
      <c r="E427" s="47"/>
      <c r="F427" s="47"/>
      <c r="G427" s="47"/>
      <c r="H427" s="47"/>
      <c r="I427" s="47"/>
      <c r="J427" s="47"/>
      <c r="K427" s="47"/>
      <c r="L427" s="47"/>
      <c r="M427" s="47"/>
    </row>
    <row r="428" spans="2:13">
      <c r="B428" s="47"/>
      <c r="C428" s="47"/>
      <c r="D428" s="47"/>
      <c r="E428" s="47"/>
      <c r="F428" s="47"/>
      <c r="G428" s="47"/>
      <c r="H428" s="47"/>
      <c r="I428" s="47"/>
      <c r="J428" s="47"/>
      <c r="K428" s="47"/>
      <c r="L428" s="47"/>
      <c r="M428" s="47"/>
    </row>
    <row r="429" spans="2:13">
      <c r="B429" s="47"/>
      <c r="C429" s="47"/>
      <c r="D429" s="47"/>
      <c r="E429" s="47"/>
      <c r="F429" s="47"/>
      <c r="G429" s="47"/>
      <c r="H429" s="47"/>
      <c r="I429" s="47"/>
      <c r="J429" s="47"/>
      <c r="K429" s="47"/>
      <c r="L429" s="47"/>
      <c r="M429" s="47"/>
    </row>
    <row r="430" spans="2:13">
      <c r="B430" s="47"/>
      <c r="C430" s="47"/>
      <c r="D430" s="47"/>
      <c r="E430" s="47"/>
      <c r="F430" s="47"/>
      <c r="G430" s="47"/>
      <c r="H430" s="47"/>
      <c r="I430" s="47"/>
      <c r="J430" s="47"/>
      <c r="K430" s="47"/>
      <c r="L430" s="47"/>
      <c r="M430" s="47"/>
    </row>
    <row r="431" spans="2:13">
      <c r="B431" s="47"/>
      <c r="C431" s="47"/>
      <c r="D431" s="47"/>
      <c r="E431" s="47"/>
      <c r="F431" s="47"/>
      <c r="G431" s="47"/>
      <c r="H431" s="47"/>
      <c r="I431" s="47"/>
      <c r="J431" s="47"/>
      <c r="K431" s="47"/>
      <c r="L431" s="47"/>
      <c r="M431" s="47"/>
    </row>
    <row r="432" spans="2:13">
      <c r="B432" s="47"/>
      <c r="C432" s="47"/>
      <c r="D432" s="47"/>
      <c r="E432" s="47"/>
      <c r="F432" s="47"/>
      <c r="G432" s="47"/>
      <c r="H432" s="47"/>
      <c r="I432" s="47"/>
      <c r="J432" s="47"/>
      <c r="K432" s="47"/>
      <c r="L432" s="47"/>
      <c r="M432" s="47"/>
    </row>
    <row r="433" spans="2:13">
      <c r="B433" s="47"/>
      <c r="C433" s="47"/>
      <c r="D433" s="47"/>
      <c r="E433" s="47"/>
      <c r="F433" s="47"/>
      <c r="G433" s="47"/>
      <c r="H433" s="47"/>
      <c r="I433" s="47"/>
      <c r="J433" s="47"/>
      <c r="K433" s="47"/>
      <c r="L433" s="47"/>
      <c r="M433" s="47"/>
    </row>
    <row r="434" spans="2:13">
      <c r="B434" s="47"/>
      <c r="C434" s="47"/>
      <c r="D434" s="47"/>
      <c r="E434" s="47"/>
      <c r="F434" s="47"/>
      <c r="G434" s="47"/>
      <c r="H434" s="47"/>
      <c r="I434" s="47"/>
      <c r="J434" s="47"/>
      <c r="K434" s="47"/>
      <c r="L434" s="47"/>
      <c r="M434" s="47"/>
    </row>
    <row r="435" spans="2:13">
      <c r="B435" s="47"/>
      <c r="C435" s="47"/>
      <c r="D435" s="47"/>
      <c r="E435" s="47"/>
      <c r="F435" s="47"/>
      <c r="G435" s="47"/>
      <c r="H435" s="47"/>
      <c r="I435" s="47"/>
      <c r="J435" s="47"/>
      <c r="K435" s="47"/>
      <c r="L435" s="47"/>
      <c r="M435" s="47"/>
    </row>
    <row r="436" spans="2:13">
      <c r="B436" s="47"/>
      <c r="C436" s="47"/>
      <c r="D436" s="47"/>
      <c r="E436" s="47"/>
      <c r="F436" s="47"/>
      <c r="G436" s="47"/>
      <c r="H436" s="47"/>
      <c r="I436" s="47"/>
      <c r="J436" s="47"/>
      <c r="K436" s="47"/>
      <c r="L436" s="47"/>
      <c r="M436" s="47"/>
    </row>
    <row r="437" spans="2:13">
      <c r="B437" s="47"/>
      <c r="C437" s="47"/>
      <c r="D437" s="47"/>
      <c r="E437" s="47"/>
      <c r="F437" s="47"/>
      <c r="G437" s="47"/>
      <c r="H437" s="47"/>
      <c r="I437" s="47"/>
      <c r="J437" s="47"/>
      <c r="K437" s="47"/>
      <c r="L437" s="47"/>
      <c r="M437" s="47"/>
    </row>
    <row r="438" spans="2:13">
      <c r="B438" s="47"/>
      <c r="C438" s="47"/>
      <c r="D438" s="47"/>
      <c r="E438" s="47"/>
      <c r="F438" s="47"/>
      <c r="G438" s="47"/>
      <c r="H438" s="47"/>
      <c r="I438" s="47"/>
      <c r="J438" s="47"/>
      <c r="K438" s="47"/>
      <c r="L438" s="47"/>
      <c r="M438" s="47"/>
    </row>
    <row r="439" spans="2:13">
      <c r="B439" s="47"/>
      <c r="C439" s="47"/>
      <c r="D439" s="47"/>
      <c r="E439" s="47"/>
      <c r="F439" s="47"/>
      <c r="G439" s="47"/>
      <c r="H439" s="47"/>
      <c r="I439" s="47"/>
      <c r="J439" s="47"/>
      <c r="K439" s="47"/>
      <c r="L439" s="47"/>
      <c r="M439" s="47"/>
    </row>
    <row r="440" spans="2:13">
      <c r="B440" s="47"/>
      <c r="C440" s="47"/>
      <c r="D440" s="47"/>
      <c r="E440" s="47"/>
      <c r="F440" s="47"/>
      <c r="G440" s="47"/>
      <c r="H440" s="47"/>
      <c r="I440" s="47"/>
      <c r="J440" s="47"/>
      <c r="K440" s="47"/>
      <c r="L440" s="47"/>
      <c r="M440" s="47"/>
    </row>
    <row r="441" spans="2:13">
      <c r="B441" s="47"/>
      <c r="C441" s="47"/>
      <c r="D441" s="47"/>
      <c r="E441" s="47"/>
      <c r="F441" s="47"/>
      <c r="G441" s="47"/>
      <c r="H441" s="47"/>
      <c r="I441" s="47"/>
      <c r="J441" s="47"/>
      <c r="K441" s="47"/>
      <c r="L441" s="47"/>
      <c r="M441" s="47"/>
    </row>
    <row r="442" spans="2:13">
      <c r="B442" s="47"/>
      <c r="C442" s="47"/>
      <c r="D442" s="47"/>
      <c r="E442" s="47"/>
      <c r="F442" s="47"/>
      <c r="G442" s="47"/>
      <c r="H442" s="47"/>
      <c r="I442" s="47"/>
      <c r="J442" s="47"/>
      <c r="K442" s="47"/>
      <c r="L442" s="47"/>
      <c r="M442" s="47"/>
    </row>
    <row r="443" spans="2:13">
      <c r="B443" s="47"/>
      <c r="C443" s="47"/>
      <c r="D443" s="47"/>
      <c r="E443" s="47"/>
      <c r="F443" s="47"/>
      <c r="G443" s="47"/>
      <c r="H443" s="47"/>
      <c r="I443" s="47"/>
      <c r="J443" s="47"/>
      <c r="K443" s="47"/>
      <c r="L443" s="47"/>
      <c r="M443" s="47"/>
    </row>
    <row r="444" spans="2:13">
      <c r="B444" s="47"/>
      <c r="C444" s="47"/>
      <c r="D444" s="47"/>
      <c r="E444" s="47"/>
      <c r="F444" s="47"/>
      <c r="G444" s="47"/>
      <c r="H444" s="47"/>
      <c r="I444" s="47"/>
      <c r="J444" s="47"/>
      <c r="K444" s="47"/>
      <c r="L444" s="47"/>
      <c r="M444" s="47"/>
    </row>
    <row r="445" spans="2:13">
      <c r="B445" s="47"/>
      <c r="C445" s="47"/>
      <c r="D445" s="47"/>
      <c r="E445" s="47"/>
      <c r="F445" s="47"/>
      <c r="G445" s="47"/>
      <c r="H445" s="47"/>
      <c r="I445" s="47"/>
      <c r="J445" s="47"/>
      <c r="K445" s="47"/>
      <c r="L445" s="47"/>
      <c r="M445" s="47"/>
    </row>
    <row r="446" spans="2:13">
      <c r="B446" s="47"/>
      <c r="C446" s="47"/>
      <c r="D446" s="47"/>
      <c r="E446" s="47"/>
      <c r="F446" s="47"/>
      <c r="G446" s="47"/>
      <c r="H446" s="47"/>
      <c r="I446" s="47"/>
      <c r="J446" s="47"/>
      <c r="K446" s="47"/>
      <c r="L446" s="47"/>
      <c r="M446" s="47"/>
    </row>
    <row r="447" spans="2:13">
      <c r="B447" s="47"/>
      <c r="C447" s="47"/>
      <c r="D447" s="47"/>
      <c r="E447" s="47"/>
      <c r="F447" s="47"/>
      <c r="G447" s="47"/>
      <c r="H447" s="47"/>
      <c r="I447" s="47"/>
      <c r="J447" s="47"/>
      <c r="K447" s="47"/>
      <c r="L447" s="47"/>
      <c r="M447" s="47"/>
    </row>
    <row r="448" spans="2:13">
      <c r="B448" s="47"/>
      <c r="C448" s="47"/>
      <c r="D448" s="47"/>
      <c r="E448" s="47"/>
      <c r="F448" s="47"/>
      <c r="G448" s="47"/>
      <c r="H448" s="47"/>
      <c r="I448" s="47"/>
      <c r="J448" s="47"/>
      <c r="K448" s="47"/>
      <c r="L448" s="47"/>
      <c r="M448" s="47"/>
    </row>
    <row r="449" spans="2:13">
      <c r="B449" s="47"/>
      <c r="C449" s="47"/>
      <c r="D449" s="47"/>
      <c r="E449" s="47"/>
      <c r="F449" s="47"/>
      <c r="G449" s="47"/>
      <c r="H449" s="47"/>
      <c r="I449" s="47"/>
      <c r="J449" s="47"/>
      <c r="K449" s="47"/>
      <c r="L449" s="47"/>
      <c r="M449" s="47"/>
    </row>
    <row r="450" spans="2:13">
      <c r="B450" s="47"/>
      <c r="C450" s="47"/>
      <c r="D450" s="47"/>
      <c r="E450" s="47"/>
      <c r="F450" s="47"/>
      <c r="G450" s="47"/>
      <c r="H450" s="47"/>
      <c r="I450" s="47"/>
      <c r="J450" s="47"/>
      <c r="K450" s="47"/>
      <c r="L450" s="47"/>
      <c r="M450" s="47"/>
    </row>
    <row r="451" spans="2:13">
      <c r="B451" s="47"/>
      <c r="C451" s="47"/>
      <c r="D451" s="47"/>
      <c r="E451" s="47"/>
      <c r="F451" s="47"/>
      <c r="G451" s="47"/>
      <c r="H451" s="47"/>
      <c r="I451" s="47"/>
      <c r="J451" s="47"/>
      <c r="K451" s="47"/>
      <c r="L451" s="47"/>
      <c r="M451" s="47"/>
    </row>
    <row r="452" spans="2:13">
      <c r="B452" s="47"/>
      <c r="C452" s="47"/>
      <c r="D452" s="47"/>
      <c r="E452" s="47"/>
      <c r="F452" s="47"/>
      <c r="G452" s="47"/>
      <c r="H452" s="47"/>
      <c r="I452" s="47"/>
      <c r="J452" s="47"/>
      <c r="K452" s="47"/>
      <c r="L452" s="47"/>
      <c r="M452" s="47"/>
    </row>
    <row r="453" spans="2:13">
      <c r="B453" s="47"/>
      <c r="C453" s="47"/>
      <c r="D453" s="47"/>
      <c r="E453" s="47"/>
      <c r="F453" s="47"/>
      <c r="G453" s="47"/>
      <c r="H453" s="47"/>
      <c r="I453" s="47"/>
      <c r="J453" s="47"/>
      <c r="K453" s="47"/>
      <c r="L453" s="47"/>
      <c r="M453" s="47"/>
    </row>
    <row r="454" spans="2:13">
      <c r="B454" s="47"/>
      <c r="C454" s="47"/>
      <c r="D454" s="47"/>
      <c r="E454" s="47"/>
      <c r="F454" s="47"/>
      <c r="G454" s="47"/>
      <c r="H454" s="47"/>
      <c r="I454" s="47"/>
      <c r="J454" s="47"/>
      <c r="K454" s="47"/>
      <c r="L454" s="47"/>
      <c r="M454" s="47"/>
    </row>
    <row r="455" spans="2:13">
      <c r="B455" s="47"/>
      <c r="C455" s="47"/>
      <c r="D455" s="47"/>
      <c r="E455" s="47"/>
      <c r="F455" s="47"/>
      <c r="G455" s="47"/>
      <c r="H455" s="47"/>
      <c r="I455" s="47"/>
      <c r="J455" s="47"/>
      <c r="K455" s="47"/>
      <c r="L455" s="47"/>
      <c r="M455" s="47"/>
    </row>
    <row r="456" spans="2:13">
      <c r="B456" s="47"/>
      <c r="C456" s="47"/>
      <c r="D456" s="47"/>
      <c r="E456" s="47"/>
      <c r="F456" s="47"/>
      <c r="G456" s="47"/>
      <c r="H456" s="47"/>
      <c r="I456" s="47"/>
      <c r="J456" s="47"/>
      <c r="K456" s="47"/>
      <c r="L456" s="47"/>
      <c r="M456" s="47"/>
    </row>
    <row r="457" spans="2:13">
      <c r="B457" s="47"/>
      <c r="C457" s="47"/>
      <c r="D457" s="47"/>
      <c r="E457" s="47"/>
      <c r="F457" s="47"/>
      <c r="G457" s="47"/>
      <c r="H457" s="47"/>
      <c r="I457" s="47"/>
      <c r="J457" s="47"/>
      <c r="K457" s="47"/>
      <c r="L457" s="47"/>
      <c r="M457" s="47"/>
    </row>
    <row r="458" spans="2:13">
      <c r="B458" s="47"/>
      <c r="C458" s="47"/>
      <c r="D458" s="47"/>
      <c r="E458" s="47"/>
      <c r="F458" s="47"/>
      <c r="G458" s="47"/>
      <c r="H458" s="47"/>
      <c r="I458" s="47"/>
      <c r="J458" s="47"/>
      <c r="K458" s="47"/>
      <c r="L458" s="47"/>
      <c r="M458" s="47"/>
    </row>
    <row r="459" spans="2:13">
      <c r="B459" s="47"/>
      <c r="C459" s="47"/>
      <c r="D459" s="47"/>
      <c r="E459" s="47"/>
      <c r="F459" s="47"/>
      <c r="G459" s="47"/>
      <c r="H459" s="47"/>
      <c r="I459" s="47"/>
      <c r="J459" s="47"/>
      <c r="K459" s="47"/>
      <c r="L459" s="47"/>
      <c r="M459" s="47"/>
    </row>
    <row r="460" spans="2:13">
      <c r="B460" s="47"/>
      <c r="C460" s="47"/>
      <c r="D460" s="47"/>
      <c r="E460" s="47"/>
      <c r="F460" s="47"/>
      <c r="G460" s="47"/>
      <c r="H460" s="47"/>
      <c r="I460" s="47"/>
      <c r="J460" s="47"/>
      <c r="K460" s="47"/>
      <c r="L460" s="47"/>
      <c r="M460" s="47"/>
    </row>
    <row r="461" spans="2:13">
      <c r="B461" s="47"/>
      <c r="C461" s="47"/>
      <c r="D461" s="47"/>
      <c r="E461" s="47"/>
      <c r="F461" s="47"/>
      <c r="G461" s="47"/>
      <c r="H461" s="47"/>
      <c r="I461" s="47"/>
      <c r="J461" s="47"/>
      <c r="K461" s="47"/>
      <c r="L461" s="47"/>
      <c r="M461" s="47"/>
    </row>
    <row r="462" spans="2:13">
      <c r="B462" s="47"/>
      <c r="C462" s="47"/>
      <c r="D462" s="47"/>
      <c r="E462" s="47"/>
      <c r="F462" s="47"/>
      <c r="G462" s="47"/>
      <c r="H462" s="47"/>
      <c r="I462" s="47"/>
      <c r="J462" s="47"/>
      <c r="K462" s="47"/>
      <c r="L462" s="47"/>
      <c r="M462" s="47"/>
    </row>
    <row r="463" spans="2:13">
      <c r="B463" s="47"/>
      <c r="C463" s="47"/>
      <c r="D463" s="47"/>
      <c r="E463" s="47"/>
      <c r="F463" s="47"/>
      <c r="G463" s="47"/>
      <c r="H463" s="47"/>
      <c r="I463" s="47"/>
      <c r="J463" s="47"/>
      <c r="K463" s="47"/>
      <c r="L463" s="47"/>
      <c r="M463" s="47"/>
    </row>
    <row r="464" spans="2:13">
      <c r="B464" s="47"/>
      <c r="C464" s="47"/>
      <c r="D464" s="47"/>
      <c r="E464" s="47"/>
      <c r="F464" s="47"/>
      <c r="G464" s="47"/>
      <c r="H464" s="47"/>
      <c r="I464" s="47"/>
      <c r="J464" s="47"/>
      <c r="K464" s="47"/>
      <c r="L464" s="47"/>
      <c r="M464" s="47"/>
    </row>
    <row r="465" spans="2:13">
      <c r="B465" s="47"/>
      <c r="C465" s="47"/>
      <c r="D465" s="47"/>
      <c r="E465" s="47"/>
      <c r="F465" s="47"/>
      <c r="G465" s="47"/>
      <c r="H465" s="47"/>
      <c r="I465" s="47"/>
      <c r="J465" s="47"/>
      <c r="K465" s="47"/>
      <c r="L465" s="47"/>
      <c r="M465" s="47"/>
    </row>
    <row r="466" spans="2:13">
      <c r="B466" s="47"/>
      <c r="C466" s="47"/>
      <c r="D466" s="47"/>
      <c r="E466" s="47"/>
      <c r="F466" s="47"/>
      <c r="G466" s="47"/>
      <c r="H466" s="47"/>
      <c r="I466" s="47"/>
      <c r="J466" s="47"/>
      <c r="K466" s="47"/>
      <c r="L466" s="47"/>
      <c r="M466" s="47"/>
    </row>
    <row r="467" spans="2:13">
      <c r="B467" s="47"/>
      <c r="C467" s="47"/>
      <c r="D467" s="47"/>
      <c r="E467" s="47"/>
      <c r="F467" s="47"/>
      <c r="G467" s="47"/>
      <c r="H467" s="47"/>
      <c r="I467" s="47"/>
      <c r="J467" s="47"/>
      <c r="K467" s="47"/>
      <c r="L467" s="47"/>
      <c r="M467" s="47"/>
    </row>
    <row r="468" spans="2:13">
      <c r="B468" s="47"/>
      <c r="C468" s="47"/>
      <c r="D468" s="47"/>
      <c r="E468" s="47"/>
      <c r="F468" s="47"/>
      <c r="G468" s="47"/>
      <c r="H468" s="47"/>
      <c r="I468" s="47"/>
      <c r="J468" s="47"/>
      <c r="K468" s="47"/>
      <c r="L468" s="47"/>
      <c r="M468" s="47"/>
    </row>
    <row r="469" spans="2:13">
      <c r="B469" s="47"/>
      <c r="C469" s="47"/>
      <c r="D469" s="47"/>
      <c r="E469" s="47"/>
      <c r="F469" s="47"/>
      <c r="G469" s="47"/>
      <c r="H469" s="47"/>
      <c r="I469" s="47"/>
      <c r="J469" s="47"/>
      <c r="K469" s="47"/>
      <c r="L469" s="47"/>
      <c r="M469" s="47"/>
    </row>
    <row r="470" spans="2:13">
      <c r="B470" s="47"/>
      <c r="C470" s="47"/>
      <c r="D470" s="47"/>
      <c r="E470" s="47"/>
      <c r="F470" s="47"/>
      <c r="G470" s="47"/>
      <c r="H470" s="47"/>
      <c r="I470" s="47"/>
      <c r="J470" s="47"/>
      <c r="K470" s="47"/>
      <c r="L470" s="47"/>
      <c r="M470" s="47"/>
    </row>
    <row r="471" spans="2:13">
      <c r="B471" s="47"/>
      <c r="C471" s="47"/>
      <c r="D471" s="47"/>
      <c r="E471" s="47"/>
      <c r="F471" s="47"/>
      <c r="G471" s="47"/>
      <c r="H471" s="47"/>
      <c r="I471" s="47"/>
      <c r="J471" s="47"/>
      <c r="K471" s="47"/>
      <c r="L471" s="47"/>
      <c r="M471" s="47"/>
    </row>
    <row r="472" spans="2:13">
      <c r="B472" s="47"/>
      <c r="C472" s="47"/>
      <c r="D472" s="47"/>
      <c r="E472" s="47"/>
      <c r="F472" s="47"/>
      <c r="G472" s="47"/>
      <c r="H472" s="47"/>
      <c r="I472" s="47"/>
      <c r="J472" s="47"/>
      <c r="K472" s="47"/>
      <c r="L472" s="47"/>
      <c r="M472" s="47"/>
    </row>
    <row r="473" spans="2:13">
      <c r="B473" s="47"/>
      <c r="C473" s="47"/>
      <c r="D473" s="47"/>
      <c r="E473" s="47"/>
      <c r="F473" s="47"/>
      <c r="G473" s="47"/>
      <c r="H473" s="47"/>
      <c r="I473" s="47"/>
      <c r="J473" s="47"/>
      <c r="K473" s="47"/>
      <c r="L473" s="47"/>
      <c r="M473" s="47"/>
    </row>
    <row r="474" spans="2:13">
      <c r="B474" s="47"/>
      <c r="C474" s="47"/>
      <c r="D474" s="47"/>
      <c r="E474" s="47"/>
      <c r="F474" s="47"/>
      <c r="G474" s="47"/>
      <c r="H474" s="47"/>
      <c r="I474" s="47"/>
      <c r="J474" s="47"/>
      <c r="K474" s="47"/>
      <c r="L474" s="47"/>
      <c r="M474" s="47"/>
    </row>
    <row r="475" spans="2:13">
      <c r="B475" s="47"/>
      <c r="C475" s="47"/>
      <c r="D475" s="47"/>
      <c r="E475" s="47"/>
      <c r="F475" s="47"/>
      <c r="G475" s="47"/>
      <c r="H475" s="47"/>
      <c r="I475" s="47"/>
      <c r="J475" s="47"/>
      <c r="K475" s="47"/>
      <c r="L475" s="47"/>
      <c r="M475" s="47"/>
    </row>
    <row r="476" spans="2:13">
      <c r="B476" s="47"/>
      <c r="C476" s="47"/>
      <c r="D476" s="47"/>
      <c r="E476" s="47"/>
      <c r="F476" s="47"/>
      <c r="G476" s="47"/>
      <c r="H476" s="47"/>
      <c r="I476" s="47"/>
      <c r="J476" s="47"/>
      <c r="K476" s="47"/>
      <c r="L476" s="47"/>
      <c r="M476" s="47"/>
    </row>
    <row r="477" spans="2:13">
      <c r="B477" s="47"/>
      <c r="C477" s="47"/>
      <c r="D477" s="47"/>
      <c r="E477" s="47"/>
      <c r="F477" s="47"/>
      <c r="G477" s="47"/>
      <c r="H477" s="47"/>
      <c r="I477" s="47"/>
      <c r="J477" s="47"/>
      <c r="K477" s="47"/>
      <c r="L477" s="47"/>
      <c r="M477" s="47"/>
    </row>
    <row r="478" spans="2:13">
      <c r="B478" s="47"/>
      <c r="C478" s="47"/>
      <c r="D478" s="47"/>
      <c r="E478" s="47"/>
      <c r="F478" s="47"/>
      <c r="G478" s="47"/>
      <c r="H478" s="47"/>
      <c r="I478" s="47"/>
      <c r="J478" s="47"/>
      <c r="K478" s="47"/>
      <c r="L478" s="47"/>
      <c r="M478" s="47"/>
    </row>
    <row r="479" spans="2:13">
      <c r="B479" s="47"/>
      <c r="C479" s="47"/>
      <c r="D479" s="47"/>
      <c r="E479" s="47"/>
      <c r="F479" s="47"/>
      <c r="G479" s="47"/>
      <c r="H479" s="47"/>
      <c r="I479" s="47"/>
      <c r="J479" s="47"/>
      <c r="K479" s="47"/>
      <c r="L479" s="47"/>
      <c r="M479" s="47"/>
    </row>
    <row r="480" spans="2:13">
      <c r="B480" s="47"/>
      <c r="C480" s="47"/>
      <c r="D480" s="47"/>
      <c r="E480" s="47"/>
      <c r="F480" s="47"/>
      <c r="G480" s="47"/>
      <c r="H480" s="47"/>
      <c r="I480" s="47"/>
      <c r="J480" s="47"/>
      <c r="K480" s="47"/>
      <c r="L480" s="47"/>
      <c r="M480" s="47"/>
    </row>
    <row r="481" spans="2:13">
      <c r="B481" s="47"/>
      <c r="C481" s="47"/>
      <c r="D481" s="47"/>
      <c r="E481" s="47"/>
      <c r="F481" s="47"/>
      <c r="G481" s="47"/>
      <c r="H481" s="47"/>
      <c r="I481" s="47"/>
      <c r="J481" s="47"/>
      <c r="K481" s="47"/>
      <c r="L481" s="47"/>
      <c r="M481" s="47"/>
    </row>
    <row r="482" spans="2:13">
      <c r="B482" s="47"/>
      <c r="C482" s="47"/>
      <c r="D482" s="47"/>
      <c r="E482" s="47"/>
      <c r="F482" s="47"/>
      <c r="G482" s="47"/>
      <c r="H482" s="47"/>
      <c r="I482" s="47"/>
      <c r="J482" s="47"/>
      <c r="K482" s="47"/>
      <c r="L482" s="47"/>
      <c r="M482" s="47"/>
    </row>
    <row r="483" spans="2:13">
      <c r="B483" s="47"/>
      <c r="C483" s="47"/>
      <c r="D483" s="47"/>
      <c r="E483" s="47"/>
      <c r="F483" s="47"/>
      <c r="G483" s="47"/>
      <c r="H483" s="47"/>
      <c r="I483" s="47"/>
      <c r="J483" s="47"/>
      <c r="K483" s="47"/>
      <c r="L483" s="47"/>
      <c r="M483" s="47"/>
    </row>
    <row r="484" spans="2:13">
      <c r="B484" s="47"/>
      <c r="C484" s="47"/>
      <c r="D484" s="47"/>
      <c r="E484" s="47"/>
      <c r="F484" s="47"/>
      <c r="G484" s="47"/>
      <c r="H484" s="47"/>
      <c r="I484" s="47"/>
      <c r="J484" s="47"/>
      <c r="K484" s="47"/>
      <c r="L484" s="47"/>
      <c r="M484" s="47"/>
    </row>
    <row r="485" spans="2:13">
      <c r="B485" s="47"/>
      <c r="C485" s="47"/>
      <c r="D485" s="47"/>
      <c r="E485" s="47"/>
      <c r="F485" s="47"/>
      <c r="G485" s="47"/>
      <c r="H485" s="47"/>
      <c r="I485" s="47"/>
      <c r="J485" s="47"/>
      <c r="K485" s="47"/>
      <c r="L485" s="47"/>
      <c r="M485" s="47"/>
    </row>
    <row r="486" spans="2:13">
      <c r="B486" s="47"/>
      <c r="C486" s="47"/>
      <c r="D486" s="47"/>
      <c r="E486" s="47"/>
      <c r="F486" s="47"/>
      <c r="G486" s="47"/>
      <c r="H486" s="47"/>
      <c r="I486" s="47"/>
      <c r="J486" s="47"/>
      <c r="K486" s="47"/>
      <c r="L486" s="47"/>
      <c r="M486" s="47"/>
    </row>
    <row r="487" spans="2:13">
      <c r="B487" s="47"/>
      <c r="C487" s="47"/>
      <c r="D487" s="47"/>
      <c r="E487" s="47"/>
      <c r="F487" s="47"/>
      <c r="G487" s="47"/>
      <c r="H487" s="47"/>
      <c r="I487" s="47"/>
      <c r="J487" s="47"/>
      <c r="K487" s="47"/>
      <c r="L487" s="47"/>
      <c r="M487" s="47"/>
    </row>
    <row r="488" spans="2:13">
      <c r="B488" s="47"/>
      <c r="C488" s="47"/>
      <c r="D488" s="47"/>
      <c r="E488" s="47"/>
      <c r="F488" s="47"/>
      <c r="G488" s="47"/>
      <c r="H488" s="47"/>
      <c r="I488" s="47"/>
      <c r="J488" s="47"/>
      <c r="K488" s="47"/>
      <c r="L488" s="47"/>
      <c r="M488" s="47"/>
    </row>
    <row r="489" spans="2:13">
      <c r="B489" s="47"/>
      <c r="C489" s="47"/>
      <c r="D489" s="47"/>
      <c r="E489" s="47"/>
      <c r="F489" s="47"/>
      <c r="G489" s="47"/>
      <c r="H489" s="47"/>
      <c r="I489" s="47"/>
      <c r="J489" s="47"/>
      <c r="K489" s="47"/>
      <c r="L489" s="47"/>
      <c r="M489" s="47"/>
    </row>
    <row r="490" spans="2:13">
      <c r="B490" s="47"/>
      <c r="C490" s="47"/>
      <c r="D490" s="47"/>
      <c r="E490" s="47"/>
      <c r="F490" s="47"/>
      <c r="G490" s="47"/>
      <c r="H490" s="47"/>
      <c r="I490" s="47"/>
      <c r="J490" s="47"/>
      <c r="K490" s="47"/>
      <c r="L490" s="47"/>
      <c r="M490" s="47"/>
    </row>
    <row r="491" spans="2:13">
      <c r="B491" s="47"/>
      <c r="C491" s="47"/>
      <c r="D491" s="47"/>
      <c r="E491" s="47"/>
      <c r="F491" s="47"/>
      <c r="G491" s="47"/>
      <c r="H491" s="47"/>
      <c r="I491" s="47"/>
      <c r="J491" s="47"/>
      <c r="K491" s="47"/>
      <c r="L491" s="47"/>
      <c r="M491" s="47"/>
    </row>
    <row r="492" spans="2:13">
      <c r="B492" s="47"/>
      <c r="C492" s="47"/>
      <c r="D492" s="47"/>
      <c r="E492" s="47"/>
      <c r="F492" s="47"/>
      <c r="G492" s="47"/>
      <c r="H492" s="47"/>
      <c r="I492" s="47"/>
      <c r="J492" s="47"/>
      <c r="K492" s="47"/>
      <c r="L492" s="47"/>
      <c r="M492" s="47"/>
    </row>
    <row r="493" spans="2:13">
      <c r="B493" s="47"/>
      <c r="C493" s="47"/>
      <c r="D493" s="47"/>
      <c r="E493" s="47"/>
      <c r="F493" s="47"/>
      <c r="G493" s="47"/>
      <c r="H493" s="47"/>
      <c r="I493" s="47"/>
      <c r="J493" s="47"/>
      <c r="K493" s="47"/>
      <c r="L493" s="47"/>
      <c r="M493" s="47"/>
    </row>
    <row r="494" spans="2:13">
      <c r="B494" s="47"/>
      <c r="C494" s="47"/>
      <c r="D494" s="47"/>
      <c r="E494" s="47"/>
      <c r="F494" s="47"/>
      <c r="G494" s="47"/>
      <c r="H494" s="47"/>
      <c r="I494" s="47"/>
      <c r="J494" s="47"/>
      <c r="K494" s="47"/>
      <c r="L494" s="47"/>
      <c r="M494" s="47"/>
    </row>
    <row r="495" spans="2:13">
      <c r="B495" s="47"/>
      <c r="C495" s="47"/>
      <c r="D495" s="47"/>
      <c r="E495" s="47"/>
      <c r="F495" s="47"/>
      <c r="G495" s="47"/>
      <c r="H495" s="47"/>
      <c r="I495" s="47"/>
      <c r="J495" s="47"/>
      <c r="K495" s="47"/>
      <c r="L495" s="47"/>
      <c r="M495" s="47"/>
    </row>
    <row r="496" spans="2:13">
      <c r="B496" s="47"/>
      <c r="C496" s="47"/>
      <c r="D496" s="47"/>
      <c r="E496" s="47"/>
      <c r="F496" s="47"/>
      <c r="G496" s="47"/>
      <c r="H496" s="47"/>
      <c r="I496" s="47"/>
      <c r="J496" s="47"/>
      <c r="K496" s="47"/>
      <c r="L496" s="47"/>
      <c r="M496" s="47"/>
    </row>
    <row r="497" spans="2:13">
      <c r="B497" s="47"/>
      <c r="C497" s="47"/>
      <c r="D497" s="47"/>
      <c r="E497" s="47"/>
      <c r="F497" s="47"/>
      <c r="G497" s="47"/>
      <c r="H497" s="47"/>
      <c r="I497" s="47"/>
      <c r="J497" s="47"/>
      <c r="K497" s="47"/>
      <c r="L497" s="47"/>
      <c r="M497" s="47"/>
    </row>
    <row r="498" spans="2:13">
      <c r="B498" s="47"/>
      <c r="C498" s="47"/>
      <c r="D498" s="47"/>
      <c r="E498" s="47"/>
      <c r="F498" s="47"/>
      <c r="G498" s="47"/>
      <c r="H498" s="47"/>
      <c r="I498" s="47"/>
      <c r="J498" s="47"/>
      <c r="K498" s="47"/>
      <c r="L498" s="47"/>
      <c r="M498" s="47"/>
    </row>
    <row r="499" spans="2:13">
      <c r="B499" s="47"/>
      <c r="C499" s="47"/>
      <c r="D499" s="47"/>
      <c r="E499" s="47"/>
      <c r="F499" s="47"/>
      <c r="G499" s="47"/>
      <c r="H499" s="47"/>
      <c r="I499" s="47"/>
      <c r="J499" s="47"/>
      <c r="K499" s="47"/>
      <c r="L499" s="47"/>
      <c r="M499" s="47"/>
    </row>
    <row r="500" spans="2:13">
      <c r="B500" s="47"/>
      <c r="C500" s="47"/>
      <c r="D500" s="47"/>
      <c r="E500" s="47"/>
      <c r="F500" s="47"/>
      <c r="G500" s="47"/>
      <c r="H500" s="47"/>
      <c r="I500" s="47"/>
      <c r="J500" s="47"/>
      <c r="K500" s="47"/>
      <c r="L500" s="47"/>
      <c r="M500" s="47"/>
    </row>
    <row r="501" spans="2:13">
      <c r="B501" s="47"/>
      <c r="C501" s="47"/>
      <c r="D501" s="47"/>
      <c r="E501" s="47"/>
      <c r="F501" s="47"/>
      <c r="G501" s="47"/>
      <c r="H501" s="47"/>
      <c r="I501" s="47"/>
      <c r="J501" s="47"/>
      <c r="K501" s="47"/>
      <c r="L501" s="47"/>
      <c r="M501" s="47"/>
    </row>
    <row r="502" spans="2:13">
      <c r="B502" s="47"/>
      <c r="C502" s="47"/>
      <c r="D502" s="47"/>
      <c r="E502" s="47"/>
      <c r="F502" s="47"/>
      <c r="G502" s="47"/>
      <c r="H502" s="47"/>
      <c r="I502" s="47"/>
      <c r="J502" s="47"/>
      <c r="K502" s="47"/>
      <c r="L502" s="47"/>
      <c r="M502" s="47"/>
    </row>
    <row r="503" spans="2:13">
      <c r="B503" s="47"/>
      <c r="C503" s="47"/>
      <c r="D503" s="47"/>
      <c r="E503" s="47"/>
      <c r="F503" s="47"/>
      <c r="G503" s="47"/>
      <c r="H503" s="47"/>
      <c r="I503" s="47"/>
      <c r="J503" s="47"/>
      <c r="K503" s="47"/>
      <c r="L503" s="47"/>
      <c r="M503" s="47"/>
    </row>
    <row r="504" spans="2:13">
      <c r="B504" s="47"/>
      <c r="C504" s="47"/>
      <c r="D504" s="47"/>
      <c r="E504" s="47"/>
      <c r="F504" s="47"/>
      <c r="G504" s="47"/>
      <c r="H504" s="47"/>
      <c r="I504" s="47"/>
      <c r="J504" s="47"/>
      <c r="K504" s="47"/>
      <c r="L504" s="47"/>
      <c r="M504" s="47"/>
    </row>
    <row r="505" spans="2:13">
      <c r="B505" s="47"/>
      <c r="C505" s="47"/>
      <c r="D505" s="47"/>
      <c r="E505" s="47"/>
      <c r="F505" s="47"/>
      <c r="G505" s="47"/>
      <c r="H505" s="47"/>
      <c r="I505" s="47"/>
      <c r="J505" s="47"/>
      <c r="K505" s="47"/>
      <c r="L505" s="47"/>
      <c r="M505" s="47"/>
    </row>
    <row r="506" spans="2:13">
      <c r="B506" s="47"/>
      <c r="C506" s="47"/>
      <c r="D506" s="47"/>
      <c r="E506" s="47"/>
      <c r="F506" s="47"/>
      <c r="G506" s="47"/>
      <c r="H506" s="47"/>
      <c r="I506" s="47"/>
      <c r="J506" s="47"/>
      <c r="K506" s="47"/>
      <c r="L506" s="47"/>
      <c r="M506" s="47"/>
    </row>
    <row r="507" spans="2:13">
      <c r="B507" s="47"/>
      <c r="C507" s="47"/>
      <c r="D507" s="47"/>
      <c r="E507" s="47"/>
      <c r="F507" s="47"/>
      <c r="G507" s="47"/>
      <c r="H507" s="47"/>
      <c r="I507" s="47"/>
      <c r="J507" s="47"/>
      <c r="K507" s="47"/>
      <c r="L507" s="47"/>
      <c r="M507" s="47"/>
    </row>
    <row r="508" spans="2:13">
      <c r="B508" s="47"/>
      <c r="C508" s="47"/>
      <c r="D508" s="47"/>
      <c r="E508" s="47"/>
      <c r="F508" s="47"/>
      <c r="G508" s="47"/>
      <c r="H508" s="47"/>
      <c r="I508" s="47"/>
      <c r="J508" s="47"/>
      <c r="K508" s="47"/>
      <c r="L508" s="47"/>
      <c r="M508" s="47"/>
    </row>
    <row r="509" spans="2:13">
      <c r="B509" s="47"/>
      <c r="C509" s="47"/>
      <c r="D509" s="47"/>
      <c r="E509" s="47"/>
      <c r="F509" s="47"/>
      <c r="G509" s="47"/>
      <c r="H509" s="47"/>
      <c r="I509" s="47"/>
      <c r="J509" s="47"/>
      <c r="K509" s="47"/>
      <c r="L509" s="47"/>
      <c r="M509" s="47"/>
    </row>
    <row r="510" spans="2:13">
      <c r="B510" s="47"/>
      <c r="C510" s="47"/>
      <c r="D510" s="47"/>
      <c r="E510" s="47"/>
      <c r="F510" s="47"/>
      <c r="G510" s="47"/>
      <c r="H510" s="47"/>
      <c r="I510" s="47"/>
      <c r="J510" s="47"/>
      <c r="K510" s="47"/>
      <c r="L510" s="47"/>
      <c r="M510" s="47"/>
    </row>
    <row r="511" spans="2:13">
      <c r="B511" s="47"/>
      <c r="C511" s="47"/>
      <c r="D511" s="47"/>
      <c r="E511" s="47"/>
      <c r="F511" s="47"/>
      <c r="G511" s="47"/>
      <c r="H511" s="47"/>
      <c r="I511" s="47"/>
      <c r="J511" s="47"/>
      <c r="K511" s="47"/>
      <c r="L511" s="47"/>
      <c r="M511" s="47"/>
    </row>
    <row r="512" spans="2:13">
      <c r="B512" s="47"/>
      <c r="C512" s="47"/>
      <c r="D512" s="47"/>
      <c r="E512" s="47"/>
      <c r="F512" s="47"/>
      <c r="G512" s="47"/>
      <c r="H512" s="47"/>
      <c r="I512" s="47"/>
      <c r="J512" s="47"/>
      <c r="K512" s="47"/>
      <c r="L512" s="47"/>
      <c r="M512" s="47"/>
    </row>
    <row r="513" spans="2:13">
      <c r="B513" s="47"/>
      <c r="C513" s="47"/>
      <c r="D513" s="47"/>
      <c r="E513" s="47"/>
      <c r="F513" s="47"/>
      <c r="G513" s="47"/>
      <c r="H513" s="47"/>
      <c r="I513" s="47"/>
      <c r="J513" s="47"/>
      <c r="K513" s="47"/>
      <c r="L513" s="47"/>
      <c r="M513" s="47"/>
    </row>
    <row r="514" spans="2:13">
      <c r="B514" s="47"/>
      <c r="C514" s="47"/>
      <c r="D514" s="47"/>
      <c r="E514" s="47"/>
      <c r="F514" s="47"/>
      <c r="G514" s="47"/>
      <c r="H514" s="47"/>
      <c r="I514" s="47"/>
      <c r="J514" s="47"/>
      <c r="K514" s="47"/>
      <c r="L514" s="47"/>
      <c r="M514" s="47"/>
    </row>
    <row r="515" spans="2:13">
      <c r="B515" s="47"/>
      <c r="C515" s="47"/>
      <c r="D515" s="47"/>
      <c r="E515" s="47"/>
      <c r="F515" s="47"/>
      <c r="G515" s="47"/>
      <c r="H515" s="47"/>
      <c r="I515" s="47"/>
      <c r="J515" s="47"/>
      <c r="K515" s="47"/>
      <c r="L515" s="47"/>
      <c r="M515" s="47"/>
    </row>
    <row r="516" spans="2:13">
      <c r="B516" s="47"/>
      <c r="C516" s="47"/>
      <c r="D516" s="47"/>
      <c r="E516" s="47"/>
      <c r="F516" s="47"/>
      <c r="G516" s="47"/>
      <c r="H516" s="47"/>
      <c r="I516" s="47"/>
      <c r="J516" s="47"/>
      <c r="K516" s="47"/>
      <c r="L516" s="47"/>
      <c r="M516" s="47"/>
    </row>
    <row r="517" spans="2:13">
      <c r="B517" s="47"/>
      <c r="C517" s="47"/>
      <c r="D517" s="47"/>
      <c r="E517" s="47"/>
      <c r="F517" s="47"/>
      <c r="G517" s="47"/>
      <c r="H517" s="47"/>
      <c r="I517" s="47"/>
      <c r="J517" s="47"/>
      <c r="K517" s="47"/>
      <c r="L517" s="47"/>
      <c r="M517" s="47"/>
    </row>
    <row r="518" spans="2:13">
      <c r="B518" s="47"/>
      <c r="C518" s="47"/>
      <c r="D518" s="47"/>
      <c r="E518" s="47"/>
      <c r="F518" s="47"/>
      <c r="G518" s="47"/>
      <c r="H518" s="47"/>
      <c r="I518" s="47"/>
      <c r="J518" s="47"/>
      <c r="K518" s="47"/>
      <c r="L518" s="47"/>
      <c r="M518" s="47"/>
    </row>
    <row r="519" spans="2:13">
      <c r="B519" s="47"/>
      <c r="C519" s="47"/>
      <c r="D519" s="47"/>
      <c r="E519" s="47"/>
      <c r="F519" s="47"/>
      <c r="G519" s="47"/>
      <c r="H519" s="47"/>
      <c r="I519" s="47"/>
      <c r="J519" s="47"/>
      <c r="K519" s="47"/>
      <c r="L519" s="47"/>
      <c r="M519" s="47"/>
    </row>
    <row r="520" spans="2:13">
      <c r="B520" s="47"/>
      <c r="C520" s="47"/>
      <c r="D520" s="47"/>
      <c r="E520" s="47"/>
      <c r="F520" s="47"/>
      <c r="G520" s="47"/>
      <c r="H520" s="47"/>
      <c r="I520" s="47"/>
      <c r="J520" s="47"/>
      <c r="K520" s="47"/>
      <c r="L520" s="47"/>
      <c r="M520" s="47"/>
    </row>
    <row r="521" spans="2:13">
      <c r="B521" s="47"/>
      <c r="C521" s="47"/>
      <c r="D521" s="47"/>
      <c r="E521" s="47"/>
      <c r="F521" s="47"/>
      <c r="G521" s="47"/>
      <c r="H521" s="47"/>
      <c r="I521" s="47"/>
      <c r="J521" s="47"/>
      <c r="K521" s="47"/>
      <c r="L521" s="47"/>
      <c r="M521" s="47"/>
    </row>
    <row r="522" spans="2:13">
      <c r="B522" s="47"/>
      <c r="C522" s="47"/>
      <c r="D522" s="47"/>
      <c r="E522" s="47"/>
      <c r="F522" s="47"/>
      <c r="G522" s="47"/>
      <c r="H522" s="47"/>
      <c r="I522" s="47"/>
      <c r="J522" s="47"/>
      <c r="K522" s="47"/>
      <c r="L522" s="47"/>
      <c r="M522" s="47"/>
    </row>
    <row r="523" spans="2:13">
      <c r="B523" s="47"/>
      <c r="C523" s="47"/>
      <c r="D523" s="47"/>
      <c r="E523" s="47"/>
      <c r="F523" s="47"/>
      <c r="G523" s="47"/>
      <c r="H523" s="47"/>
      <c r="I523" s="47"/>
      <c r="J523" s="47"/>
      <c r="K523" s="47"/>
      <c r="L523" s="47"/>
      <c r="M523" s="47"/>
    </row>
    <row r="524" spans="2:13">
      <c r="B524" s="47"/>
      <c r="C524" s="47"/>
      <c r="D524" s="47"/>
      <c r="E524" s="47"/>
      <c r="F524" s="47"/>
      <c r="G524" s="47"/>
      <c r="H524" s="47"/>
      <c r="I524" s="47"/>
      <c r="J524" s="47"/>
      <c r="K524" s="47"/>
      <c r="L524" s="47"/>
      <c r="M524" s="47"/>
    </row>
    <row r="525" spans="2:13">
      <c r="B525" s="47"/>
      <c r="C525" s="47"/>
      <c r="D525" s="47"/>
      <c r="E525" s="47"/>
      <c r="F525" s="47"/>
      <c r="G525" s="47"/>
      <c r="H525" s="47"/>
      <c r="I525" s="47"/>
      <c r="J525" s="47"/>
      <c r="K525" s="47"/>
      <c r="L525" s="47"/>
      <c r="M525" s="47"/>
    </row>
    <row r="526" spans="2:13">
      <c r="B526" s="47"/>
      <c r="C526" s="47"/>
      <c r="D526" s="47"/>
      <c r="E526" s="47"/>
      <c r="F526" s="47"/>
      <c r="G526" s="47"/>
      <c r="H526" s="47"/>
      <c r="I526" s="47"/>
      <c r="J526" s="47"/>
      <c r="K526" s="47"/>
      <c r="L526" s="47"/>
      <c r="M526" s="47"/>
    </row>
    <row r="527" spans="2:13">
      <c r="B527" s="47"/>
      <c r="C527" s="47"/>
      <c r="D527" s="47"/>
      <c r="E527" s="47"/>
      <c r="F527" s="47"/>
      <c r="G527" s="47"/>
      <c r="H527" s="47"/>
      <c r="I527" s="47"/>
      <c r="J527" s="47"/>
      <c r="K527" s="47"/>
      <c r="L527" s="47"/>
      <c r="M527" s="47"/>
    </row>
    <row r="528" spans="2:13">
      <c r="B528" s="47"/>
      <c r="C528" s="47"/>
      <c r="D528" s="47"/>
      <c r="E528" s="47"/>
      <c r="F528" s="47"/>
      <c r="G528" s="47"/>
      <c r="H528" s="47"/>
      <c r="I528" s="47"/>
      <c r="J528" s="47"/>
      <c r="K528" s="47"/>
      <c r="L528" s="47"/>
      <c r="M528" s="47"/>
    </row>
    <row r="529" spans="2:13">
      <c r="B529" s="47"/>
      <c r="C529" s="47"/>
      <c r="D529" s="47"/>
      <c r="E529" s="47"/>
      <c r="F529" s="47"/>
      <c r="G529" s="47"/>
      <c r="H529" s="47"/>
      <c r="I529" s="47"/>
      <c r="J529" s="47"/>
      <c r="K529" s="47"/>
      <c r="L529" s="47"/>
      <c r="M529" s="47"/>
    </row>
    <row r="530" spans="2:13">
      <c r="B530" s="47"/>
      <c r="C530" s="47"/>
      <c r="D530" s="47"/>
      <c r="E530" s="47"/>
      <c r="F530" s="47"/>
      <c r="G530" s="47"/>
      <c r="H530" s="47"/>
      <c r="I530" s="47"/>
      <c r="J530" s="47"/>
      <c r="K530" s="47"/>
      <c r="L530" s="47"/>
      <c r="M530" s="47"/>
    </row>
    <row r="531" spans="2:13">
      <c r="B531" s="47"/>
      <c r="C531" s="47"/>
      <c r="D531" s="47"/>
      <c r="E531" s="47"/>
      <c r="F531" s="47"/>
      <c r="G531" s="47"/>
      <c r="H531" s="47"/>
      <c r="I531" s="47"/>
      <c r="J531" s="47"/>
      <c r="K531" s="47"/>
      <c r="L531" s="47"/>
      <c r="M531" s="47"/>
    </row>
    <row r="532" spans="2:13">
      <c r="B532" s="47"/>
      <c r="C532" s="47"/>
      <c r="D532" s="47"/>
      <c r="E532" s="47"/>
      <c r="F532" s="47"/>
      <c r="G532" s="47"/>
      <c r="H532" s="47"/>
      <c r="I532" s="47"/>
      <c r="J532" s="47"/>
      <c r="K532" s="47"/>
      <c r="L532" s="47"/>
      <c r="M532" s="47"/>
    </row>
    <row r="533" spans="2:13">
      <c r="B533" s="47"/>
      <c r="C533" s="47"/>
      <c r="D533" s="47"/>
      <c r="E533" s="47"/>
      <c r="F533" s="47"/>
      <c r="G533" s="47"/>
      <c r="H533" s="47"/>
      <c r="I533" s="47"/>
      <c r="J533" s="47"/>
      <c r="K533" s="47"/>
      <c r="L533" s="47"/>
      <c r="M533" s="47"/>
    </row>
    <row r="534" spans="2:13">
      <c r="B534" s="47"/>
      <c r="C534" s="47"/>
      <c r="D534" s="47"/>
      <c r="E534" s="47"/>
      <c r="F534" s="47"/>
      <c r="G534" s="47"/>
      <c r="H534" s="47"/>
      <c r="I534" s="47"/>
      <c r="J534" s="47"/>
      <c r="K534" s="47"/>
      <c r="L534" s="47"/>
      <c r="M534" s="47"/>
    </row>
    <row r="535" spans="2:13">
      <c r="B535" s="47"/>
      <c r="C535" s="47"/>
      <c r="D535" s="47"/>
      <c r="E535" s="47"/>
      <c r="F535" s="47"/>
      <c r="G535" s="47"/>
      <c r="H535" s="47"/>
      <c r="I535" s="47"/>
      <c r="J535" s="47"/>
      <c r="K535" s="47"/>
      <c r="L535" s="47"/>
      <c r="M535" s="47"/>
    </row>
    <row r="536" spans="2:13">
      <c r="B536" s="47"/>
      <c r="C536" s="47"/>
      <c r="D536" s="47"/>
      <c r="E536" s="47"/>
      <c r="F536" s="47"/>
      <c r="G536" s="47"/>
      <c r="H536" s="47"/>
      <c r="I536" s="47"/>
      <c r="J536" s="47"/>
      <c r="K536" s="47"/>
      <c r="L536" s="47"/>
      <c r="M536" s="47"/>
    </row>
    <row r="537" spans="2:13">
      <c r="B537" s="47"/>
      <c r="C537" s="47"/>
      <c r="D537" s="47"/>
      <c r="E537" s="47"/>
      <c r="F537" s="47"/>
      <c r="G537" s="47"/>
      <c r="H537" s="47"/>
      <c r="I537" s="47"/>
      <c r="J537" s="47"/>
      <c r="K537" s="47"/>
      <c r="L537" s="47"/>
      <c r="M537" s="47"/>
    </row>
    <row r="538" spans="2:13">
      <c r="B538" s="47"/>
      <c r="C538" s="47"/>
      <c r="D538" s="47"/>
      <c r="E538" s="47"/>
      <c r="F538" s="47"/>
      <c r="G538" s="47"/>
      <c r="H538" s="47"/>
      <c r="I538" s="47"/>
      <c r="J538" s="47"/>
      <c r="K538" s="47"/>
      <c r="L538" s="47"/>
      <c r="M538" s="47"/>
    </row>
    <row r="539" spans="2:13">
      <c r="B539" s="47"/>
      <c r="C539" s="47"/>
      <c r="D539" s="47"/>
      <c r="E539" s="47"/>
      <c r="F539" s="47"/>
      <c r="G539" s="47"/>
      <c r="H539" s="47"/>
      <c r="I539" s="47"/>
      <c r="J539" s="47"/>
      <c r="K539" s="47"/>
      <c r="L539" s="47"/>
      <c r="M539" s="47"/>
    </row>
    <row r="540" spans="2:13">
      <c r="B540" s="47"/>
      <c r="C540" s="47"/>
      <c r="D540" s="47"/>
      <c r="E540" s="47"/>
      <c r="F540" s="47"/>
      <c r="G540" s="47"/>
      <c r="H540" s="47"/>
      <c r="I540" s="47"/>
      <c r="J540" s="47"/>
      <c r="K540" s="47"/>
      <c r="L540" s="47"/>
      <c r="M540" s="47"/>
    </row>
    <row r="541" spans="2:13">
      <c r="B541" s="47"/>
      <c r="C541" s="47"/>
      <c r="D541" s="47"/>
      <c r="E541" s="47"/>
      <c r="F541" s="47"/>
      <c r="G541" s="47"/>
      <c r="H541" s="47"/>
      <c r="I541" s="47"/>
      <c r="J541" s="47"/>
      <c r="K541" s="47"/>
      <c r="L541" s="47"/>
      <c r="M541" s="47"/>
    </row>
    <row r="542" spans="2:13">
      <c r="B542" s="47"/>
      <c r="C542" s="47"/>
      <c r="D542" s="47"/>
      <c r="E542" s="47"/>
      <c r="F542" s="47"/>
      <c r="G542" s="47"/>
      <c r="H542" s="47"/>
      <c r="I542" s="47"/>
      <c r="J542" s="47"/>
      <c r="K542" s="47"/>
      <c r="L542" s="47"/>
      <c r="M542" s="47"/>
    </row>
    <row r="543" spans="2:13">
      <c r="B543" s="47"/>
      <c r="C543" s="47"/>
      <c r="D543" s="47"/>
      <c r="E543" s="47"/>
      <c r="F543" s="47"/>
      <c r="G543" s="47"/>
      <c r="H543" s="47"/>
      <c r="I543" s="47"/>
      <c r="J543" s="47"/>
      <c r="K543" s="47"/>
      <c r="L543" s="47"/>
      <c r="M543" s="47"/>
    </row>
    <row r="544" spans="2:13">
      <c r="B544" s="47"/>
      <c r="C544" s="47"/>
      <c r="D544" s="47"/>
      <c r="E544" s="47"/>
      <c r="F544" s="47"/>
      <c r="G544" s="47"/>
      <c r="H544" s="47"/>
      <c r="I544" s="47"/>
      <c r="J544" s="47"/>
      <c r="K544" s="47"/>
      <c r="L544" s="47"/>
      <c r="M544" s="47"/>
    </row>
    <row r="545" spans="2:13">
      <c r="B545" s="47"/>
      <c r="C545" s="47"/>
      <c r="D545" s="47"/>
      <c r="E545" s="47"/>
      <c r="F545" s="47"/>
      <c r="G545" s="47"/>
      <c r="H545" s="47"/>
      <c r="I545" s="47"/>
      <c r="J545" s="47"/>
      <c r="K545" s="47"/>
      <c r="L545" s="47"/>
      <c r="M545" s="47"/>
    </row>
    <row r="546" spans="2:13">
      <c r="B546" s="47"/>
      <c r="C546" s="47"/>
      <c r="D546" s="47"/>
      <c r="E546" s="47"/>
      <c r="F546" s="47"/>
      <c r="G546" s="47"/>
      <c r="H546" s="47"/>
      <c r="I546" s="47"/>
      <c r="J546" s="47"/>
      <c r="K546" s="47"/>
      <c r="L546" s="47"/>
      <c r="M546" s="47"/>
    </row>
    <row r="547" spans="2:13">
      <c r="B547" s="47"/>
      <c r="C547" s="47"/>
      <c r="D547" s="47"/>
      <c r="E547" s="47"/>
      <c r="F547" s="47"/>
      <c r="G547" s="47"/>
      <c r="H547" s="47"/>
      <c r="I547" s="47"/>
      <c r="J547" s="47"/>
      <c r="K547" s="47"/>
      <c r="L547" s="47"/>
      <c r="M547" s="47"/>
    </row>
    <row r="548" spans="2:13">
      <c r="B548" s="47"/>
      <c r="C548" s="47"/>
      <c r="D548" s="47"/>
      <c r="E548" s="47"/>
      <c r="F548" s="47"/>
      <c r="G548" s="47"/>
      <c r="H548" s="47"/>
      <c r="I548" s="47"/>
      <c r="J548" s="47"/>
      <c r="K548" s="47"/>
      <c r="L548" s="47"/>
      <c r="M548" s="47"/>
    </row>
    <row r="549" spans="2:13">
      <c r="B549" s="47"/>
      <c r="C549" s="47"/>
      <c r="D549" s="47"/>
      <c r="E549" s="47"/>
      <c r="F549" s="47"/>
      <c r="G549" s="47"/>
      <c r="H549" s="47"/>
      <c r="I549" s="47"/>
      <c r="J549" s="47"/>
      <c r="K549" s="47"/>
      <c r="L549" s="47"/>
      <c r="M549" s="47"/>
    </row>
    <row r="550" spans="2:13">
      <c r="B550" s="47"/>
      <c r="C550" s="47"/>
      <c r="D550" s="47"/>
      <c r="E550" s="47"/>
      <c r="F550" s="47"/>
      <c r="G550" s="47"/>
      <c r="H550" s="47"/>
      <c r="I550" s="47"/>
      <c r="J550" s="47"/>
      <c r="K550" s="47"/>
      <c r="L550" s="47"/>
      <c r="M550" s="47"/>
    </row>
    <row r="551" spans="2:13">
      <c r="B551" s="47"/>
      <c r="C551" s="47"/>
      <c r="D551" s="47"/>
      <c r="E551" s="47"/>
      <c r="F551" s="47"/>
      <c r="G551" s="47"/>
      <c r="H551" s="47"/>
      <c r="I551" s="47"/>
      <c r="J551" s="47"/>
      <c r="K551" s="47"/>
      <c r="L551" s="47"/>
      <c r="M551" s="47"/>
    </row>
    <row r="552" spans="2:13">
      <c r="B552" s="47"/>
      <c r="C552" s="47"/>
      <c r="D552" s="47"/>
      <c r="E552" s="47"/>
      <c r="F552" s="47"/>
      <c r="G552" s="47"/>
      <c r="H552" s="47"/>
      <c r="I552" s="47"/>
      <c r="J552" s="47"/>
      <c r="K552" s="47"/>
      <c r="L552" s="47"/>
      <c r="M552" s="47"/>
    </row>
    <row r="553" spans="2:13">
      <c r="B553" s="47"/>
      <c r="C553" s="47"/>
      <c r="D553" s="47"/>
      <c r="E553" s="47"/>
      <c r="F553" s="47"/>
      <c r="G553" s="47"/>
      <c r="H553" s="47"/>
      <c r="I553" s="47"/>
      <c r="J553" s="47"/>
      <c r="K553" s="47"/>
      <c r="L553" s="47"/>
      <c r="M553" s="47"/>
    </row>
    <row r="554" spans="2:13">
      <c r="B554" s="47"/>
      <c r="C554" s="47"/>
      <c r="D554" s="47"/>
      <c r="E554" s="47"/>
      <c r="F554" s="47"/>
      <c r="G554" s="47"/>
      <c r="H554" s="47"/>
      <c r="I554" s="47"/>
      <c r="J554" s="47"/>
      <c r="K554" s="47"/>
      <c r="L554" s="47"/>
      <c r="M554" s="47"/>
    </row>
    <row r="555" spans="2:13">
      <c r="B555" s="47"/>
      <c r="C555" s="47"/>
      <c r="D555" s="47"/>
      <c r="E555" s="47"/>
      <c r="F555" s="47"/>
      <c r="G555" s="47"/>
      <c r="H555" s="47"/>
      <c r="I555" s="47"/>
      <c r="J555" s="47"/>
      <c r="K555" s="47"/>
      <c r="L555" s="47"/>
      <c r="M555" s="47"/>
    </row>
    <row r="556" spans="2:13">
      <c r="B556" s="47"/>
      <c r="C556" s="47"/>
      <c r="D556" s="47"/>
      <c r="E556" s="47"/>
      <c r="F556" s="47"/>
      <c r="G556" s="47"/>
      <c r="H556" s="47"/>
      <c r="I556" s="47"/>
      <c r="J556" s="47"/>
      <c r="K556" s="47"/>
      <c r="L556" s="47"/>
      <c r="M556" s="47"/>
    </row>
    <row r="557" spans="2:13">
      <c r="B557" s="47"/>
      <c r="C557" s="47"/>
      <c r="D557" s="47"/>
      <c r="E557" s="47"/>
      <c r="F557" s="47"/>
      <c r="G557" s="47"/>
      <c r="H557" s="47"/>
      <c r="I557" s="47"/>
      <c r="J557" s="47"/>
      <c r="K557" s="47"/>
      <c r="L557" s="47"/>
      <c r="M557" s="47"/>
    </row>
    <row r="558" spans="2:13">
      <c r="B558" s="47"/>
      <c r="C558" s="47"/>
      <c r="D558" s="47"/>
      <c r="E558" s="47"/>
      <c r="F558" s="47"/>
      <c r="G558" s="47"/>
      <c r="H558" s="47"/>
      <c r="I558" s="47"/>
      <c r="J558" s="47"/>
      <c r="K558" s="47"/>
      <c r="L558" s="47"/>
      <c r="M558" s="47"/>
    </row>
    <row r="559" spans="2:13">
      <c r="B559" s="47"/>
      <c r="C559" s="47"/>
      <c r="D559" s="47"/>
      <c r="E559" s="47"/>
      <c r="F559" s="47"/>
      <c r="G559" s="47"/>
      <c r="H559" s="47"/>
      <c r="I559" s="47"/>
      <c r="J559" s="47"/>
      <c r="K559" s="47"/>
      <c r="L559" s="47"/>
      <c r="M559" s="47"/>
    </row>
    <row r="560" spans="2:13">
      <c r="B560" s="47"/>
      <c r="C560" s="47"/>
      <c r="D560" s="47"/>
      <c r="E560" s="47"/>
      <c r="F560" s="47"/>
      <c r="G560" s="47"/>
      <c r="H560" s="47"/>
      <c r="I560" s="47"/>
      <c r="J560" s="47"/>
      <c r="K560" s="47"/>
      <c r="L560" s="47"/>
      <c r="M560" s="47"/>
    </row>
    <row r="561" spans="2:13">
      <c r="B561" s="47"/>
      <c r="C561" s="47"/>
      <c r="D561" s="47"/>
      <c r="E561" s="47"/>
      <c r="F561" s="47"/>
      <c r="G561" s="47"/>
      <c r="H561" s="47"/>
      <c r="I561" s="47"/>
      <c r="J561" s="47"/>
      <c r="K561" s="47"/>
      <c r="L561" s="47"/>
      <c r="M561" s="47"/>
    </row>
    <row r="562" spans="2:13">
      <c r="B562" s="47"/>
      <c r="C562" s="47"/>
      <c r="D562" s="47"/>
      <c r="E562" s="47"/>
      <c r="F562" s="47"/>
      <c r="G562" s="47"/>
      <c r="H562" s="47"/>
      <c r="I562" s="47"/>
      <c r="J562" s="47"/>
      <c r="K562" s="47"/>
      <c r="L562" s="47"/>
      <c r="M562" s="47"/>
    </row>
    <row r="563" spans="2:13">
      <c r="B563" s="47"/>
      <c r="C563" s="47"/>
      <c r="D563" s="47"/>
      <c r="E563" s="47"/>
      <c r="F563" s="47"/>
      <c r="G563" s="47"/>
      <c r="H563" s="47"/>
      <c r="I563" s="47"/>
      <c r="J563" s="47"/>
      <c r="K563" s="47"/>
      <c r="L563" s="47"/>
      <c r="M563" s="47"/>
    </row>
    <row r="564" spans="2:13">
      <c r="B564" s="47"/>
      <c r="C564" s="47"/>
      <c r="D564" s="47"/>
      <c r="E564" s="47"/>
      <c r="F564" s="47"/>
      <c r="G564" s="47"/>
      <c r="H564" s="47"/>
      <c r="I564" s="47"/>
      <c r="J564" s="47"/>
      <c r="K564" s="47"/>
      <c r="L564" s="47"/>
      <c r="M564" s="47"/>
    </row>
    <row r="565" spans="2:13">
      <c r="B565" s="47"/>
      <c r="C565" s="47"/>
      <c r="D565" s="47"/>
      <c r="E565" s="47"/>
      <c r="F565" s="47"/>
      <c r="G565" s="47"/>
      <c r="H565" s="47"/>
      <c r="I565" s="47"/>
      <c r="J565" s="47"/>
      <c r="K565" s="47"/>
      <c r="L565" s="47"/>
      <c r="M565" s="47"/>
    </row>
    <row r="566" spans="2:13">
      <c r="B566" s="47"/>
      <c r="C566" s="47"/>
      <c r="D566" s="47"/>
      <c r="E566" s="47"/>
      <c r="F566" s="47"/>
      <c r="G566" s="47"/>
      <c r="H566" s="47"/>
      <c r="I566" s="47"/>
      <c r="J566" s="47"/>
      <c r="K566" s="47"/>
      <c r="L566" s="47"/>
      <c r="M566" s="47"/>
    </row>
    <row r="567" spans="2:13">
      <c r="B567" s="47"/>
      <c r="C567" s="47"/>
      <c r="D567" s="47"/>
      <c r="E567" s="47"/>
      <c r="F567" s="47"/>
      <c r="G567" s="47"/>
      <c r="H567" s="47"/>
      <c r="I567" s="47"/>
      <c r="J567" s="47"/>
      <c r="K567" s="47"/>
      <c r="L567" s="47"/>
      <c r="M567" s="47"/>
    </row>
    <row r="568" spans="2:13">
      <c r="B568" s="47"/>
      <c r="C568" s="47"/>
      <c r="D568" s="47"/>
      <c r="E568" s="47"/>
      <c r="F568" s="47"/>
      <c r="G568" s="47"/>
      <c r="H568" s="47"/>
      <c r="I568" s="47"/>
      <c r="J568" s="47"/>
      <c r="K568" s="47"/>
      <c r="L568" s="47"/>
      <c r="M568" s="47"/>
    </row>
    <row r="569" spans="2:13">
      <c r="B569" s="47"/>
      <c r="C569" s="47"/>
      <c r="D569" s="47"/>
      <c r="E569" s="47"/>
      <c r="F569" s="47"/>
      <c r="G569" s="47"/>
      <c r="H569" s="47"/>
      <c r="I569" s="47"/>
      <c r="J569" s="47"/>
      <c r="K569" s="47"/>
      <c r="L569" s="47"/>
      <c r="M569" s="47"/>
    </row>
    <row r="570" spans="2:13">
      <c r="B570" s="47"/>
      <c r="C570" s="47"/>
      <c r="D570" s="47"/>
      <c r="E570" s="47"/>
      <c r="F570" s="47"/>
      <c r="G570" s="47"/>
      <c r="H570" s="47"/>
      <c r="I570" s="47"/>
      <c r="J570" s="47"/>
      <c r="K570" s="47"/>
      <c r="L570" s="47"/>
      <c r="M570" s="47"/>
    </row>
    <row r="571" spans="2:13">
      <c r="B571" s="47"/>
      <c r="C571" s="47"/>
      <c r="D571" s="47"/>
      <c r="E571" s="47"/>
      <c r="F571" s="47"/>
      <c r="G571" s="47"/>
      <c r="H571" s="47"/>
      <c r="I571" s="47"/>
      <c r="J571" s="47"/>
      <c r="K571" s="47"/>
      <c r="L571" s="47"/>
      <c r="M571" s="47"/>
    </row>
    <row r="572" spans="2:13">
      <c r="B572" s="47"/>
      <c r="C572" s="47"/>
      <c r="D572" s="47"/>
      <c r="E572" s="47"/>
      <c r="F572" s="47"/>
      <c r="G572" s="47"/>
      <c r="H572" s="47"/>
      <c r="I572" s="47"/>
      <c r="J572" s="47"/>
      <c r="K572" s="47"/>
      <c r="L572" s="47"/>
      <c r="M572" s="47"/>
    </row>
    <row r="573" spans="2:13">
      <c r="B573" s="47"/>
      <c r="C573" s="47"/>
      <c r="D573" s="47"/>
      <c r="E573" s="47"/>
      <c r="F573" s="47"/>
      <c r="G573" s="47"/>
      <c r="H573" s="47"/>
      <c r="I573" s="47"/>
      <c r="J573" s="47"/>
      <c r="K573" s="47"/>
      <c r="L573" s="47"/>
      <c r="M573" s="47"/>
    </row>
    <row r="574" spans="2:13">
      <c r="B574" s="47"/>
      <c r="C574" s="47"/>
      <c r="D574" s="47"/>
      <c r="E574" s="47"/>
      <c r="F574" s="47"/>
      <c r="G574" s="47"/>
      <c r="H574" s="47"/>
      <c r="I574" s="47"/>
      <c r="J574" s="47"/>
      <c r="K574" s="47"/>
      <c r="L574" s="47"/>
      <c r="M574" s="47"/>
    </row>
    <row r="575" spans="2:13">
      <c r="B575" s="47"/>
      <c r="C575" s="47"/>
      <c r="D575" s="47"/>
      <c r="E575" s="47"/>
      <c r="F575" s="47"/>
      <c r="G575" s="47"/>
      <c r="H575" s="47"/>
      <c r="I575" s="47"/>
      <c r="J575" s="47"/>
      <c r="K575" s="47"/>
      <c r="L575" s="47"/>
      <c r="M575" s="47"/>
    </row>
    <row r="576" spans="2:13">
      <c r="B576" s="47"/>
      <c r="C576" s="47"/>
      <c r="D576" s="47"/>
      <c r="E576" s="47"/>
      <c r="F576" s="47"/>
      <c r="G576" s="47"/>
      <c r="H576" s="47"/>
      <c r="I576" s="47"/>
      <c r="J576" s="47"/>
      <c r="K576" s="47"/>
      <c r="L576" s="47"/>
      <c r="M576" s="47"/>
    </row>
    <row r="577" spans="2:13">
      <c r="B577" s="47"/>
      <c r="C577" s="47"/>
      <c r="D577" s="47"/>
      <c r="E577" s="47"/>
      <c r="F577" s="47"/>
      <c r="G577" s="47"/>
      <c r="H577" s="47"/>
      <c r="I577" s="47"/>
      <c r="J577" s="47"/>
      <c r="K577" s="47"/>
      <c r="L577" s="47"/>
      <c r="M577" s="47"/>
    </row>
    <row r="578" spans="2:13">
      <c r="B578" s="47"/>
      <c r="C578" s="47"/>
      <c r="D578" s="47"/>
      <c r="E578" s="47"/>
      <c r="F578" s="47"/>
      <c r="G578" s="47"/>
      <c r="H578" s="47"/>
      <c r="I578" s="47"/>
      <c r="J578" s="47"/>
      <c r="K578" s="47"/>
      <c r="L578" s="47"/>
      <c r="M578" s="47"/>
    </row>
    <row r="579" spans="2:13">
      <c r="B579" s="47"/>
      <c r="C579" s="47"/>
      <c r="D579" s="47"/>
      <c r="E579" s="47"/>
      <c r="F579" s="47"/>
      <c r="G579" s="47"/>
      <c r="H579" s="47"/>
      <c r="I579" s="47"/>
      <c r="J579" s="47"/>
      <c r="K579" s="47"/>
      <c r="L579" s="47"/>
      <c r="M579" s="47"/>
    </row>
    <row r="580" spans="2:13">
      <c r="B580" s="47"/>
      <c r="C580" s="47"/>
      <c r="D580" s="47"/>
      <c r="E580" s="47"/>
      <c r="F580" s="47"/>
      <c r="G580" s="47"/>
      <c r="H580" s="47"/>
      <c r="I580" s="47"/>
      <c r="J580" s="47"/>
      <c r="K580" s="47"/>
      <c r="L580" s="47"/>
      <c r="M580" s="47"/>
    </row>
    <row r="581" spans="2:13">
      <c r="B581" s="47"/>
      <c r="C581" s="47"/>
      <c r="D581" s="47"/>
      <c r="E581" s="47"/>
      <c r="F581" s="47"/>
      <c r="G581" s="47"/>
      <c r="H581" s="47"/>
      <c r="I581" s="47"/>
      <c r="J581" s="47"/>
      <c r="K581" s="47"/>
      <c r="L581" s="47"/>
      <c r="M581" s="47"/>
    </row>
    <row r="582" spans="2:13">
      <c r="B582" s="47"/>
      <c r="C582" s="47"/>
      <c r="D582" s="47"/>
      <c r="E582" s="47"/>
      <c r="F582" s="47"/>
      <c r="G582" s="47"/>
      <c r="H582" s="47"/>
      <c r="I582" s="47"/>
      <c r="J582" s="47"/>
      <c r="K582" s="47"/>
      <c r="L582" s="47"/>
      <c r="M582" s="47"/>
    </row>
    <row r="583" spans="2:13">
      <c r="B583" s="47"/>
      <c r="C583" s="47"/>
      <c r="D583" s="47"/>
      <c r="E583" s="47"/>
      <c r="F583" s="47"/>
      <c r="G583" s="47"/>
      <c r="H583" s="47"/>
      <c r="I583" s="47"/>
      <c r="J583" s="47"/>
      <c r="K583" s="47"/>
      <c r="L583" s="47"/>
      <c r="M583" s="47"/>
    </row>
    <row r="584" spans="2:13">
      <c r="B584" s="47"/>
      <c r="C584" s="47"/>
      <c r="D584" s="47"/>
      <c r="E584" s="47"/>
      <c r="F584" s="47"/>
      <c r="G584" s="47"/>
      <c r="H584" s="47"/>
      <c r="I584" s="47"/>
      <c r="J584" s="47"/>
      <c r="K584" s="47"/>
      <c r="L584" s="47"/>
      <c r="M584" s="47"/>
    </row>
    <row r="585" spans="2:13">
      <c r="B585" s="47"/>
      <c r="C585" s="47"/>
      <c r="D585" s="47"/>
      <c r="E585" s="47"/>
      <c r="F585" s="47"/>
      <c r="G585" s="47"/>
      <c r="H585" s="47"/>
      <c r="I585" s="47"/>
      <c r="J585" s="47"/>
      <c r="K585" s="47"/>
      <c r="L585" s="47"/>
      <c r="M585" s="47"/>
    </row>
    <row r="586" spans="2:13">
      <c r="B586" s="47"/>
      <c r="C586" s="47"/>
      <c r="D586" s="47"/>
      <c r="E586" s="47"/>
      <c r="F586" s="47"/>
      <c r="G586" s="47"/>
      <c r="H586" s="47"/>
      <c r="I586" s="47"/>
      <c r="J586" s="47"/>
      <c r="K586" s="47"/>
      <c r="L586" s="47"/>
      <c r="M586" s="47"/>
    </row>
    <row r="587" spans="2:13">
      <c r="B587" s="47"/>
      <c r="C587" s="47"/>
      <c r="D587" s="47"/>
      <c r="E587" s="47"/>
      <c r="F587" s="47"/>
      <c r="G587" s="47"/>
      <c r="H587" s="47"/>
      <c r="I587" s="47"/>
      <c r="J587" s="47"/>
      <c r="K587" s="47"/>
      <c r="L587" s="47"/>
      <c r="M587" s="47"/>
    </row>
    <row r="588" spans="2:13">
      <c r="B588" s="47"/>
      <c r="C588" s="47"/>
      <c r="D588" s="47"/>
      <c r="E588" s="47"/>
      <c r="F588" s="47"/>
      <c r="G588" s="47"/>
      <c r="H588" s="47"/>
      <c r="I588" s="47"/>
      <c r="J588" s="47"/>
      <c r="K588" s="47"/>
      <c r="L588" s="47"/>
      <c r="M588" s="47"/>
    </row>
    <row r="589" spans="2:13">
      <c r="B589" s="47"/>
      <c r="C589" s="47"/>
      <c r="D589" s="47"/>
      <c r="E589" s="47"/>
      <c r="F589" s="47"/>
      <c r="G589" s="47"/>
      <c r="H589" s="47"/>
      <c r="I589" s="47"/>
      <c r="J589" s="47"/>
      <c r="K589" s="47"/>
      <c r="L589" s="47"/>
      <c r="M589" s="47"/>
    </row>
    <row r="590" spans="2:13">
      <c r="B590" s="47"/>
      <c r="C590" s="47"/>
      <c r="D590" s="47"/>
      <c r="E590" s="47"/>
      <c r="F590" s="47"/>
      <c r="G590" s="47"/>
      <c r="H590" s="47"/>
      <c r="I590" s="47"/>
      <c r="J590" s="47"/>
      <c r="K590" s="47"/>
      <c r="L590" s="47"/>
      <c r="M590" s="47"/>
    </row>
    <row r="591" spans="2:13">
      <c r="B591" s="47"/>
      <c r="C591" s="47"/>
      <c r="D591" s="47"/>
      <c r="E591" s="47"/>
      <c r="F591" s="47"/>
      <c r="G591" s="47"/>
      <c r="H591" s="47"/>
      <c r="I591" s="47"/>
      <c r="J591" s="47"/>
      <c r="K591" s="47"/>
      <c r="L591" s="47"/>
      <c r="M591" s="47"/>
    </row>
    <row r="592" spans="2:13">
      <c r="B592" s="47"/>
      <c r="C592" s="47"/>
      <c r="D592" s="47"/>
      <c r="E592" s="47"/>
      <c r="F592" s="47"/>
      <c r="G592" s="47"/>
      <c r="H592" s="47"/>
      <c r="I592" s="47"/>
      <c r="J592" s="47"/>
      <c r="K592" s="47"/>
      <c r="L592" s="47"/>
      <c r="M592" s="47"/>
    </row>
    <row r="593" spans="2:13">
      <c r="B593" s="47"/>
      <c r="C593" s="47"/>
      <c r="D593" s="47"/>
      <c r="E593" s="47"/>
      <c r="F593" s="47"/>
      <c r="G593" s="47"/>
      <c r="H593" s="47"/>
      <c r="I593" s="47"/>
      <c r="J593" s="47"/>
      <c r="K593" s="47"/>
      <c r="L593" s="47"/>
      <c r="M593" s="47"/>
    </row>
    <row r="594" spans="2:13">
      <c r="B594" s="47"/>
      <c r="C594" s="47"/>
      <c r="D594" s="47"/>
      <c r="E594" s="47"/>
      <c r="F594" s="47"/>
      <c r="G594" s="47"/>
      <c r="H594" s="47"/>
      <c r="I594" s="47"/>
      <c r="J594" s="47"/>
      <c r="K594" s="47"/>
      <c r="L594" s="47"/>
      <c r="M594" s="47"/>
    </row>
    <row r="595" spans="2:13">
      <c r="B595" s="47"/>
      <c r="C595" s="47"/>
      <c r="D595" s="47"/>
      <c r="E595" s="47"/>
      <c r="F595" s="47"/>
      <c r="G595" s="47"/>
      <c r="H595" s="47"/>
      <c r="I595" s="47"/>
      <c r="J595" s="47"/>
      <c r="K595" s="47"/>
      <c r="L595" s="47"/>
      <c r="M595" s="47"/>
    </row>
    <row r="596" spans="2:13">
      <c r="B596" s="47"/>
      <c r="C596" s="47"/>
      <c r="D596" s="47"/>
      <c r="E596" s="47"/>
      <c r="F596" s="47"/>
      <c r="G596" s="47"/>
      <c r="H596" s="47"/>
      <c r="I596" s="47"/>
      <c r="J596" s="47"/>
      <c r="K596" s="47"/>
      <c r="L596" s="47"/>
      <c r="M596" s="47"/>
    </row>
    <row r="597" spans="2:13">
      <c r="B597" s="47"/>
      <c r="C597" s="47"/>
      <c r="D597" s="47"/>
      <c r="E597" s="47"/>
      <c r="F597" s="47"/>
      <c r="G597" s="47"/>
      <c r="H597" s="47"/>
      <c r="I597" s="47"/>
      <c r="J597" s="47"/>
      <c r="K597" s="47"/>
      <c r="L597" s="47"/>
      <c r="M597" s="47"/>
    </row>
    <row r="598" spans="2:13">
      <c r="B598" s="47"/>
      <c r="C598" s="47"/>
      <c r="D598" s="47"/>
      <c r="E598" s="47"/>
      <c r="F598" s="47"/>
      <c r="G598" s="47"/>
      <c r="H598" s="47"/>
      <c r="I598" s="47"/>
      <c r="J598" s="47"/>
      <c r="K598" s="47"/>
      <c r="L598" s="47"/>
      <c r="M598" s="47"/>
    </row>
    <row r="599" spans="2:13">
      <c r="B599" s="47"/>
      <c r="C599" s="47"/>
      <c r="D599" s="47"/>
      <c r="E599" s="47"/>
      <c r="F599" s="47"/>
      <c r="G599" s="47"/>
      <c r="H599" s="47"/>
      <c r="I599" s="47"/>
      <c r="J599" s="47"/>
      <c r="K599" s="47"/>
      <c r="L599" s="47"/>
      <c r="M599" s="47"/>
    </row>
    <row r="600" spans="2:13">
      <c r="B600" s="47"/>
      <c r="C600" s="47"/>
      <c r="D600" s="47"/>
      <c r="E600" s="47"/>
      <c r="F600" s="47"/>
      <c r="G600" s="47"/>
      <c r="H600" s="47"/>
      <c r="I600" s="47"/>
      <c r="J600" s="47"/>
      <c r="K600" s="47"/>
      <c r="L600" s="47"/>
      <c r="M600" s="47"/>
    </row>
  </sheetData>
  <mergeCells count="10">
    <mergeCell ref="C1:J1"/>
    <mergeCell ref="C2:D2"/>
    <mergeCell ref="H27:I27"/>
    <mergeCell ref="F27:G27"/>
    <mergeCell ref="D27:E27"/>
    <mergeCell ref="D4:E4"/>
    <mergeCell ref="F4:G4"/>
    <mergeCell ref="H4:I4"/>
    <mergeCell ref="C24:I24"/>
    <mergeCell ref="C25:D25"/>
  </mergeCells>
  <printOptions horizontalCentered="1" verticalCentered="1"/>
  <pageMargins left="0.43484848484848487" right="0.78740157480314965" top="0.98425196850393704" bottom="0.98425196850393704" header="0.51181102362204722" footer="0.51181102362204722"/>
  <pageSetup paperSize="9" scale="49" firstPageNumber="2" orientation="portrait" r:id="rId1"/>
  <headerFooter alignWithMargins="0">
    <oddFooter>&amp;C&amp;16page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showWhiteSpace="0" view="pageLayout" zoomScale="70" zoomScaleNormal="75" zoomScalePageLayoutView="70" workbookViewId="0">
      <selection activeCell="A77" sqref="A54:XFD77"/>
    </sheetView>
  </sheetViews>
  <sheetFormatPr baseColWidth="10" defaultColWidth="11" defaultRowHeight="15.6"/>
  <cols>
    <col min="1" max="1" width="9" style="68" customWidth="1"/>
    <col min="2" max="2" width="5.08984375" style="68" customWidth="1"/>
    <col min="3" max="3" width="23.26953125" style="68" customWidth="1"/>
    <col min="4" max="7" width="11" style="68"/>
    <col min="8" max="8" width="8.90625" style="68" customWidth="1"/>
    <col min="9" max="9" width="36.36328125" style="68" customWidth="1"/>
    <col min="10" max="16384" width="11" style="68"/>
  </cols>
  <sheetData>
    <row r="1" spans="1:9" ht="18">
      <c r="A1" s="84"/>
      <c r="B1" s="84"/>
      <c r="C1" s="84"/>
      <c r="D1" s="84"/>
      <c r="E1" s="84"/>
      <c r="F1" s="84"/>
      <c r="G1" s="84"/>
      <c r="H1" s="84"/>
    </row>
    <row r="2" spans="1:9" ht="18">
      <c r="A2" s="84"/>
      <c r="B2" s="84"/>
      <c r="C2" s="84"/>
      <c r="D2" s="84"/>
      <c r="E2" s="84"/>
      <c r="F2" s="84"/>
      <c r="G2" s="84"/>
      <c r="H2" s="84"/>
    </row>
    <row r="3" spans="1:9" ht="18">
      <c r="A3" s="84"/>
      <c r="B3" s="84"/>
      <c r="C3" s="84"/>
      <c r="D3" s="84"/>
      <c r="E3" s="84"/>
      <c r="F3" s="84"/>
      <c r="G3" s="84"/>
      <c r="H3" s="84"/>
    </row>
    <row r="4" spans="1:9" s="84" customFormat="1" ht="18"/>
    <row r="5" spans="1:9" s="84" customFormat="1" ht="18"/>
    <row r="6" spans="1:9" s="84" customFormat="1" ht="18"/>
    <row r="7" spans="1:9" s="84" customFormat="1" ht="18"/>
    <row r="8" spans="1:9" s="84" customFormat="1" ht="18"/>
    <row r="9" spans="1:9" s="84" customFormat="1" ht="18"/>
    <row r="10" spans="1:9" s="84" customFormat="1" ht="18"/>
    <row r="11" spans="1:9" s="84" customFormat="1" ht="18">
      <c r="A11" s="88"/>
      <c r="B11" s="88"/>
      <c r="C11" s="88"/>
      <c r="D11" s="88"/>
      <c r="E11" s="88"/>
      <c r="F11" s="88"/>
      <c r="G11" s="88"/>
      <c r="H11" s="88"/>
      <c r="I11" s="88"/>
    </row>
    <row r="12" spans="1:9" s="84" customFormat="1" ht="18">
      <c r="A12" s="88"/>
      <c r="B12" s="88"/>
      <c r="C12" s="88"/>
      <c r="D12" s="88"/>
      <c r="E12" s="88"/>
      <c r="F12" s="88"/>
      <c r="G12" s="88"/>
      <c r="H12" s="88"/>
      <c r="I12" s="88"/>
    </row>
    <row r="13" spans="1:9" s="84" customFormat="1" ht="28.2">
      <c r="A13" s="997" t="s">
        <v>46</v>
      </c>
      <c r="B13" s="997"/>
      <c r="C13" s="997"/>
      <c r="D13" s="997"/>
      <c r="E13" s="997"/>
      <c r="F13" s="997"/>
      <c r="G13" s="997"/>
      <c r="H13" s="997"/>
      <c r="I13" s="997"/>
    </row>
    <row r="14" spans="1:9" s="84" customFormat="1" ht="18">
      <c r="A14" s="88"/>
      <c r="B14" s="188"/>
      <c r="C14" s="188"/>
      <c r="D14" s="189"/>
      <c r="E14" s="188"/>
      <c r="F14" s="188"/>
      <c r="G14" s="188"/>
      <c r="H14" s="188"/>
      <c r="I14" s="188"/>
    </row>
    <row r="15" spans="1:9" ht="22.5" customHeight="1" thickBot="1">
      <c r="A15" s="958"/>
      <c r="B15" s="958"/>
      <c r="C15" s="958"/>
      <c r="D15" s="958"/>
      <c r="E15" s="958"/>
      <c r="F15" s="958"/>
      <c r="G15" s="958"/>
      <c r="H15" s="958"/>
      <c r="I15" s="958"/>
    </row>
    <row r="16" spans="1:9" ht="16.2" thickTop="1">
      <c r="A16" s="85"/>
      <c r="B16" s="86"/>
      <c r="C16" s="86"/>
      <c r="D16" s="87"/>
      <c r="E16" s="87"/>
      <c r="F16" s="87"/>
      <c r="G16" s="87"/>
      <c r="H16" s="87"/>
      <c r="I16" s="86"/>
    </row>
    <row r="17" spans="1:9">
      <c r="A17" s="85"/>
      <c r="B17" s="86"/>
      <c r="C17" s="86"/>
      <c r="D17" s="86"/>
      <c r="E17" s="86"/>
      <c r="F17" s="86"/>
      <c r="G17" s="86"/>
      <c r="H17" s="86"/>
      <c r="I17" s="86"/>
    </row>
    <row r="18" spans="1:9">
      <c r="A18" s="85"/>
      <c r="B18" s="85"/>
      <c r="C18" s="85"/>
      <c r="D18" s="85"/>
      <c r="E18" s="85"/>
      <c r="F18" s="85"/>
      <c r="G18" s="85"/>
      <c r="H18" s="85"/>
      <c r="I18" s="85"/>
    </row>
    <row r="19" spans="1:9">
      <c r="A19" s="85"/>
      <c r="B19" s="85"/>
      <c r="C19" s="85"/>
      <c r="D19" s="85"/>
      <c r="E19" s="85"/>
      <c r="F19" s="85"/>
      <c r="G19" s="85"/>
      <c r="H19" s="85"/>
      <c r="I19" s="85"/>
    </row>
    <row r="20" spans="1:9">
      <c r="A20" s="85"/>
      <c r="B20" s="85"/>
      <c r="C20" s="85"/>
      <c r="D20" s="85"/>
      <c r="E20" s="85"/>
      <c r="F20" s="85"/>
      <c r="G20" s="85"/>
      <c r="H20" s="85"/>
      <c r="I20" s="85"/>
    </row>
    <row r="21" spans="1:9" ht="28.8">
      <c r="A21" s="998" t="s">
        <v>48</v>
      </c>
      <c r="B21" s="998"/>
      <c r="C21" s="998"/>
      <c r="D21" s="998"/>
      <c r="E21" s="998"/>
      <c r="F21" s="998"/>
      <c r="G21" s="998"/>
      <c r="H21" s="998"/>
      <c r="I21" s="998"/>
    </row>
    <row r="22" spans="1:9" ht="31.2">
      <c r="A22" s="88"/>
      <c r="B22" s="218"/>
      <c r="C22" s="218"/>
      <c r="D22" s="218"/>
      <c r="E22" s="218"/>
      <c r="F22" s="218"/>
      <c r="G22" s="218"/>
      <c r="H22" s="218"/>
      <c r="I22" s="85"/>
    </row>
    <row r="23" spans="1:9" ht="31.2">
      <c r="A23" s="88"/>
      <c r="B23" s="218"/>
      <c r="C23" s="218"/>
      <c r="D23" s="218"/>
      <c r="E23" s="218"/>
      <c r="F23" s="218"/>
      <c r="G23" s="218"/>
      <c r="H23" s="218"/>
      <c r="I23" s="85"/>
    </row>
    <row r="24" spans="1:9">
      <c r="A24" s="85"/>
      <c r="B24" s="85"/>
      <c r="C24" s="85"/>
      <c r="D24" s="85"/>
      <c r="E24" s="85"/>
      <c r="F24" s="85"/>
      <c r="G24" s="85"/>
      <c r="H24" s="85"/>
      <c r="I24" s="85"/>
    </row>
    <row r="25" spans="1:9" ht="23.4">
      <c r="A25" s="85"/>
      <c r="B25" s="212"/>
      <c r="C25" s="212"/>
      <c r="D25" s="212"/>
      <c r="E25" s="212"/>
      <c r="F25" s="212"/>
      <c r="G25" s="212"/>
      <c r="H25" s="212"/>
      <c r="I25" s="85"/>
    </row>
    <row r="26" spans="1:9" ht="23.4">
      <c r="A26" s="85"/>
      <c r="B26" s="212"/>
      <c r="C26" s="212"/>
      <c r="D26" s="212"/>
      <c r="E26" s="212"/>
      <c r="F26" s="212"/>
      <c r="G26" s="212"/>
      <c r="H26" s="212"/>
      <c r="I26" s="85"/>
    </row>
    <row r="27" spans="1:9">
      <c r="A27" s="85"/>
      <c r="B27" s="85"/>
      <c r="C27" s="85"/>
      <c r="D27" s="85"/>
      <c r="E27" s="85"/>
      <c r="F27" s="85"/>
      <c r="G27" s="85"/>
      <c r="H27" s="85"/>
      <c r="I27" s="85"/>
    </row>
    <row r="28" spans="1:9">
      <c r="A28" s="85"/>
      <c r="B28" s="85"/>
      <c r="C28" s="85"/>
      <c r="D28" s="85"/>
      <c r="E28" s="85"/>
      <c r="F28" s="85"/>
      <c r="G28" s="85"/>
      <c r="H28" s="85"/>
      <c r="I28" s="85"/>
    </row>
    <row r="29" spans="1:9" ht="25.2">
      <c r="A29" s="960" t="s">
        <v>237</v>
      </c>
      <c r="B29" s="960"/>
      <c r="C29" s="960"/>
      <c r="D29" s="960"/>
      <c r="E29" s="960"/>
      <c r="F29" s="960"/>
      <c r="G29" s="960"/>
      <c r="H29" s="960"/>
      <c r="I29" s="960"/>
    </row>
    <row r="30" spans="1:9">
      <c r="A30" s="5"/>
      <c r="B30" s="5"/>
      <c r="C30" s="85"/>
      <c r="D30" s="5"/>
      <c r="E30" s="5"/>
      <c r="F30" s="5"/>
      <c r="G30" s="5"/>
      <c r="H30" s="5"/>
      <c r="I30" s="5"/>
    </row>
    <row r="31" spans="1:9" ht="23.4">
      <c r="A31" s="961" t="s">
        <v>262</v>
      </c>
      <c r="B31" s="961"/>
      <c r="C31" s="961"/>
      <c r="D31" s="961"/>
      <c r="E31" s="961"/>
      <c r="F31" s="961"/>
      <c r="G31" s="961"/>
      <c r="H31" s="961"/>
      <c r="I31" s="961"/>
    </row>
    <row r="32" spans="1:9" ht="23.4">
      <c r="A32" s="961" t="str">
        <f>couverture!B26</f>
        <v>Situation au 1er janvier 2018</v>
      </c>
      <c r="B32" s="961"/>
      <c r="C32" s="961"/>
      <c r="D32" s="961"/>
      <c r="E32" s="961"/>
      <c r="F32" s="961"/>
      <c r="G32" s="961"/>
      <c r="H32" s="961"/>
      <c r="I32" s="961"/>
    </row>
    <row r="33" spans="1:9">
      <c r="A33" s="5"/>
      <c r="B33" s="5"/>
      <c r="C33" s="5"/>
      <c r="D33" s="5"/>
      <c r="E33" s="5"/>
      <c r="F33" s="5"/>
      <c r="G33" s="5"/>
      <c r="H33" s="5"/>
      <c r="I33" s="5"/>
    </row>
  </sheetData>
  <mergeCells count="6">
    <mergeCell ref="A13:I13"/>
    <mergeCell ref="A15:I15"/>
    <mergeCell ref="A21:I21"/>
    <mergeCell ref="A29:I29"/>
    <mergeCell ref="A32:I32"/>
    <mergeCell ref="A31:I31"/>
  </mergeCells>
  <printOptions horizontalCentered="1" verticalCentered="1"/>
  <pageMargins left="0" right="0" top="0" bottom="0" header="0" footer="0"/>
  <pageSetup paperSize="9" scale="68" firstPageNumber="2"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64"/>
  <sheetViews>
    <sheetView view="pageLayout" zoomScale="70" zoomScaleNormal="75" zoomScaleSheetLayoutView="85" zoomScalePageLayoutView="70" workbookViewId="0">
      <selection activeCell="K8" sqref="K8"/>
    </sheetView>
  </sheetViews>
  <sheetFormatPr baseColWidth="10" defaultColWidth="11" defaultRowHeight="15.6"/>
  <cols>
    <col min="1" max="1" width="17.453125" style="2" customWidth="1"/>
    <col min="2" max="2" width="15.26953125" style="2" customWidth="1"/>
    <col min="3" max="3" width="14.7265625" style="2" customWidth="1"/>
    <col min="4" max="4" width="16" style="2" customWidth="1"/>
    <col min="5" max="5" width="15.90625" style="2" customWidth="1"/>
    <col min="6" max="6" width="16.08984375" style="2" customWidth="1"/>
    <col min="7" max="7" width="14.90625" style="2" customWidth="1"/>
    <col min="8" max="16384" width="11" style="2"/>
  </cols>
  <sheetData>
    <row r="1" spans="1:21" ht="18">
      <c r="A1" s="4"/>
      <c r="B1" s="4"/>
      <c r="C1" s="4"/>
      <c r="D1" s="4"/>
      <c r="E1" s="4"/>
      <c r="F1" s="4"/>
      <c r="G1" s="4"/>
      <c r="H1" s="4"/>
      <c r="I1" s="5"/>
      <c r="J1" s="5"/>
      <c r="K1" s="5"/>
      <c r="L1" s="5"/>
      <c r="M1" s="5"/>
      <c r="N1" s="5"/>
      <c r="O1" s="5"/>
      <c r="P1" s="5"/>
    </row>
    <row r="2" spans="1:21" ht="18">
      <c r="A2" s="4"/>
      <c r="B2" s="4"/>
      <c r="C2" s="4"/>
      <c r="D2" s="4"/>
      <c r="E2" s="4"/>
      <c r="F2" s="4"/>
      <c r="G2" s="4"/>
      <c r="H2" s="4"/>
      <c r="I2" s="5"/>
      <c r="J2" s="5"/>
      <c r="K2" s="5"/>
      <c r="L2" s="5"/>
      <c r="M2" s="5"/>
      <c r="N2" s="5"/>
      <c r="O2" s="5"/>
      <c r="P2" s="5"/>
    </row>
    <row r="3" spans="1:21" ht="21">
      <c r="A3" s="303" t="s">
        <v>55</v>
      </c>
      <c r="B3" s="999" t="s">
        <v>273</v>
      </c>
      <c r="C3" s="999"/>
      <c r="D3" s="999"/>
      <c r="E3" s="999"/>
      <c r="F3" s="999"/>
      <c r="G3" s="999"/>
      <c r="H3" s="4"/>
      <c r="I3" s="5"/>
      <c r="J3" s="5"/>
      <c r="K3" s="5"/>
      <c r="L3" s="5"/>
      <c r="M3" s="5"/>
      <c r="N3" s="5"/>
      <c r="O3" s="5"/>
      <c r="P3" s="5"/>
    </row>
    <row r="4" spans="1:21" s="159" customFormat="1" ht="21.75" customHeight="1">
      <c r="A4" s="4"/>
      <c r="B4" s="1000"/>
      <c r="C4" s="1000"/>
      <c r="D4" s="1000"/>
      <c r="E4" s="1000"/>
      <c r="F4" s="1000"/>
      <c r="G4" s="1000"/>
      <c r="H4" s="71"/>
      <c r="I4" s="71"/>
      <c r="J4" s="71"/>
      <c r="K4" s="71"/>
      <c r="L4" s="71"/>
      <c r="M4" s="71"/>
      <c r="N4" s="71"/>
      <c r="O4" s="71"/>
      <c r="P4" s="71"/>
      <c r="Q4" s="71"/>
      <c r="R4" s="71"/>
      <c r="S4" s="71"/>
      <c r="T4" s="71"/>
      <c r="U4" s="71"/>
    </row>
    <row r="5" spans="1:21" s="159" customFormat="1" ht="15" customHeight="1">
      <c r="A5" s="165"/>
      <c r="B5" s="204"/>
      <c r="C5" s="204"/>
      <c r="D5" s="204"/>
      <c r="E5" s="204"/>
      <c r="F5" s="204"/>
      <c r="G5" s="205"/>
      <c r="H5" s="71"/>
      <c r="I5" s="71"/>
      <c r="J5" s="71"/>
      <c r="K5" s="71"/>
      <c r="L5" s="71"/>
      <c r="M5" s="71"/>
      <c r="N5" s="71"/>
      <c r="O5" s="71"/>
      <c r="P5" s="71"/>
      <c r="Q5" s="71"/>
      <c r="R5" s="71"/>
      <c r="S5" s="71"/>
      <c r="T5" s="71"/>
      <c r="U5" s="71"/>
    </row>
    <row r="6" spans="1:21" s="159" customFormat="1" ht="36">
      <c r="A6" s="310"/>
      <c r="B6" s="318" t="s">
        <v>270</v>
      </c>
      <c r="C6" s="311" t="s">
        <v>130</v>
      </c>
      <c r="D6" s="324" t="s">
        <v>271</v>
      </c>
      <c r="E6" s="311" t="s">
        <v>130</v>
      </c>
      <c r="F6" s="332" t="s">
        <v>25</v>
      </c>
      <c r="G6" s="325" t="s">
        <v>130</v>
      </c>
      <c r="H6" s="71"/>
      <c r="I6" s="71"/>
      <c r="J6" s="71"/>
      <c r="K6" s="71"/>
      <c r="L6" s="71"/>
      <c r="M6" s="71"/>
      <c r="N6" s="71"/>
      <c r="O6" s="71"/>
      <c r="P6" s="71"/>
      <c r="Q6" s="71"/>
      <c r="R6" s="71"/>
      <c r="S6" s="71"/>
      <c r="T6" s="71"/>
      <c r="U6" s="71"/>
    </row>
    <row r="7" spans="1:21" s="159" customFormat="1" ht="42.6" customHeight="1">
      <c r="A7" s="309">
        <f>[2]Tab6!A4</f>
        <v>43101</v>
      </c>
      <c r="B7" s="319">
        <f>[2]Tab6!B4</f>
        <v>68974</v>
      </c>
      <c r="C7" s="312">
        <f>((B7-B8)/B8)</f>
        <v>5.8331145915361511E-3</v>
      </c>
      <c r="D7" s="319">
        <f>[2]Tab6!C4</f>
        <v>10811</v>
      </c>
      <c r="E7" s="312">
        <f>((D7-D8)/D8)</f>
        <v>2.3865896391703761E-2</v>
      </c>
      <c r="F7" s="333">
        <f>B7+D7</f>
        <v>79785</v>
      </c>
      <c r="G7" s="326">
        <f>((F7-F8)/F8)</f>
        <v>8.2392933415894754E-3</v>
      </c>
      <c r="H7" s="71"/>
      <c r="I7" s="71"/>
      <c r="J7" s="71"/>
      <c r="K7" s="71"/>
      <c r="L7" s="71"/>
      <c r="M7" s="71"/>
      <c r="N7" s="71"/>
      <c r="O7" s="71"/>
      <c r="P7" s="71"/>
      <c r="Q7" s="71"/>
      <c r="R7" s="71"/>
      <c r="S7" s="71"/>
      <c r="T7" s="71"/>
      <c r="U7" s="71"/>
    </row>
    <row r="8" spans="1:21" s="159" customFormat="1" ht="42.6" customHeight="1">
      <c r="A8" s="309">
        <f>[2]Tab6!A5</f>
        <v>43009</v>
      </c>
      <c r="B8" s="319">
        <f>[2]Tab6!B5</f>
        <v>68574</v>
      </c>
      <c r="C8" s="312">
        <f t="shared" ref="C8:C13" si="0">((B8-B9)/B9)</f>
        <v>-2.0623268302436517E-2</v>
      </c>
      <c r="D8" s="319">
        <f>[2]Tab6!C5</f>
        <v>10559</v>
      </c>
      <c r="E8" s="312">
        <f t="shared" ref="E8" si="1">((D8-D9)/D9)</f>
        <v>-0.10235484145201054</v>
      </c>
      <c r="F8" s="333">
        <f t="shared" ref="F8:F15" si="2">B8+D8</f>
        <v>79133</v>
      </c>
      <c r="G8" s="326">
        <f t="shared" ref="G8" si="3">((F8-F9)/F9)</f>
        <v>-3.2379158973355672E-2</v>
      </c>
      <c r="H8" s="71"/>
      <c r="I8" s="71"/>
      <c r="J8" s="71"/>
      <c r="K8" s="71"/>
      <c r="L8" s="71"/>
      <c r="M8" s="71"/>
      <c r="N8" s="71"/>
      <c r="O8" s="71"/>
      <c r="P8" s="71"/>
      <c r="Q8" s="71"/>
      <c r="R8" s="71"/>
      <c r="S8" s="71"/>
      <c r="T8" s="71"/>
      <c r="U8" s="71"/>
    </row>
    <row r="9" spans="1:21" s="159" customFormat="1" ht="42.6" customHeight="1">
      <c r="A9" s="309">
        <f>[2]Tab6!A6</f>
        <v>42917</v>
      </c>
      <c r="B9" s="319">
        <f>[2]Tab6!B6</f>
        <v>70018</v>
      </c>
      <c r="C9" s="313">
        <f t="shared" si="0"/>
        <v>-3.0186529972946034E-3</v>
      </c>
      <c r="D9" s="319">
        <f>[2]Tab6!C6</f>
        <v>11763</v>
      </c>
      <c r="E9" s="313">
        <f t="shared" ref="E9" si="4">((D9-D10)/D10)</f>
        <v>4.097345132743363E-2</v>
      </c>
      <c r="F9" s="334">
        <f t="shared" si="2"/>
        <v>81781</v>
      </c>
      <c r="G9" s="327">
        <f t="shared" ref="G9" si="5">((F9-F10)/F10)</f>
        <v>3.078621366368208E-3</v>
      </c>
      <c r="H9" s="71"/>
      <c r="I9" s="71"/>
      <c r="J9" s="71"/>
      <c r="K9" s="71"/>
      <c r="L9" s="71"/>
      <c r="M9" s="71"/>
      <c r="N9" s="71"/>
      <c r="O9" s="71"/>
      <c r="P9" s="71"/>
      <c r="Q9" s="71"/>
      <c r="R9" s="71"/>
      <c r="S9" s="71"/>
      <c r="T9" s="71"/>
      <c r="U9" s="71"/>
    </row>
    <row r="10" spans="1:21" s="159" customFormat="1" ht="42.6" customHeight="1">
      <c r="A10" s="190">
        <f>[2]Tab6!A7</f>
        <v>42826</v>
      </c>
      <c r="B10" s="320">
        <f>[2]Tab6!B7</f>
        <v>70230</v>
      </c>
      <c r="C10" s="314">
        <f t="shared" si="0"/>
        <v>2.6274257657236382E-2</v>
      </c>
      <c r="D10" s="320">
        <f>[2]Tab6!C7</f>
        <v>11300</v>
      </c>
      <c r="E10" s="314">
        <f t="shared" ref="E10" si="6">((D10-D11)/D11)</f>
        <v>9.0312620609803163E-2</v>
      </c>
      <c r="F10" s="335">
        <f t="shared" si="2"/>
        <v>81530</v>
      </c>
      <c r="G10" s="328">
        <f t="shared" ref="G10" si="7">((F10-F11)/F11)</f>
        <v>3.4697192750901058E-2</v>
      </c>
      <c r="H10" s="71"/>
      <c r="I10" s="4"/>
      <c r="J10" s="4"/>
      <c r="K10" s="4"/>
      <c r="L10" s="4"/>
      <c r="M10" s="4"/>
      <c r="N10" s="4"/>
      <c r="O10" s="71"/>
      <c r="P10" s="71"/>
      <c r="Q10" s="71"/>
      <c r="R10" s="71"/>
      <c r="S10" s="71"/>
      <c r="T10" s="71"/>
      <c r="U10" s="71"/>
    </row>
    <row r="11" spans="1:21" s="75" customFormat="1" ht="42.6" customHeight="1">
      <c r="A11" s="309">
        <f>[2]Tab6!A8</f>
        <v>42736</v>
      </c>
      <c r="B11" s="319">
        <f>[2]Tab6!B8</f>
        <v>68432</v>
      </c>
      <c r="C11" s="313">
        <f t="shared" si="0"/>
        <v>-1.1968356832180284E-3</v>
      </c>
      <c r="D11" s="319">
        <f>[2]Tab6!C8</f>
        <v>10364</v>
      </c>
      <c r="E11" s="313">
        <f t="shared" ref="E11" si="8">((D11-D12)/D12)</f>
        <v>-9.9350401222774165E-3</v>
      </c>
      <c r="F11" s="334">
        <f t="shared" si="2"/>
        <v>78796</v>
      </c>
      <c r="G11" s="327">
        <f t="shared" ref="G11" si="9">((F11-F12)/F12)</f>
        <v>-2.354966954495961E-3</v>
      </c>
      <c r="I11" s="4"/>
      <c r="J11" s="4"/>
      <c r="K11" s="4"/>
      <c r="L11" s="4"/>
      <c r="M11" s="4"/>
      <c r="N11" s="4"/>
    </row>
    <row r="12" spans="1:21" s="159" customFormat="1" ht="42.6" customHeight="1">
      <c r="A12" s="190">
        <f>[2]Tab6!A9</f>
        <v>42644</v>
      </c>
      <c r="B12" s="320">
        <f>[2]Tab6!B9</f>
        <v>68514</v>
      </c>
      <c r="C12" s="314">
        <f t="shared" si="0"/>
        <v>-1.241081081081081E-2</v>
      </c>
      <c r="D12" s="320">
        <f>[2]Tab6!C9</f>
        <v>10468</v>
      </c>
      <c r="E12" s="314">
        <f t="shared" ref="E12" si="10">((D12-D13)/D13)</f>
        <v>-9.210754553339115E-2</v>
      </c>
      <c r="F12" s="335">
        <f t="shared" si="2"/>
        <v>78982</v>
      </c>
      <c r="G12" s="328">
        <f t="shared" ref="G12" si="11">((F12-F13)/F13)</f>
        <v>-2.3768617514368703E-2</v>
      </c>
      <c r="H12" s="71"/>
      <c r="I12" s="4"/>
      <c r="J12" s="4"/>
      <c r="K12" s="4"/>
      <c r="L12" s="4"/>
      <c r="M12" s="4"/>
      <c r="N12" s="4"/>
      <c r="O12" s="71"/>
      <c r="P12" s="71"/>
      <c r="Q12" s="71"/>
      <c r="R12" s="71"/>
      <c r="S12" s="71"/>
      <c r="T12" s="71"/>
      <c r="U12" s="71"/>
    </row>
    <row r="13" spans="1:21" s="159" customFormat="1" ht="42.6" customHeight="1">
      <c r="A13" s="308">
        <f>[2]Tab6!A10</f>
        <v>42552</v>
      </c>
      <c r="B13" s="321">
        <f>[2]Tab6!B10</f>
        <v>69375</v>
      </c>
      <c r="C13" s="315">
        <f t="shared" si="0"/>
        <v>1.4833018826523894E-2</v>
      </c>
      <c r="D13" s="321">
        <f>[2]Tab6!C10</f>
        <v>11530</v>
      </c>
      <c r="E13" s="315">
        <f t="shared" ref="E13" si="12">((D13-D14)/D14)</f>
        <v>4.2401229545249074E-2</v>
      </c>
      <c r="F13" s="336">
        <f t="shared" si="2"/>
        <v>80905</v>
      </c>
      <c r="G13" s="329">
        <f t="shared" ref="G13" si="13">((F13-F14)/F14)</f>
        <v>1.8672408148875625E-2</v>
      </c>
      <c r="H13" s="71"/>
      <c r="I13" s="71"/>
      <c r="J13" s="71"/>
      <c r="K13" s="71"/>
      <c r="L13" s="71"/>
      <c r="M13" s="71"/>
      <c r="N13" s="71"/>
      <c r="O13" s="71"/>
      <c r="P13" s="71"/>
      <c r="Q13" s="71"/>
      <c r="R13" s="71"/>
      <c r="S13" s="71"/>
      <c r="T13" s="71"/>
      <c r="U13" s="71"/>
    </row>
    <row r="14" spans="1:21" s="159" customFormat="1" ht="42.6" customHeight="1">
      <c r="A14" s="307">
        <f>[2]Tab6!A11</f>
        <v>42461</v>
      </c>
      <c r="B14" s="322">
        <f>[2]Tab6!B11</f>
        <v>68361</v>
      </c>
      <c r="C14" s="316">
        <f>((B14-B15)/B15)</f>
        <v>2.5240709079456494E-2</v>
      </c>
      <c r="D14" s="322">
        <f>[2]Tab6!C11</f>
        <v>11061</v>
      </c>
      <c r="E14" s="316">
        <f t="shared" ref="E14" si="14">((D14-D15)/D15)</f>
        <v>0.11468305955860122</v>
      </c>
      <c r="F14" s="337">
        <f t="shared" si="2"/>
        <v>79422</v>
      </c>
      <c r="G14" s="330">
        <f t="shared" ref="G14" si="15">((F14-F15)/F15)</f>
        <v>3.6827195467422094E-2</v>
      </c>
      <c r="H14" s="71"/>
      <c r="I14" s="71"/>
      <c r="J14" s="71"/>
      <c r="K14" s="71"/>
      <c r="L14" s="71"/>
      <c r="M14" s="71"/>
      <c r="N14" s="71"/>
      <c r="O14" s="71"/>
      <c r="P14" s="71"/>
      <c r="Q14" s="71"/>
      <c r="R14" s="71"/>
      <c r="S14" s="71"/>
      <c r="T14" s="71"/>
      <c r="U14" s="71"/>
    </row>
    <row r="15" spans="1:21" ht="42.6" customHeight="1">
      <c r="A15" s="307">
        <f>[2]Tab6!A12</f>
        <v>42370</v>
      </c>
      <c r="B15" s="323">
        <f>[2]Tab6!B12</f>
        <v>66678</v>
      </c>
      <c r="C15" s="317" t="s">
        <v>314</v>
      </c>
      <c r="D15" s="323">
        <f>[2]Tab6!C12</f>
        <v>9923</v>
      </c>
      <c r="E15" s="317" t="s">
        <v>314</v>
      </c>
      <c r="F15" s="338">
        <f t="shared" si="2"/>
        <v>76601</v>
      </c>
      <c r="G15" s="331" t="s">
        <v>314</v>
      </c>
      <c r="H15" s="1"/>
      <c r="I15" s="1"/>
      <c r="J15" s="1"/>
      <c r="K15" s="1"/>
      <c r="L15" s="1"/>
      <c r="M15" s="1"/>
      <c r="N15" s="1"/>
      <c r="O15" s="1"/>
      <c r="P15" s="1"/>
      <c r="Q15" s="1"/>
      <c r="R15" s="1"/>
      <c r="S15" s="1"/>
      <c r="T15" s="1"/>
      <c r="U15" s="1"/>
    </row>
    <row r="16" spans="1:21" ht="18">
      <c r="A16" s="304" t="s">
        <v>131</v>
      </c>
      <c r="B16" s="305"/>
      <c r="C16" s="305"/>
      <c r="D16" s="305"/>
      <c r="E16" s="305"/>
      <c r="F16" s="305"/>
      <c r="G16" s="306"/>
      <c r="H16" s="1"/>
      <c r="I16" s="1"/>
      <c r="J16" s="1"/>
      <c r="K16" s="1"/>
      <c r="L16" s="1"/>
      <c r="M16" s="1"/>
      <c r="N16" s="1"/>
      <c r="O16" s="1"/>
      <c r="P16" s="1"/>
      <c r="Q16" s="1"/>
      <c r="R16" s="1"/>
      <c r="S16" s="1"/>
      <c r="T16" s="1"/>
      <c r="U16" s="1"/>
    </row>
    <row r="17" spans="1:21" ht="21.9" customHeight="1">
      <c r="A17" s="1"/>
      <c r="B17" s="1"/>
      <c r="C17" s="1"/>
      <c r="D17" s="1"/>
      <c r="E17" s="1"/>
      <c r="F17" s="1"/>
      <c r="G17" s="1"/>
      <c r="H17" s="1"/>
      <c r="I17" s="1"/>
      <c r="J17" s="1"/>
      <c r="K17" s="1"/>
      <c r="L17" s="1"/>
      <c r="M17" s="1"/>
      <c r="N17" s="1"/>
      <c r="O17" s="1"/>
      <c r="P17" s="1"/>
      <c r="Q17" s="1"/>
      <c r="R17" s="1"/>
      <c r="S17" s="1"/>
      <c r="T17" s="1"/>
      <c r="U17" s="1"/>
    </row>
    <row r="18" spans="1:21" ht="21.9" customHeight="1">
      <c r="A18" s="1"/>
      <c r="B18" s="1"/>
      <c r="C18" s="1"/>
      <c r="D18" s="1"/>
      <c r="E18" s="1"/>
      <c r="F18" s="1"/>
      <c r="G18" s="1"/>
      <c r="H18" s="1"/>
      <c r="I18" s="1"/>
      <c r="J18" s="1"/>
      <c r="K18" s="1"/>
      <c r="L18" s="1"/>
      <c r="M18" s="1"/>
      <c r="N18" s="1"/>
      <c r="O18" s="1"/>
      <c r="P18" s="1"/>
      <c r="Q18" s="1"/>
      <c r="R18" s="1"/>
      <c r="S18" s="1"/>
      <c r="T18" s="1"/>
      <c r="U18" s="1"/>
    </row>
    <row r="19" spans="1:21" ht="21.9" customHeight="1">
      <c r="A19" s="1"/>
      <c r="B19" s="1"/>
      <c r="C19" s="1"/>
      <c r="D19" s="1"/>
      <c r="E19" s="1"/>
      <c r="F19" s="1"/>
      <c r="G19" s="1"/>
      <c r="H19" s="1"/>
      <c r="I19" s="1"/>
      <c r="J19" s="1"/>
      <c r="K19" s="1"/>
      <c r="L19" s="1"/>
      <c r="M19" s="1"/>
      <c r="N19" s="1"/>
      <c r="O19" s="1"/>
      <c r="P19" s="1"/>
      <c r="Q19" s="1"/>
      <c r="R19" s="1"/>
      <c r="S19" s="1"/>
      <c r="T19" s="1"/>
      <c r="U19" s="1"/>
    </row>
    <row r="20" spans="1:21">
      <c r="A20" s="1"/>
      <c r="B20" s="1"/>
      <c r="C20" s="1"/>
      <c r="D20" s="1"/>
      <c r="E20" s="1"/>
      <c r="F20" s="1"/>
      <c r="G20" s="1"/>
      <c r="H20" s="1"/>
      <c r="I20" s="1"/>
      <c r="J20" s="1"/>
      <c r="K20" s="1"/>
      <c r="L20" s="1"/>
      <c r="M20" s="1"/>
      <c r="N20" s="1"/>
      <c r="O20" s="1"/>
      <c r="P20" s="1"/>
      <c r="Q20" s="1"/>
      <c r="R20" s="1"/>
      <c r="S20" s="1"/>
      <c r="T20" s="1"/>
      <c r="U20" s="1"/>
    </row>
    <row r="21" spans="1:21" ht="31.2">
      <c r="A21" s="71"/>
      <c r="B21" s="217"/>
      <c r="C21" s="217"/>
      <c r="D21" s="217"/>
      <c r="E21" s="217"/>
      <c r="F21" s="217"/>
      <c r="G21" s="217"/>
      <c r="H21" s="217"/>
      <c r="I21" s="1"/>
      <c r="J21" s="1"/>
      <c r="K21" s="1"/>
      <c r="L21" s="1"/>
      <c r="M21" s="1"/>
      <c r="N21" s="1"/>
      <c r="O21" s="1"/>
      <c r="P21" s="1"/>
      <c r="Q21" s="1"/>
      <c r="R21" s="1"/>
      <c r="S21" s="1"/>
      <c r="T21" s="1"/>
      <c r="U21" s="1"/>
    </row>
    <row r="22" spans="1:21" ht="31.2">
      <c r="A22" s="71"/>
      <c r="B22" s="217"/>
      <c r="C22" s="217"/>
      <c r="D22" s="217"/>
      <c r="E22" s="217"/>
      <c r="F22" s="217"/>
      <c r="G22" s="217"/>
      <c r="H22" s="217"/>
      <c r="I22" s="1"/>
      <c r="J22" s="1"/>
      <c r="K22" s="1"/>
      <c r="L22" s="1"/>
      <c r="M22" s="1"/>
      <c r="N22" s="1"/>
      <c r="O22" s="1"/>
      <c r="P22" s="1"/>
      <c r="Q22" s="1"/>
      <c r="R22" s="1"/>
      <c r="S22" s="1"/>
      <c r="T22" s="1"/>
      <c r="U22" s="1"/>
    </row>
    <row r="23" spans="1:21" ht="31.2">
      <c r="A23" s="71"/>
      <c r="B23" s="217"/>
      <c r="C23" s="217"/>
      <c r="D23" s="217"/>
      <c r="E23" s="217"/>
      <c r="F23" s="217"/>
      <c r="G23" s="217"/>
      <c r="H23" s="217"/>
      <c r="I23" s="1"/>
      <c r="J23" s="1"/>
      <c r="K23" s="1"/>
      <c r="L23" s="1"/>
      <c r="M23" s="1"/>
      <c r="N23" s="1"/>
      <c r="O23" s="1"/>
      <c r="P23" s="1"/>
      <c r="Q23" s="1"/>
      <c r="R23" s="1"/>
      <c r="S23" s="1"/>
      <c r="T23" s="1"/>
      <c r="U23" s="1"/>
    </row>
    <row r="24" spans="1:21">
      <c r="A24" s="1"/>
      <c r="B24" s="1"/>
      <c r="C24" s="1"/>
      <c r="D24" s="1"/>
      <c r="E24" s="1"/>
      <c r="F24" s="1"/>
      <c r="G24" s="1"/>
      <c r="H24" s="1"/>
      <c r="I24" s="1"/>
      <c r="J24" s="1"/>
      <c r="K24" s="1"/>
      <c r="L24" s="1"/>
      <c r="M24" s="1"/>
      <c r="N24" s="1"/>
      <c r="O24" s="1"/>
      <c r="P24" s="1"/>
      <c r="Q24" s="1"/>
      <c r="R24" s="1"/>
      <c r="S24" s="1"/>
      <c r="T24" s="1"/>
      <c r="U24" s="1"/>
    </row>
    <row r="25" spans="1:21" ht="23.4">
      <c r="A25" s="1"/>
      <c r="B25" s="211"/>
      <c r="C25" s="211"/>
      <c r="D25" s="211"/>
      <c r="E25" s="211"/>
      <c r="F25" s="211"/>
      <c r="G25" s="211"/>
      <c r="H25" s="211"/>
      <c r="I25" s="1"/>
      <c r="J25" s="1"/>
      <c r="K25" s="1"/>
      <c r="L25" s="1"/>
      <c r="M25" s="1"/>
      <c r="N25" s="1"/>
      <c r="O25" s="1"/>
      <c r="P25" s="1"/>
      <c r="Q25" s="1"/>
      <c r="R25" s="1"/>
      <c r="S25" s="1"/>
      <c r="T25" s="1"/>
      <c r="U25" s="1"/>
    </row>
    <row r="26" spans="1:21" ht="23.4">
      <c r="A26" s="1"/>
      <c r="B26" s="211"/>
      <c r="C26" s="211"/>
      <c r="D26" s="211"/>
      <c r="E26" s="211"/>
      <c r="F26" s="211"/>
      <c r="G26" s="211"/>
      <c r="H26" s="211"/>
      <c r="I26" s="1"/>
      <c r="J26" s="1"/>
      <c r="K26" s="1"/>
      <c r="L26" s="1"/>
      <c r="M26" s="1"/>
      <c r="N26" s="1"/>
      <c r="O26" s="1"/>
      <c r="P26" s="1"/>
      <c r="Q26" s="1"/>
      <c r="R26" s="1"/>
      <c r="S26" s="1"/>
      <c r="T26" s="1"/>
      <c r="U26" s="1"/>
    </row>
    <row r="27" spans="1:21">
      <c r="A27" s="1"/>
      <c r="B27" s="1"/>
      <c r="C27" s="1"/>
      <c r="D27" s="1"/>
      <c r="E27" s="1"/>
      <c r="F27" s="1"/>
      <c r="G27" s="1"/>
      <c r="H27" s="1"/>
      <c r="I27" s="1"/>
      <c r="J27" s="1"/>
      <c r="K27" s="1"/>
      <c r="L27" s="1"/>
      <c r="M27" s="1"/>
      <c r="N27" s="1"/>
      <c r="O27" s="1"/>
      <c r="P27" s="1"/>
      <c r="Q27" s="1"/>
      <c r="R27" s="1"/>
      <c r="S27" s="1"/>
      <c r="T27" s="1"/>
      <c r="U27" s="1"/>
    </row>
    <row r="28" spans="1:21">
      <c r="A28" s="1"/>
      <c r="B28" s="1"/>
      <c r="C28" s="1"/>
      <c r="D28" s="1"/>
      <c r="E28" s="1"/>
      <c r="F28" s="1"/>
      <c r="G28" s="1"/>
      <c r="H28" s="1"/>
      <c r="I28" s="1"/>
      <c r="J28" s="1"/>
      <c r="K28" s="1"/>
      <c r="L28" s="1"/>
      <c r="M28" s="1"/>
      <c r="N28" s="1"/>
      <c r="O28" s="1"/>
      <c r="P28" s="1"/>
      <c r="Q28" s="1"/>
      <c r="R28" s="1"/>
      <c r="S28" s="1"/>
      <c r="T28" s="1"/>
      <c r="U28" s="1"/>
    </row>
    <row r="29" spans="1:21" ht="21">
      <c r="A29" s="1"/>
      <c r="B29" s="208"/>
      <c r="C29" s="208"/>
      <c r="D29" s="208"/>
      <c r="E29" s="208"/>
      <c r="F29" s="208"/>
      <c r="G29" s="208"/>
      <c r="H29" s="208"/>
      <c r="I29" s="1"/>
      <c r="J29" s="1"/>
      <c r="K29" s="1"/>
      <c r="L29" s="1"/>
      <c r="M29" s="1"/>
      <c r="N29" s="1"/>
      <c r="O29" s="1"/>
      <c r="P29" s="1"/>
      <c r="Q29" s="1"/>
      <c r="R29" s="1"/>
      <c r="S29" s="1"/>
      <c r="T29" s="1"/>
      <c r="U29" s="1"/>
    </row>
    <row r="30" spans="1:21">
      <c r="A30" s="1"/>
      <c r="B30" s="1"/>
      <c r="C30" s="1"/>
      <c r="D30" s="1"/>
      <c r="E30" s="1"/>
      <c r="F30" s="1"/>
      <c r="G30" s="1"/>
      <c r="H30" s="1"/>
      <c r="I30" s="1"/>
      <c r="J30" s="1"/>
      <c r="K30" s="1"/>
      <c r="L30" s="1"/>
      <c r="M30" s="1"/>
      <c r="N30" s="1"/>
      <c r="O30" s="1"/>
      <c r="P30" s="1"/>
      <c r="Q30" s="1"/>
      <c r="R30" s="1"/>
      <c r="S30" s="1"/>
      <c r="T30" s="1"/>
      <c r="U30" s="1"/>
    </row>
    <row r="31" spans="1:21">
      <c r="A31" s="1"/>
      <c r="B31" s="1"/>
      <c r="C31" s="1"/>
      <c r="D31" s="1"/>
      <c r="E31" s="1"/>
      <c r="F31" s="1"/>
      <c r="G31" s="1"/>
      <c r="H31" s="1"/>
      <c r="I31" s="1"/>
      <c r="J31" s="1"/>
      <c r="K31" s="1"/>
      <c r="L31" s="1"/>
      <c r="M31" s="1"/>
      <c r="N31" s="1"/>
      <c r="O31" s="1"/>
      <c r="P31" s="1"/>
      <c r="Q31" s="1"/>
      <c r="R31" s="1"/>
      <c r="S31" s="1"/>
      <c r="T31" s="1"/>
      <c r="U31" s="1"/>
    </row>
    <row r="32" spans="1:21">
      <c r="A32" s="1"/>
      <c r="B32" s="1"/>
      <c r="C32" s="1"/>
      <c r="D32" s="1"/>
      <c r="E32" s="1"/>
      <c r="F32" s="1"/>
      <c r="G32" s="1"/>
      <c r="H32" s="1"/>
      <c r="I32" s="1"/>
      <c r="J32" s="1"/>
      <c r="K32" s="1"/>
      <c r="L32" s="1"/>
      <c r="M32" s="1"/>
      <c r="N32" s="1"/>
      <c r="O32" s="1"/>
      <c r="P32" s="1"/>
      <c r="Q32" s="1"/>
      <c r="R32" s="1"/>
      <c r="S32" s="1"/>
      <c r="T32" s="1"/>
      <c r="U32" s="1"/>
    </row>
    <row r="33" spans="1:21">
      <c r="A33" s="1"/>
      <c r="B33" s="1"/>
      <c r="C33" s="1"/>
      <c r="D33" s="1"/>
      <c r="E33" s="1"/>
      <c r="F33" s="1"/>
      <c r="G33" s="1"/>
      <c r="H33" s="1"/>
      <c r="I33" s="1"/>
      <c r="J33" s="1"/>
      <c r="K33" s="1"/>
      <c r="L33" s="1"/>
      <c r="M33" s="1"/>
      <c r="N33" s="1"/>
      <c r="O33" s="1"/>
      <c r="P33" s="1"/>
      <c r="Q33" s="1"/>
      <c r="R33" s="1"/>
      <c r="S33" s="1"/>
      <c r="T33" s="1"/>
      <c r="U33" s="1"/>
    </row>
    <row r="34" spans="1:21">
      <c r="A34" s="1"/>
      <c r="B34" s="1"/>
      <c r="C34" s="1"/>
      <c r="D34" s="1"/>
      <c r="E34" s="1"/>
      <c r="F34" s="1"/>
      <c r="G34" s="1"/>
      <c r="H34" s="1"/>
      <c r="I34" s="1"/>
      <c r="J34" s="1"/>
      <c r="K34" s="1"/>
      <c r="L34" s="1"/>
      <c r="M34" s="1"/>
      <c r="N34" s="1"/>
      <c r="O34" s="1"/>
      <c r="P34" s="1"/>
      <c r="Q34" s="1"/>
      <c r="R34" s="1"/>
      <c r="S34" s="1"/>
      <c r="T34" s="1"/>
      <c r="U34" s="1"/>
    </row>
    <row r="35" spans="1:21">
      <c r="A35" s="1"/>
      <c r="B35" s="1"/>
      <c r="C35" s="1"/>
      <c r="D35" s="1"/>
      <c r="E35" s="1"/>
      <c r="F35" s="1"/>
      <c r="G35" s="1"/>
      <c r="H35" s="1"/>
      <c r="I35" s="1"/>
      <c r="J35" s="1"/>
      <c r="K35" s="1"/>
      <c r="L35" s="1"/>
      <c r="M35" s="1"/>
      <c r="N35" s="1"/>
      <c r="O35" s="1"/>
      <c r="P35" s="1"/>
      <c r="Q35" s="1"/>
      <c r="R35" s="1"/>
      <c r="S35" s="1"/>
      <c r="T35" s="1"/>
      <c r="U35" s="1"/>
    </row>
    <row r="36" spans="1:21">
      <c r="A36" s="1"/>
      <c r="B36" s="1"/>
      <c r="C36" s="1"/>
      <c r="D36" s="1"/>
      <c r="E36" s="1"/>
      <c r="F36" s="1"/>
      <c r="G36" s="1"/>
      <c r="H36" s="1"/>
      <c r="I36" s="1"/>
      <c r="J36" s="1"/>
      <c r="K36" s="1"/>
      <c r="L36" s="1"/>
      <c r="M36" s="1"/>
      <c r="N36" s="1"/>
      <c r="O36" s="1"/>
      <c r="P36" s="1"/>
      <c r="Q36" s="1"/>
      <c r="R36" s="1"/>
      <c r="S36" s="1"/>
      <c r="T36" s="1"/>
      <c r="U36" s="1"/>
    </row>
    <row r="37" spans="1:21">
      <c r="A37" s="1"/>
      <c r="B37" s="1"/>
      <c r="C37" s="1"/>
      <c r="D37" s="1"/>
      <c r="E37" s="1"/>
      <c r="F37" s="1"/>
      <c r="G37" s="1"/>
      <c r="H37" s="1"/>
      <c r="I37" s="1"/>
      <c r="J37" s="1"/>
      <c r="K37" s="1"/>
      <c r="L37" s="1"/>
      <c r="M37" s="1"/>
      <c r="N37" s="1"/>
      <c r="O37" s="1"/>
      <c r="P37" s="1"/>
      <c r="Q37" s="1"/>
      <c r="R37" s="1"/>
      <c r="S37" s="1"/>
      <c r="T37" s="1"/>
      <c r="U37" s="1"/>
    </row>
    <row r="38" spans="1:21">
      <c r="A38" s="1"/>
      <c r="B38" s="1"/>
      <c r="C38" s="1"/>
      <c r="D38" s="1"/>
      <c r="E38" s="1"/>
      <c r="F38" s="1"/>
      <c r="G38" s="1"/>
      <c r="H38" s="1"/>
      <c r="I38" s="1"/>
      <c r="J38" s="1"/>
      <c r="K38" s="1"/>
      <c r="L38" s="1"/>
      <c r="M38" s="1"/>
      <c r="N38" s="1"/>
      <c r="O38" s="1"/>
      <c r="P38" s="1"/>
      <c r="Q38" s="1"/>
      <c r="R38" s="1"/>
      <c r="S38" s="1"/>
      <c r="T38" s="1"/>
      <c r="U38" s="1"/>
    </row>
    <row r="39" spans="1:21">
      <c r="A39" s="1"/>
      <c r="B39" s="1"/>
      <c r="C39" s="1"/>
      <c r="D39" s="1"/>
      <c r="E39" s="1"/>
      <c r="F39" s="1"/>
      <c r="G39" s="1"/>
      <c r="H39" s="1"/>
      <c r="I39" s="1"/>
      <c r="J39" s="1"/>
      <c r="K39" s="1"/>
      <c r="L39" s="1"/>
      <c r="M39" s="1"/>
      <c r="N39" s="1"/>
      <c r="O39" s="1"/>
      <c r="P39" s="1"/>
      <c r="Q39" s="1"/>
      <c r="R39" s="1"/>
      <c r="S39" s="1"/>
      <c r="T39" s="1"/>
      <c r="U39" s="1"/>
    </row>
    <row r="40" spans="1:21">
      <c r="A40" s="1"/>
      <c r="B40" s="1"/>
      <c r="C40" s="1"/>
      <c r="D40" s="1"/>
      <c r="E40" s="1"/>
      <c r="F40" s="1"/>
      <c r="G40" s="1"/>
      <c r="H40" s="1"/>
      <c r="I40" s="1"/>
      <c r="J40" s="1"/>
      <c r="K40" s="1"/>
      <c r="L40" s="1"/>
      <c r="M40" s="1"/>
      <c r="N40" s="1"/>
      <c r="O40" s="1"/>
      <c r="P40" s="1"/>
      <c r="Q40" s="1"/>
      <c r="R40" s="1"/>
      <c r="S40" s="1"/>
      <c r="T40" s="1"/>
      <c r="U40" s="1"/>
    </row>
    <row r="41" spans="1:21">
      <c r="A41" s="1"/>
      <c r="B41" s="1"/>
      <c r="C41" s="1"/>
      <c r="D41" s="1"/>
      <c r="E41" s="1"/>
      <c r="F41" s="1"/>
      <c r="G41" s="1"/>
      <c r="H41" s="1"/>
      <c r="I41" s="1"/>
      <c r="J41" s="1"/>
      <c r="K41" s="1"/>
      <c r="L41" s="1"/>
      <c r="M41" s="1"/>
      <c r="N41" s="1"/>
      <c r="O41" s="1"/>
      <c r="P41" s="1"/>
      <c r="Q41" s="1"/>
      <c r="R41" s="1"/>
      <c r="S41" s="1"/>
      <c r="T41" s="1"/>
      <c r="U41" s="1"/>
    </row>
    <row r="42" spans="1:21">
      <c r="A42" s="1"/>
      <c r="B42" s="1"/>
      <c r="C42" s="1"/>
      <c r="D42" s="1"/>
      <c r="E42" s="1"/>
      <c r="F42" s="1"/>
      <c r="G42" s="1"/>
      <c r="H42" s="1"/>
      <c r="I42" s="1"/>
      <c r="J42" s="1"/>
      <c r="K42" s="1"/>
      <c r="L42" s="1"/>
      <c r="M42" s="1"/>
      <c r="N42" s="1"/>
      <c r="O42" s="1"/>
      <c r="P42" s="1"/>
      <c r="Q42" s="1"/>
      <c r="R42" s="1"/>
      <c r="S42" s="1"/>
      <c r="T42" s="1"/>
      <c r="U42" s="1"/>
    </row>
    <row r="43" spans="1:21">
      <c r="A43" s="1"/>
      <c r="B43" s="1"/>
      <c r="C43" s="1"/>
      <c r="D43" s="1"/>
      <c r="E43" s="1"/>
      <c r="F43" s="1"/>
      <c r="G43" s="1"/>
      <c r="H43" s="1"/>
      <c r="I43" s="1"/>
      <c r="J43" s="1"/>
      <c r="K43" s="1"/>
      <c r="L43" s="1"/>
      <c r="M43" s="1"/>
      <c r="N43" s="1"/>
      <c r="O43" s="1"/>
      <c r="P43" s="1"/>
      <c r="Q43" s="1"/>
      <c r="R43" s="1"/>
      <c r="S43" s="1"/>
      <c r="T43" s="1"/>
      <c r="U43" s="1"/>
    </row>
    <row r="44" spans="1:21">
      <c r="A44" s="1"/>
      <c r="B44" s="1"/>
      <c r="C44" s="1"/>
      <c r="D44" s="1"/>
      <c r="E44" s="1"/>
      <c r="F44" s="1"/>
      <c r="G44" s="1"/>
      <c r="H44" s="1"/>
      <c r="I44" s="1"/>
      <c r="J44" s="1"/>
      <c r="K44" s="1"/>
      <c r="L44" s="1"/>
      <c r="M44" s="1"/>
      <c r="N44" s="1"/>
      <c r="O44" s="1"/>
      <c r="P44" s="1"/>
      <c r="Q44" s="1"/>
      <c r="R44" s="1"/>
      <c r="S44" s="1"/>
      <c r="T44" s="1"/>
      <c r="U44" s="1"/>
    </row>
    <row r="45" spans="1:21">
      <c r="A45" s="1"/>
      <c r="B45" s="1"/>
      <c r="C45" s="1"/>
      <c r="D45" s="1"/>
      <c r="E45" s="1"/>
      <c r="F45" s="1"/>
      <c r="G45" s="1"/>
      <c r="H45" s="1"/>
      <c r="I45" s="1"/>
      <c r="J45" s="1"/>
      <c r="K45" s="1"/>
      <c r="L45" s="1"/>
      <c r="M45" s="1"/>
      <c r="N45" s="1"/>
      <c r="O45" s="1"/>
      <c r="P45" s="1"/>
      <c r="Q45" s="1"/>
      <c r="R45" s="1"/>
      <c r="S45" s="1"/>
      <c r="T45" s="1"/>
      <c r="U45" s="1"/>
    </row>
    <row r="46" spans="1:21">
      <c r="A46" s="1"/>
      <c r="B46" s="1"/>
      <c r="C46" s="1"/>
      <c r="D46" s="1"/>
      <c r="E46" s="1"/>
      <c r="F46" s="1"/>
      <c r="G46" s="1"/>
      <c r="H46" s="1"/>
      <c r="I46" s="1"/>
      <c r="J46" s="1"/>
      <c r="K46" s="1"/>
      <c r="L46" s="1"/>
      <c r="M46" s="1"/>
      <c r="N46" s="1"/>
      <c r="O46" s="1"/>
      <c r="P46" s="1"/>
      <c r="Q46" s="1"/>
      <c r="R46" s="1"/>
      <c r="S46" s="1"/>
      <c r="T46" s="1"/>
      <c r="U46" s="1"/>
    </row>
    <row r="47" spans="1:21">
      <c r="A47" s="1"/>
      <c r="B47" s="1"/>
      <c r="C47" s="1"/>
      <c r="D47" s="1"/>
      <c r="E47" s="1"/>
      <c r="F47" s="1"/>
      <c r="G47" s="1"/>
      <c r="H47" s="1"/>
      <c r="I47" s="1"/>
      <c r="J47" s="1"/>
      <c r="K47" s="1"/>
      <c r="L47" s="1"/>
      <c r="M47" s="1"/>
      <c r="N47" s="1"/>
      <c r="O47" s="1"/>
      <c r="P47" s="1"/>
      <c r="Q47" s="1"/>
      <c r="R47" s="1"/>
      <c r="S47" s="1"/>
      <c r="T47" s="1"/>
      <c r="U47" s="1"/>
    </row>
    <row r="48" spans="1:21">
      <c r="A48" s="1"/>
      <c r="B48" s="1"/>
      <c r="C48" s="1"/>
      <c r="D48" s="1"/>
      <c r="E48" s="1"/>
      <c r="F48" s="1"/>
      <c r="G48" s="1"/>
      <c r="H48" s="1"/>
      <c r="I48" s="1"/>
      <c r="J48" s="1"/>
      <c r="K48" s="1"/>
      <c r="L48" s="1"/>
      <c r="M48" s="1"/>
      <c r="N48" s="1"/>
      <c r="O48" s="1"/>
      <c r="P48" s="1"/>
      <c r="Q48" s="1"/>
      <c r="R48" s="1"/>
      <c r="S48" s="1"/>
      <c r="T48" s="1"/>
      <c r="U48" s="1"/>
    </row>
    <row r="49" spans="1:21">
      <c r="A49" s="1"/>
      <c r="B49" s="1"/>
      <c r="C49" s="1"/>
      <c r="D49" s="1"/>
      <c r="E49" s="1"/>
      <c r="F49" s="1"/>
      <c r="G49" s="1"/>
      <c r="H49" s="1"/>
      <c r="I49" s="1"/>
      <c r="J49" s="1"/>
      <c r="K49" s="1"/>
      <c r="L49" s="1"/>
      <c r="M49" s="1"/>
      <c r="N49" s="1"/>
      <c r="O49" s="1"/>
      <c r="P49" s="1"/>
      <c r="Q49" s="1"/>
      <c r="R49" s="1"/>
      <c r="S49" s="1"/>
      <c r="T49" s="1"/>
      <c r="U49" s="1"/>
    </row>
    <row r="50" spans="1:21">
      <c r="A50" s="1"/>
      <c r="B50" s="1"/>
      <c r="C50" s="1"/>
      <c r="D50" s="1"/>
      <c r="E50" s="1"/>
      <c r="F50" s="1"/>
      <c r="G50" s="1"/>
      <c r="H50" s="1"/>
      <c r="I50" s="1"/>
      <c r="J50" s="1"/>
      <c r="K50" s="1"/>
      <c r="L50" s="1"/>
      <c r="M50" s="1"/>
      <c r="N50" s="1"/>
      <c r="O50" s="1"/>
      <c r="P50" s="1"/>
      <c r="Q50" s="1"/>
      <c r="R50" s="1"/>
      <c r="S50" s="1"/>
      <c r="T50" s="1"/>
      <c r="U50" s="1"/>
    </row>
    <row r="51" spans="1:21">
      <c r="A51" s="1"/>
      <c r="B51" s="1"/>
      <c r="C51" s="1"/>
      <c r="D51" s="1"/>
      <c r="E51" s="1"/>
      <c r="F51" s="1"/>
      <c r="G51" s="1"/>
      <c r="H51" s="1"/>
      <c r="I51" s="1"/>
      <c r="J51" s="1"/>
      <c r="K51" s="1"/>
      <c r="L51" s="1"/>
      <c r="M51" s="1"/>
      <c r="N51" s="1"/>
      <c r="O51" s="1"/>
      <c r="P51" s="1"/>
      <c r="Q51" s="1"/>
      <c r="R51" s="1"/>
      <c r="S51" s="1"/>
      <c r="T51" s="1"/>
      <c r="U51" s="1"/>
    </row>
    <row r="52" spans="1:21">
      <c r="A52" s="1"/>
      <c r="B52" s="1"/>
      <c r="C52" s="1"/>
      <c r="D52" s="1"/>
      <c r="E52" s="1"/>
      <c r="F52" s="1"/>
      <c r="G52" s="1"/>
      <c r="H52" s="1"/>
      <c r="I52" s="1"/>
      <c r="J52" s="1"/>
      <c r="K52" s="1"/>
      <c r="L52" s="1"/>
      <c r="M52" s="1"/>
      <c r="N52" s="1"/>
      <c r="O52" s="1"/>
      <c r="P52" s="1"/>
      <c r="Q52" s="1"/>
      <c r="R52" s="1"/>
      <c r="S52" s="1"/>
      <c r="T52" s="1"/>
      <c r="U52" s="1"/>
    </row>
    <row r="53" spans="1:21">
      <c r="A53" s="1"/>
      <c r="B53" s="1"/>
      <c r="C53" s="1"/>
      <c r="D53" s="1"/>
      <c r="E53" s="1"/>
      <c r="F53" s="1"/>
      <c r="G53" s="1"/>
      <c r="H53" s="1"/>
      <c r="I53" s="1"/>
      <c r="J53" s="1"/>
      <c r="K53" s="1"/>
      <c r="L53" s="1"/>
      <c r="M53" s="1"/>
      <c r="N53" s="1"/>
      <c r="O53" s="1"/>
      <c r="P53" s="1"/>
      <c r="Q53" s="1"/>
      <c r="R53" s="1"/>
      <c r="S53" s="1"/>
      <c r="T53" s="1"/>
      <c r="U53" s="1"/>
    </row>
    <row r="54" spans="1:21">
      <c r="A54" s="1"/>
      <c r="B54" s="1"/>
      <c r="C54" s="1"/>
      <c r="D54" s="1"/>
      <c r="E54" s="1"/>
      <c r="F54" s="1"/>
      <c r="G54" s="1"/>
      <c r="H54" s="1"/>
      <c r="I54" s="1"/>
      <c r="J54" s="1"/>
      <c r="K54" s="1"/>
      <c r="L54" s="1"/>
      <c r="M54" s="1"/>
      <c r="N54" s="1"/>
      <c r="O54" s="1"/>
      <c r="P54" s="1"/>
      <c r="Q54" s="1"/>
      <c r="R54" s="1"/>
      <c r="S54" s="1"/>
      <c r="T54" s="1"/>
      <c r="U54" s="1"/>
    </row>
    <row r="55" spans="1:21">
      <c r="A55" s="1"/>
      <c r="B55" s="1"/>
      <c r="C55" s="1"/>
      <c r="D55" s="1"/>
      <c r="E55" s="1"/>
      <c r="F55" s="1"/>
      <c r="G55" s="1"/>
      <c r="H55" s="1"/>
      <c r="I55" s="1"/>
      <c r="J55" s="1"/>
      <c r="K55" s="1"/>
      <c r="L55" s="1"/>
      <c r="M55" s="1"/>
      <c r="N55" s="1"/>
      <c r="O55" s="1"/>
      <c r="P55" s="1"/>
      <c r="Q55" s="1"/>
      <c r="R55" s="1"/>
      <c r="S55" s="1"/>
      <c r="T55" s="1"/>
      <c r="U55" s="1"/>
    </row>
    <row r="56" spans="1:21">
      <c r="A56" s="1"/>
      <c r="B56" s="1"/>
      <c r="C56" s="1"/>
      <c r="D56" s="1"/>
      <c r="E56" s="1"/>
      <c r="F56" s="1"/>
      <c r="G56" s="1"/>
      <c r="H56" s="1"/>
      <c r="I56" s="1"/>
      <c r="J56" s="1"/>
      <c r="K56" s="1"/>
      <c r="L56" s="1"/>
      <c r="M56" s="1"/>
      <c r="N56" s="1"/>
      <c r="O56" s="1"/>
      <c r="P56" s="1"/>
      <c r="Q56" s="1"/>
      <c r="R56" s="1"/>
      <c r="S56" s="1"/>
      <c r="T56" s="1"/>
      <c r="U56" s="1"/>
    </row>
    <row r="57" spans="1:21">
      <c r="A57" s="1"/>
      <c r="B57" s="1"/>
      <c r="C57" s="1"/>
      <c r="D57" s="1"/>
      <c r="E57" s="1"/>
      <c r="F57" s="1"/>
      <c r="G57" s="1"/>
      <c r="H57" s="1"/>
      <c r="I57" s="1"/>
      <c r="J57" s="1"/>
      <c r="K57" s="1"/>
      <c r="L57" s="1"/>
      <c r="M57" s="1"/>
      <c r="N57" s="1"/>
      <c r="O57" s="1"/>
      <c r="P57" s="1"/>
      <c r="Q57" s="1"/>
      <c r="R57" s="1"/>
      <c r="S57" s="1"/>
      <c r="T57" s="1"/>
      <c r="U57" s="1"/>
    </row>
    <row r="58" spans="1:21">
      <c r="A58" s="1"/>
      <c r="B58" s="1"/>
      <c r="C58" s="1"/>
      <c r="D58" s="1"/>
      <c r="E58" s="1"/>
      <c r="F58" s="1"/>
      <c r="G58" s="1"/>
      <c r="H58" s="1"/>
      <c r="I58" s="1"/>
      <c r="J58" s="1"/>
      <c r="K58" s="1"/>
      <c r="L58" s="1"/>
      <c r="M58" s="1"/>
      <c r="N58" s="1"/>
      <c r="O58" s="1"/>
      <c r="P58" s="1"/>
      <c r="Q58" s="1"/>
      <c r="R58" s="1"/>
      <c r="S58" s="1"/>
      <c r="T58" s="1"/>
      <c r="U58" s="1"/>
    </row>
    <row r="59" spans="1:21">
      <c r="A59" s="1"/>
      <c r="B59" s="1"/>
      <c r="C59" s="1"/>
      <c r="D59" s="1"/>
      <c r="E59" s="1"/>
      <c r="F59" s="1"/>
      <c r="G59" s="1"/>
      <c r="H59" s="1"/>
      <c r="I59" s="1"/>
      <c r="J59" s="1"/>
      <c r="K59" s="1"/>
      <c r="L59" s="1"/>
      <c r="M59" s="1"/>
      <c r="N59" s="1"/>
      <c r="O59" s="1"/>
      <c r="P59" s="1"/>
      <c r="Q59" s="1"/>
      <c r="R59" s="1"/>
      <c r="S59" s="1"/>
      <c r="T59" s="1"/>
      <c r="U59" s="1"/>
    </row>
    <row r="60" spans="1:21">
      <c r="A60" s="1"/>
      <c r="B60" s="1"/>
      <c r="C60" s="1"/>
      <c r="D60" s="1"/>
      <c r="E60" s="1"/>
      <c r="F60" s="1"/>
      <c r="G60" s="1"/>
      <c r="H60" s="1"/>
      <c r="I60" s="1"/>
      <c r="J60" s="1"/>
      <c r="K60" s="1"/>
      <c r="L60" s="1"/>
      <c r="M60" s="1"/>
      <c r="N60" s="1"/>
      <c r="O60" s="1"/>
      <c r="P60" s="1"/>
      <c r="Q60" s="1"/>
      <c r="R60" s="1"/>
      <c r="S60" s="1"/>
      <c r="T60" s="1"/>
      <c r="U60" s="1"/>
    </row>
    <row r="61" spans="1:21">
      <c r="A61" s="1"/>
      <c r="B61" s="1"/>
      <c r="C61" s="1"/>
      <c r="D61" s="1"/>
      <c r="E61" s="1"/>
      <c r="F61" s="1"/>
      <c r="G61" s="1"/>
      <c r="H61" s="1"/>
      <c r="I61" s="1"/>
      <c r="J61" s="1"/>
      <c r="K61" s="1"/>
      <c r="L61" s="1"/>
      <c r="M61" s="1"/>
      <c r="N61" s="1"/>
      <c r="O61" s="1"/>
      <c r="P61" s="1"/>
      <c r="Q61" s="1"/>
      <c r="R61" s="1"/>
      <c r="S61" s="1"/>
      <c r="T61" s="1"/>
      <c r="U61" s="1"/>
    </row>
    <row r="62" spans="1:21">
      <c r="A62" s="1"/>
      <c r="B62" s="1"/>
      <c r="C62" s="1"/>
      <c r="D62" s="1"/>
      <c r="E62" s="1"/>
      <c r="F62" s="1"/>
      <c r="G62" s="1"/>
      <c r="H62" s="1"/>
      <c r="I62" s="1"/>
      <c r="J62" s="1"/>
      <c r="K62" s="1"/>
      <c r="L62" s="1"/>
      <c r="M62" s="1"/>
      <c r="N62" s="1"/>
      <c r="O62" s="1"/>
      <c r="P62" s="1"/>
      <c r="Q62" s="1"/>
      <c r="R62" s="1"/>
      <c r="S62" s="1"/>
      <c r="T62" s="1"/>
      <c r="U62" s="1"/>
    </row>
    <row r="63" spans="1:21">
      <c r="A63" s="1"/>
      <c r="B63" s="1"/>
      <c r="C63" s="1"/>
      <c r="D63" s="1"/>
      <c r="E63" s="1"/>
      <c r="F63" s="1"/>
      <c r="G63" s="1"/>
      <c r="H63" s="1"/>
      <c r="I63" s="1"/>
      <c r="J63" s="1"/>
      <c r="K63" s="1"/>
      <c r="L63" s="1"/>
      <c r="M63" s="1"/>
      <c r="N63" s="1"/>
      <c r="O63" s="1"/>
      <c r="P63" s="1"/>
      <c r="Q63" s="1"/>
      <c r="R63" s="1"/>
      <c r="S63" s="1"/>
      <c r="T63" s="1"/>
      <c r="U63" s="1"/>
    </row>
    <row r="64" spans="1:21">
      <c r="A64" s="1"/>
      <c r="B64" s="1"/>
      <c r="C64" s="1"/>
      <c r="D64" s="1"/>
      <c r="E64" s="1"/>
      <c r="F64" s="1"/>
      <c r="G64" s="1"/>
      <c r="H64" s="1"/>
      <c r="I64" s="1"/>
      <c r="J64" s="1"/>
      <c r="K64" s="1"/>
      <c r="L64" s="1"/>
      <c r="M64" s="1"/>
      <c r="N64" s="1"/>
      <c r="O64" s="1"/>
      <c r="P64" s="1"/>
      <c r="Q64" s="1"/>
      <c r="R64" s="1"/>
      <c r="S64" s="1"/>
      <c r="T64" s="1"/>
      <c r="U64" s="1"/>
    </row>
  </sheetData>
  <mergeCells count="1">
    <mergeCell ref="B3:G4"/>
  </mergeCells>
  <printOptions horizontalCentered="1" verticalCentered="1"/>
  <pageMargins left="0" right="0" top="0" bottom="0" header="0" footer="0"/>
  <pageSetup paperSize="9" scale="75" firstPageNumber="2" orientation="portrait" useFirstPageNumber="1" r:id="rId1"/>
  <headerFooter alignWithMargins="0">
    <oddFooter>&amp;C&amp;16page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28</vt:i4>
      </vt:variant>
    </vt:vector>
  </HeadingPairs>
  <TitlesOfParts>
    <vt:vector size="56" baseType="lpstr">
      <vt:lpstr>couverture</vt:lpstr>
      <vt:lpstr>Vierge</vt:lpstr>
      <vt:lpstr>Sommaire</vt:lpstr>
      <vt:lpstr>feuilleA</vt:lpstr>
      <vt:lpstr>T1</vt:lpstr>
      <vt:lpstr>T2_3</vt:lpstr>
      <vt:lpstr>T4-5</vt:lpstr>
      <vt:lpstr>feuilleB</vt:lpstr>
      <vt:lpstr>T6</vt:lpstr>
      <vt:lpstr>T7</vt:lpstr>
      <vt:lpstr>T8</vt:lpstr>
      <vt:lpstr>T9_10</vt:lpstr>
      <vt:lpstr>T11_12</vt:lpstr>
      <vt:lpstr>T13</vt:lpstr>
      <vt:lpstr>T14_15</vt:lpstr>
      <vt:lpstr>T16_17</vt:lpstr>
      <vt:lpstr>T18_19</vt:lpstr>
      <vt:lpstr>T20_21</vt:lpstr>
      <vt:lpstr>T23_24</vt:lpstr>
      <vt:lpstr>T24_25</vt:lpstr>
      <vt:lpstr>feuilleC</vt:lpstr>
      <vt:lpstr>T26</vt:lpstr>
      <vt:lpstr>T27</vt:lpstr>
      <vt:lpstr>T28</vt:lpstr>
      <vt:lpstr>fr1</vt:lpstr>
      <vt:lpstr>fr3</vt:lpstr>
      <vt:lpstr>fr2 </vt:lpstr>
      <vt:lpstr>fr4</vt:lpstr>
      <vt:lpstr>couverture!Zone_d_impression</vt:lpstr>
      <vt:lpstr>feuilleA!Zone_d_impression</vt:lpstr>
      <vt:lpstr>feuilleB!Zone_d_impression</vt:lpstr>
      <vt:lpstr>feuilleC!Zone_d_impression</vt:lpstr>
      <vt:lpstr>'fr1'!Zone_d_impression</vt:lpstr>
      <vt:lpstr>'fr2 '!Zone_d_impression</vt:lpstr>
      <vt:lpstr>'fr3'!Zone_d_impression</vt:lpstr>
      <vt:lpstr>'fr4'!Zone_d_impression</vt:lpstr>
      <vt:lpstr>Sommaire!Zone_d_impression</vt:lpstr>
      <vt:lpstr>'T1'!Zone_d_impression</vt:lpstr>
      <vt:lpstr>T11_12!Zone_d_impression</vt:lpstr>
      <vt:lpstr>'T13'!Zone_d_impression</vt:lpstr>
      <vt:lpstr>T14_15!Zone_d_impression</vt:lpstr>
      <vt:lpstr>T16_17!Zone_d_impression</vt:lpstr>
      <vt:lpstr>T18_19!Zone_d_impression</vt:lpstr>
      <vt:lpstr>T2_3!Zone_d_impression</vt:lpstr>
      <vt:lpstr>T20_21!Zone_d_impression</vt:lpstr>
      <vt:lpstr>T23_24!Zone_d_impression</vt:lpstr>
      <vt:lpstr>T24_25!Zone_d_impression</vt:lpstr>
      <vt:lpstr>'T26'!Zone_d_impression</vt:lpstr>
      <vt:lpstr>'T27'!Zone_d_impression</vt:lpstr>
      <vt:lpstr>'T28'!Zone_d_impression</vt:lpstr>
      <vt:lpstr>'T4-5'!Zone_d_impression</vt:lpstr>
      <vt:lpstr>'T6'!Zone_d_impression</vt:lpstr>
      <vt:lpstr>'T7'!Zone_d_impression</vt:lpstr>
      <vt:lpstr>'T8'!Zone_d_impression</vt:lpstr>
      <vt:lpstr>T9_10!Zone_d_impression</vt:lpstr>
      <vt:lpstr>Vierge!Zone_d_impression</vt:lpstr>
    </vt:vector>
  </TitlesOfParts>
  <Company>MINISTERE DE LA JUSTICE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Falconi</dc:creator>
  <cp:lastModifiedBy>SIMON Lise</cp:lastModifiedBy>
  <cp:lastPrinted>2018-05-09T14:53:30Z</cp:lastPrinted>
  <dcterms:created xsi:type="dcterms:W3CDTF">2007-10-03T07:50:09Z</dcterms:created>
  <dcterms:modified xsi:type="dcterms:W3CDTF">2019-03-07T14:04:41Z</dcterms:modified>
</cp:coreProperties>
</file>