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4800" windowHeight="5775" activeTab="1"/>
  </bookViews>
  <sheets>
    <sheet name="Participation 1er tour" sheetId="1" r:id="rId1"/>
    <sheet name="20 mars 2011" sheetId="2" r:id="rId2"/>
    <sheet name="Participation 2ème tour" sheetId="3" r:id="rId3"/>
    <sheet name="27 mars 2011" sheetId="4" r:id="rId4"/>
  </sheets>
  <definedNames>
    <definedName name="CRITERIA" localSheetId="3">'27 mars 2011'!$A$1:$F$19</definedName>
    <definedName name="CRITERIA">'20 mars 2011'!$A$1:$I$19</definedName>
    <definedName name="Z_3784605C_B379_43BA_A02D_10566634E411_.wvu.PrintArea" localSheetId="1" hidden="1">'20 mars 2011'!$A$1:$J$19</definedName>
    <definedName name="Z_3784605C_B379_43BA_A02D_10566634E411_.wvu.PrintArea" localSheetId="3" hidden="1">'27 mars 2011'!$A$1:$J$18</definedName>
    <definedName name="Z_80A03CA4_0BCB_468C_AE48_FFBC8B5B7A77_.wvu.PrintArea" localSheetId="1" hidden="1">'20 mars 2011'!$A$1:$J$19</definedName>
    <definedName name="Z_80A03CA4_0BCB_468C_AE48_FFBC8B5B7A77_.wvu.PrintArea" localSheetId="3" hidden="1">'27 mars 2011'!$A$1:$G$19</definedName>
    <definedName name="Z_977D459F_9F2F_40F6_98E5_2BABB0D9F9A0_.wvu.PrintArea" localSheetId="1" hidden="1">'20 mars 2011'!$A$1:$J$19</definedName>
    <definedName name="Z_977D459F_9F2F_40F6_98E5_2BABB0D9F9A0_.wvu.PrintArea" localSheetId="3" hidden="1">'27 mars 2011'!$A$1:$G$19</definedName>
    <definedName name="Z_AD389F4C_3264_4C93_B4C5_3F4970CA4C82_.wvu.PrintArea" localSheetId="1" hidden="1">'20 mars 2011'!$A$1:$J$19</definedName>
    <definedName name="Z_AD389F4C_3264_4C93_B4C5_3F4970CA4C82_.wvu.PrintArea" localSheetId="3" hidden="1">'27 mars 2011'!$A$1:$G$19</definedName>
    <definedName name="_xlnm.Print_Area" localSheetId="1">'20 mars 2011'!$A$1:$J$19</definedName>
    <definedName name="_xlnm.Print_Area" localSheetId="3">'27 mars 2011'!$A$1:$J$18</definedName>
  </definedNames>
  <calcPr fullCalcOnLoad="1"/>
</workbook>
</file>

<file path=xl/sharedStrings.xml><?xml version="1.0" encoding="utf-8"?>
<sst xmlns="http://schemas.openxmlformats.org/spreadsheetml/2006/main" count="144" uniqueCount="70">
  <si>
    <t xml:space="preserve"> </t>
  </si>
  <si>
    <t>CONTROLE</t>
  </si>
  <si>
    <t>BUREAUX</t>
  </si>
  <si>
    <t>INSCRITS</t>
  </si>
  <si>
    <t>VOTANTS</t>
  </si>
  <si>
    <t>NULS</t>
  </si>
  <si>
    <t>EXPRIMES</t>
  </si>
  <si>
    <t>Contrôle
Total
Candidats</t>
  </si>
  <si>
    <t>Rappel
EXPRIMES</t>
  </si>
  <si>
    <t>TOTAL
 GENERAL</t>
  </si>
  <si>
    <t>Le quart est de :</t>
  </si>
  <si>
    <t>MAJORITE ABSOLUE :</t>
  </si>
  <si>
    <t>CANTON de RODEZ-EST</t>
  </si>
  <si>
    <t>Rodez-Est</t>
  </si>
  <si>
    <t>Rodez N° 1</t>
  </si>
  <si>
    <t>TOTAL
 RODEZ-EST</t>
  </si>
  <si>
    <t>Sainte RADEGONDE</t>
  </si>
  <si>
    <t>LE MONASTERE</t>
  </si>
  <si>
    <t>Rodez N° 2</t>
  </si>
  <si>
    <t>Rodez N° 3</t>
  </si>
  <si>
    <t>Rodez N° 4</t>
  </si>
  <si>
    <t>Rodez N° 5</t>
  </si>
  <si>
    <t>Rodez N° 6</t>
  </si>
  <si>
    <t>Rodez N° 7</t>
  </si>
  <si>
    <t>Rodez N° 8</t>
  </si>
  <si>
    <t>PARTICIPATION HORAIRE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</si>
  <si>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</si>
  <si>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</si>
  <si>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</si>
  <si>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</si>
  <si>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</si>
  <si>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</si>
  <si>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</si>
  <si>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</si>
  <si>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</si>
  <si>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</si>
  <si>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Total</t>
  </si>
  <si>
    <t>Nombre votants :</t>
  </si>
  <si>
    <t>%</t>
  </si>
  <si>
    <t>définitif :</t>
  </si>
  <si>
    <t>Participation :</t>
  </si>
  <si>
    <t>soit en % :</t>
  </si>
  <si>
    <t>Nbre de
procurations</t>
  </si>
  <si>
    <t>Cartes
restituées</t>
  </si>
  <si>
    <t>N.B. : 28 mars 2004, passage à l'heure d'été</t>
  </si>
  <si>
    <t>Scrutin du 20 mars 2011</t>
  </si>
  <si>
    <t>Scrutin du 27 mars 2011</t>
  </si>
  <si>
    <t>Rappel 1er tour cantonales 21 mars 2004 :</t>
  </si>
  <si>
    <t>Rappel inscrits : 6 327</t>
  </si>
  <si>
    <t>Clôture 19 h</t>
  </si>
  <si>
    <r>
      <t xml:space="preserve">Emily TEYSSEDRE-JULLIAN
</t>
    </r>
    <r>
      <rPr>
        <b/>
        <sz val="12"/>
        <rFont val="Trebuchet MS"/>
        <family val="2"/>
      </rPr>
      <t>Bruno BERARDI</t>
    </r>
  </si>
  <si>
    <t>Rappel 2ème tour 28 mars 2004 :</t>
  </si>
  <si>
    <t>ÉLECTION D'UN CONSEILLER GÉNÉRAL</t>
  </si>
  <si>
    <r>
      <t xml:space="preserve">Stéphane BULTEL
</t>
    </r>
    <r>
      <rPr>
        <b/>
        <sz val="12"/>
        <rFont val="Trebuchet MS"/>
        <family val="2"/>
      </rPr>
      <t>Martine BEZOMBES</t>
    </r>
  </si>
  <si>
    <r>
      <t xml:space="preserve">Bernard SAULES
</t>
    </r>
    <r>
      <rPr>
        <b/>
        <sz val="12"/>
        <rFont val="Trebuchet MS"/>
        <family val="2"/>
      </rPr>
      <t>Evelyne FRAYSSINET</t>
    </r>
  </si>
  <si>
    <r>
      <t xml:space="preserve">Gérard GALTIER
</t>
    </r>
    <r>
      <rPr>
        <b/>
        <sz val="12"/>
        <rFont val="Trebuchet MS"/>
        <family val="2"/>
      </rPr>
      <t>Fabienne ARNAL</t>
    </r>
  </si>
  <si>
    <r>
      <t xml:space="preserve">Emmanuel LIRAUD
</t>
    </r>
    <r>
      <rPr>
        <b/>
        <sz val="12"/>
        <rFont val="Trebuchet MS"/>
        <family val="2"/>
      </rPr>
      <t>Anne-Marie BOUDES</t>
    </r>
  </si>
  <si>
    <r>
      <t>1</t>
    </r>
    <r>
      <rPr>
        <b/>
        <vertAlign val="superscript"/>
        <sz val="14"/>
        <rFont val="Trebuchet MS"/>
        <family val="2"/>
      </rPr>
      <t>er</t>
    </r>
    <r>
      <rPr>
        <b/>
        <sz val="14"/>
        <rFont val="Trebuchet MS"/>
        <family val="2"/>
      </rPr>
      <t xml:space="preserve"> tour</t>
    </r>
  </si>
  <si>
    <t>12,5 % correspond à :</t>
  </si>
  <si>
    <t>total</t>
  </si>
  <si>
    <t>Pourcentage</t>
  </si>
  <si>
    <r>
      <t xml:space="preserve">Stéphane BULTEL
</t>
    </r>
    <r>
      <rPr>
        <b/>
        <sz val="12"/>
        <rFont val="Trebuchet MS"/>
        <family val="2"/>
      </rPr>
      <t>Martine BEZOMBES</t>
    </r>
  </si>
  <si>
    <r>
      <t xml:space="preserve">Bernard SAULES
</t>
    </r>
    <r>
      <rPr>
        <b/>
        <sz val="12"/>
        <rFont val="Trebuchet MS"/>
        <family val="2"/>
      </rPr>
      <t>Evelyne FRAYSSINET</t>
    </r>
  </si>
  <si>
    <r>
      <t xml:space="preserve">Gérard GALTIER
</t>
    </r>
    <r>
      <rPr>
        <b/>
        <sz val="12"/>
        <rFont val="Trebuchet MS"/>
        <family val="2"/>
      </rPr>
      <t>Fabienne ARNAL</t>
    </r>
  </si>
  <si>
    <r>
      <t xml:space="preserve">Emmanuel LIRAUD
</t>
    </r>
    <r>
      <rPr>
        <b/>
        <sz val="12"/>
        <rFont val="Trebuchet MS"/>
        <family val="2"/>
      </rPr>
      <t>Anne-Marie BOUDES</t>
    </r>
  </si>
  <si>
    <t>estimé</t>
  </si>
  <si>
    <t>Réel</t>
  </si>
  <si>
    <r>
      <t>2</t>
    </r>
    <r>
      <rPr>
        <b/>
        <vertAlign val="superscript"/>
        <sz val="16"/>
        <rFont val="Trebuchet MS"/>
        <family val="2"/>
      </rPr>
      <t>ème</t>
    </r>
    <r>
      <rPr>
        <b/>
        <sz val="16"/>
        <rFont val="Trebuchet MS"/>
        <family val="2"/>
      </rPr>
      <t xml:space="preserve"> tour</t>
    </r>
  </si>
  <si>
    <r>
      <t xml:space="preserve">
</t>
    </r>
    <r>
      <rPr>
        <b/>
        <sz val="18"/>
        <rFont val="Trebuchet MS"/>
        <family val="2"/>
      </rPr>
      <t>Stéphane BULTEL</t>
    </r>
    <r>
      <rPr>
        <b/>
        <sz val="16"/>
        <rFont val="Trebuchet MS"/>
        <family val="2"/>
      </rPr>
      <t xml:space="preserve">
</t>
    </r>
    <r>
      <rPr>
        <b/>
        <sz val="12"/>
        <rFont val="Trebuchet MS"/>
        <family val="2"/>
      </rPr>
      <t>Martine BEZOMBES</t>
    </r>
  </si>
  <si>
    <r>
      <t xml:space="preserve">
</t>
    </r>
    <r>
      <rPr>
        <b/>
        <sz val="18"/>
        <rFont val="Trebuchet MS"/>
        <family val="2"/>
      </rPr>
      <t>Bernard SAULES</t>
    </r>
    <r>
      <rPr>
        <b/>
        <sz val="16"/>
        <rFont val="Trebuchet MS"/>
        <family val="2"/>
      </rPr>
      <t xml:space="preserve">
</t>
    </r>
    <r>
      <rPr>
        <b/>
        <sz val="12"/>
        <rFont val="Trebuchet MS"/>
        <family val="2"/>
      </rPr>
      <t>Evelyne FRAYSSINET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</si>
</sst>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\ _F_-;\-* #,##0\ _F_-;_-* &quot;-&quot;??\ _F_-;_-@_-"/>
    <numFmt numFmtId="174" formatCode="#,##0.0"/>
  </numFmts>
  <fonts count="27">
    <font>
      <b/>
      <sz val="14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Arial"/>
      <family val="0"/>
    </font>
    <font>
      <b/>
      <u val="single"/>
      <sz val="2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8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6"/>
      <name val="Trebuchet MS"/>
      <family val="2"/>
    </font>
    <font>
      <sz val="11"/>
      <name val="Trebuchet MS"/>
      <family val="2"/>
    </font>
    <font>
      <sz val="16"/>
      <name val="Trebuchet MS"/>
      <family val="2"/>
    </font>
    <font>
      <b/>
      <sz val="15"/>
      <name val="Trebuchet MS"/>
      <family val="2"/>
    </font>
    <font>
      <sz val="9"/>
      <name val="Trebuchet MS"/>
      <family val="2"/>
    </font>
    <font>
      <b/>
      <u val="single"/>
      <sz val="16"/>
      <name val="Trebuchet MS"/>
      <family val="2"/>
    </font>
    <font>
      <b/>
      <sz val="6"/>
      <name val="Trebuchet MS"/>
      <family val="2"/>
    </font>
    <font>
      <sz val="12"/>
      <name val="Trebuchet MS"/>
      <family val="2"/>
    </font>
    <font>
      <b/>
      <u val="single"/>
      <sz val="10"/>
      <name val="Trebuchet MS"/>
      <family val="2"/>
    </font>
    <font>
      <b/>
      <sz val="9"/>
      <name val="Trebuchet MS"/>
      <family val="2"/>
    </font>
    <font>
      <b/>
      <vertAlign val="superscript"/>
      <sz val="14"/>
      <name val="Trebuchet MS"/>
      <family val="2"/>
    </font>
    <font>
      <i/>
      <sz val="10"/>
      <name val="Trebuchet MS"/>
      <family val="2"/>
    </font>
    <font>
      <b/>
      <vertAlign val="superscript"/>
      <sz val="16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47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1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9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" fontId="7" fillId="0" borderId="0" xfId="0" applyNumberFormat="1" applyFont="1" applyBorder="1" applyAlignment="1" applyProtection="1">
      <alignment/>
      <protection/>
    </xf>
    <xf numFmtId="15" fontId="10" fillId="0" borderId="0" xfId="0" applyNumberFormat="1" applyFont="1" applyAlignment="1" applyProtection="1">
      <alignment/>
      <protection/>
    </xf>
    <xf numFmtId="0" fontId="7" fillId="0" borderId="3" xfId="0" applyFont="1" applyBorder="1" applyAlignment="1" applyProtection="1">
      <alignment horizontal="centerContinuous"/>
      <protection/>
    </xf>
    <xf numFmtId="0" fontId="7" fillId="0" borderId="4" xfId="0" applyFont="1" applyBorder="1" applyAlignment="1" applyProtection="1">
      <alignment horizontal="centerContinuous"/>
      <protection/>
    </xf>
    <xf numFmtId="0" fontId="12" fillId="0" borderId="5" xfId="0" applyFont="1" applyBorder="1" applyAlignment="1" applyProtection="1">
      <alignment horizontal="center" vertical="center"/>
      <protection/>
    </xf>
    <xf numFmtId="0" fontId="13" fillId="0" borderId="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15" fillId="0" borderId="7" xfId="0" applyFont="1" applyBorder="1" applyAlignment="1" applyProtection="1">
      <alignment horizontal="center"/>
      <protection/>
    </xf>
    <xf numFmtId="173" fontId="16" fillId="0" borderId="8" xfId="17" applyNumberFormat="1" applyFont="1" applyBorder="1" applyAlignment="1" applyProtection="1">
      <alignment horizontal="center"/>
      <protection/>
    </xf>
    <xf numFmtId="3" fontId="10" fillId="0" borderId="9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 locked="0"/>
    </xf>
    <xf numFmtId="3" fontId="7" fillId="0" borderId="9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3" fontId="12" fillId="0" borderId="0" xfId="0" applyNumberFormat="1" applyFont="1" applyBorder="1" applyAlignment="1" applyProtection="1">
      <alignment/>
      <protection/>
    </xf>
    <xf numFmtId="3" fontId="7" fillId="0" borderId="8" xfId="0" applyNumberFormat="1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3" fontId="10" fillId="0" borderId="8" xfId="0" applyNumberFormat="1" applyFont="1" applyBorder="1" applyAlignment="1" applyProtection="1">
      <alignment/>
      <protection locked="0"/>
    </xf>
    <xf numFmtId="3" fontId="10" fillId="0" borderId="13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8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0" fontId="8" fillId="0" borderId="8" xfId="0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0" fontId="13" fillId="0" borderId="5" xfId="0" applyFont="1" applyBorder="1" applyAlignment="1" applyProtection="1">
      <alignment horizontal="center" wrapText="1"/>
      <protection/>
    </xf>
    <xf numFmtId="3" fontId="17" fillId="0" borderId="5" xfId="0" applyNumberFormat="1" applyFont="1" applyBorder="1" applyAlignment="1" applyProtection="1">
      <alignment/>
      <protection/>
    </xf>
    <xf numFmtId="3" fontId="7" fillId="0" borderId="5" xfId="0" applyNumberFormat="1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 vertical="center" wrapText="1"/>
      <protection/>
    </xf>
    <xf numFmtId="3" fontId="17" fillId="0" borderId="5" xfId="0" applyNumberFormat="1" applyFont="1" applyBorder="1" applyAlignment="1" applyProtection="1">
      <alignment/>
      <protection locked="0"/>
    </xf>
    <xf numFmtId="3" fontId="7" fillId="0" borderId="5" xfId="0" applyNumberFormat="1" applyFont="1" applyBorder="1" applyAlignment="1" applyProtection="1">
      <alignment/>
      <protection locked="0"/>
    </xf>
    <xf numFmtId="0" fontId="14" fillId="0" borderId="5" xfId="0" applyFont="1" applyBorder="1" applyAlignment="1" applyProtection="1">
      <alignment horizontal="center" wrapText="1"/>
      <protection/>
    </xf>
    <xf numFmtId="3" fontId="14" fillId="0" borderId="5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3" fontId="14" fillId="0" borderId="15" xfId="0" applyNumberFormat="1" applyFont="1" applyBorder="1" applyAlignment="1" applyProtection="1">
      <alignment/>
      <protection/>
    </xf>
    <xf numFmtId="10" fontId="14" fillId="0" borderId="16" xfId="0" applyNumberFormat="1" applyFont="1" applyBorder="1" applyAlignment="1" applyProtection="1">
      <alignment/>
      <protection/>
    </xf>
    <xf numFmtId="10" fontId="14" fillId="0" borderId="17" xfId="0" applyNumberFormat="1" applyFont="1" applyBorder="1" applyAlignment="1" applyProtection="1">
      <alignment/>
      <protection/>
    </xf>
    <xf numFmtId="10" fontId="12" fillId="0" borderId="0" xfId="0" applyNumberFormat="1" applyFont="1" applyBorder="1" applyAlignment="1" applyProtection="1">
      <alignment/>
      <protection/>
    </xf>
    <xf numFmtId="10" fontId="7" fillId="0" borderId="5" xfId="0" applyNumberFormat="1" applyFont="1" applyBorder="1" applyAlignment="1" applyProtection="1">
      <alignment/>
      <protection/>
    </xf>
    <xf numFmtId="10" fontId="12" fillId="0" borderId="5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/>
      <protection/>
    </xf>
    <xf numFmtId="0" fontId="7" fillId="0" borderId="20" xfId="0" applyFont="1" applyBorder="1" applyAlignment="1" applyProtection="1">
      <alignment/>
      <protection/>
    </xf>
    <xf numFmtId="0" fontId="8" fillId="0" borderId="0" xfId="20" applyFont="1">
      <alignment/>
      <protection/>
    </xf>
    <xf numFmtId="0" fontId="19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Continuous"/>
      <protection/>
    </xf>
    <xf numFmtId="0" fontId="7" fillId="0" borderId="0" xfId="20" applyFont="1" applyAlignment="1">
      <alignment horizontal="center"/>
      <protection/>
    </xf>
    <xf numFmtId="0" fontId="20" fillId="2" borderId="8" xfId="20" applyFont="1" applyFill="1" applyBorder="1" applyAlignment="1">
      <alignment horizontal="center"/>
      <protection/>
    </xf>
    <xf numFmtId="0" fontId="11" fillId="2" borderId="8" xfId="20" applyFont="1" applyFill="1" applyBorder="1" applyAlignment="1">
      <alignment horizontal="center"/>
      <protection/>
    </xf>
    <xf numFmtId="0" fontId="8" fillId="0" borderId="8" xfId="20" applyFont="1" applyBorder="1">
      <alignment/>
      <protection/>
    </xf>
    <xf numFmtId="0" fontId="12" fillId="2" borderId="8" xfId="20" applyFont="1" applyFill="1" applyBorder="1" applyAlignment="1">
      <alignment horizontal="center"/>
      <protection/>
    </xf>
    <xf numFmtId="3" fontId="14" fillId="0" borderId="8" xfId="20" applyNumberFormat="1" applyFont="1" applyBorder="1" applyAlignment="1">
      <alignment horizontal="center" vertical="center"/>
      <protection/>
    </xf>
    <xf numFmtId="3" fontId="12" fillId="0" borderId="8" xfId="20" applyNumberFormat="1" applyFont="1" applyBorder="1" applyAlignment="1">
      <alignment vertical="center"/>
      <protection/>
    </xf>
    <xf numFmtId="0" fontId="12" fillId="2" borderId="21" xfId="20" applyFont="1" applyFill="1" applyBorder="1" applyAlignment="1">
      <alignment horizontal="centerContinuous" vertical="center" wrapText="1"/>
      <protection/>
    </xf>
    <xf numFmtId="0" fontId="11" fillId="2" borderId="22" xfId="20" applyFont="1" applyFill="1" applyBorder="1" applyAlignment="1">
      <alignment horizontal="centerContinuous"/>
      <protection/>
    </xf>
    <xf numFmtId="0" fontId="12" fillId="2" borderId="8" xfId="20" applyFont="1" applyFill="1" applyBorder="1" applyAlignment="1">
      <alignment horizontal="center" vertical="center"/>
      <protection/>
    </xf>
    <xf numFmtId="0" fontId="21" fillId="0" borderId="8" xfId="20" applyFont="1" applyBorder="1">
      <alignment/>
      <protection/>
    </xf>
    <xf numFmtId="10" fontId="21" fillId="0" borderId="8" xfId="21" applyNumberFormat="1" applyFont="1" applyBorder="1" applyAlignment="1">
      <alignment/>
    </xf>
    <xf numFmtId="0" fontId="21" fillId="0" borderId="0" xfId="20" applyFont="1">
      <alignment/>
      <protection/>
    </xf>
    <xf numFmtId="0" fontId="22" fillId="0" borderId="8" xfId="20" applyFont="1" applyBorder="1">
      <alignment/>
      <protection/>
    </xf>
    <xf numFmtId="0" fontId="21" fillId="0" borderId="8" xfId="21" applyNumberFormat="1" applyFont="1" applyBorder="1" applyAlignment="1">
      <alignment/>
    </xf>
    <xf numFmtId="10" fontId="8" fillId="0" borderId="8" xfId="21" applyNumberFormat="1" applyFont="1" applyBorder="1" applyAlignment="1">
      <alignment/>
    </xf>
    <xf numFmtId="0" fontId="15" fillId="0" borderId="0" xfId="20" applyFont="1">
      <alignment/>
      <protection/>
    </xf>
    <xf numFmtId="0" fontId="13" fillId="0" borderId="8" xfId="20" applyFont="1" applyBorder="1">
      <alignment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1" fillId="0" borderId="5" xfId="0" applyFont="1" applyBorder="1" applyAlignment="1" applyProtection="1">
      <alignment horizontal="center" vertical="top" wrapText="1"/>
      <protection/>
    </xf>
    <xf numFmtId="173" fontId="16" fillId="0" borderId="12" xfId="17" applyNumberFormat="1" applyFont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 wrapText="1"/>
      <protection/>
    </xf>
    <xf numFmtId="3" fontId="14" fillId="2" borderId="5" xfId="0" applyNumberFormat="1" applyFont="1" applyFill="1" applyBorder="1" applyAlignment="1" applyProtection="1">
      <alignment/>
      <protection/>
    </xf>
    <xf numFmtId="3" fontId="7" fillId="2" borderId="5" xfId="0" applyNumberFormat="1" applyFont="1" applyFill="1" applyBorder="1" applyAlignment="1" applyProtection="1">
      <alignment/>
      <protection/>
    </xf>
    <xf numFmtId="0" fontId="23" fillId="2" borderId="8" xfId="20" applyFont="1" applyFill="1" applyBorder="1" applyAlignment="1">
      <alignment horizontal="center"/>
      <protection/>
    </xf>
    <xf numFmtId="10" fontId="11" fillId="2" borderId="8" xfId="21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Continuous"/>
      <protection/>
    </xf>
    <xf numFmtId="0" fontId="14" fillId="3" borderId="6" xfId="0" applyFont="1" applyFill="1" applyBorder="1" applyAlignment="1" applyProtection="1">
      <alignment horizontal="center" vertical="top" wrapText="1"/>
      <protection/>
    </xf>
    <xf numFmtId="0" fontId="13" fillId="0" borderId="20" xfId="0" applyFont="1" applyBorder="1" applyAlignment="1" applyProtection="1">
      <alignment horizontal="right"/>
      <protection/>
    </xf>
    <xf numFmtId="0" fontId="8" fillId="0" borderId="3" xfId="0" applyFont="1" applyBorder="1" applyAlignment="1" applyProtection="1">
      <alignment horizontal="right"/>
      <protection/>
    </xf>
    <xf numFmtId="3" fontId="7" fillId="0" borderId="4" xfId="15" applyNumberFormat="1" applyFont="1" applyBorder="1" applyAlignment="1" applyProtection="1">
      <alignment/>
      <protection/>
    </xf>
    <xf numFmtId="0" fontId="25" fillId="4" borderId="8" xfId="20" applyFont="1" applyFill="1" applyBorder="1">
      <alignment/>
      <protection/>
    </xf>
    <xf numFmtId="3" fontId="17" fillId="0" borderId="5" xfId="0" applyNumberFormat="1" applyFont="1" applyFill="1" applyBorder="1" applyAlignment="1" applyProtection="1">
      <alignment/>
      <protection/>
    </xf>
    <xf numFmtId="0" fontId="25" fillId="4" borderId="0" xfId="20" applyFont="1" applyFill="1" applyAlignment="1">
      <alignment horizontal="center"/>
      <protection/>
    </xf>
    <xf numFmtId="10" fontId="7" fillId="0" borderId="11" xfId="21" applyNumberFormat="1" applyFont="1" applyBorder="1" applyAlignment="1" applyProtection="1">
      <alignment/>
      <protection/>
    </xf>
    <xf numFmtId="10" fontId="7" fillId="0" borderId="9" xfId="21" applyNumberFormat="1" applyFont="1" applyBorder="1" applyAlignment="1" applyProtection="1">
      <alignment/>
      <protection/>
    </xf>
    <xf numFmtId="10" fontId="7" fillId="0" borderId="10" xfId="21" applyNumberFormat="1" applyFont="1" applyBorder="1" applyAlignment="1" applyProtection="1">
      <alignment/>
      <protection/>
    </xf>
    <xf numFmtId="10" fontId="7" fillId="0" borderId="14" xfId="21" applyNumberFormat="1" applyFont="1" applyBorder="1" applyAlignment="1" applyProtection="1">
      <alignment/>
      <protection/>
    </xf>
    <xf numFmtId="10" fontId="7" fillId="0" borderId="8" xfId="21" applyNumberFormat="1" applyFont="1" applyBorder="1" applyAlignment="1" applyProtection="1">
      <alignment/>
      <protection/>
    </xf>
    <xf numFmtId="10" fontId="7" fillId="0" borderId="13" xfId="21" applyNumberFormat="1" applyFont="1" applyBorder="1" applyAlignment="1" applyProtection="1">
      <alignment/>
      <protection/>
    </xf>
    <xf numFmtId="10" fontId="7" fillId="5" borderId="16" xfId="21" applyNumberFormat="1" applyFont="1" applyFill="1" applyBorder="1" applyAlignment="1" applyProtection="1">
      <alignment/>
      <protection/>
    </xf>
    <xf numFmtId="10" fontId="7" fillId="5" borderId="17" xfId="21" applyNumberFormat="1" applyFont="1" applyFill="1" applyBorder="1" applyAlignment="1" applyProtection="1">
      <alignment/>
      <protection/>
    </xf>
    <xf numFmtId="10" fontId="7" fillId="5" borderId="23" xfId="21" applyNumberFormat="1" applyFont="1" applyFill="1" applyBorder="1" applyAlignment="1" applyProtection="1">
      <alignment/>
      <protection/>
    </xf>
    <xf numFmtId="3" fontId="11" fillId="0" borderId="0" xfId="20" applyNumberFormat="1" applyFont="1">
      <alignment/>
      <protection/>
    </xf>
    <xf numFmtId="10" fontId="8" fillId="0" borderId="0" xfId="20" applyNumberFormat="1" applyFont="1">
      <alignment/>
      <protection/>
    </xf>
    <xf numFmtId="0" fontId="11" fillId="0" borderId="0" xfId="20" applyFont="1" applyAlignment="1">
      <alignment horizontal="center"/>
      <protection/>
    </xf>
    <xf numFmtId="0" fontId="13" fillId="0" borderId="0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0" fontId="14" fillId="0" borderId="24" xfId="0" applyNumberFormat="1" applyFont="1" applyBorder="1" applyAlignment="1" applyProtection="1">
      <alignment/>
      <protection/>
    </xf>
    <xf numFmtId="10" fontId="14" fillId="0" borderId="25" xfId="0" applyNumberFormat="1" applyFont="1" applyBorder="1" applyAlignment="1" applyProtection="1">
      <alignment/>
      <protection/>
    </xf>
    <xf numFmtId="10" fontId="14" fillId="0" borderId="26" xfId="0" applyNumberFormat="1" applyFont="1" applyBorder="1" applyAlignment="1" applyProtection="1">
      <alignment/>
      <protection/>
    </xf>
    <xf numFmtId="0" fontId="21" fillId="0" borderId="7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1" fillId="0" borderId="7" xfId="0" applyFont="1" applyFill="1" applyBorder="1" applyAlignment="1" applyProtection="1">
      <alignment horizontal="center"/>
      <protection/>
    </xf>
    <xf numFmtId="173" fontId="16" fillId="0" borderId="8" xfId="17" applyNumberFormat="1" applyFont="1" applyFill="1" applyBorder="1" applyAlignment="1" applyProtection="1">
      <alignment horizontal="center"/>
      <protection/>
    </xf>
    <xf numFmtId="3" fontId="10" fillId="0" borderId="8" xfId="0" applyNumberFormat="1" applyFont="1" applyFill="1" applyBorder="1" applyAlignment="1" applyProtection="1">
      <alignment/>
      <protection locked="0"/>
    </xf>
    <xf numFmtId="173" fontId="16" fillId="0" borderId="12" xfId="17" applyNumberFormat="1" applyFont="1" applyFill="1" applyBorder="1" applyAlignment="1" applyProtection="1">
      <alignment horizontal="center"/>
      <protection/>
    </xf>
    <xf numFmtId="3" fontId="7" fillId="0" borderId="14" xfId="0" applyNumberFormat="1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3" fontId="7" fillId="0" borderId="8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10" fontId="7" fillId="0" borderId="14" xfId="21" applyNumberFormat="1" applyFont="1" applyFill="1" applyBorder="1" applyAlignment="1" applyProtection="1">
      <alignment/>
      <protection/>
    </xf>
    <xf numFmtId="10" fontId="7" fillId="0" borderId="8" xfId="21" applyNumberFormat="1" applyFont="1" applyFill="1" applyBorder="1" applyAlignment="1" applyProtection="1">
      <alignment/>
      <protection/>
    </xf>
    <xf numFmtId="0" fontId="11" fillId="0" borderId="0" xfId="20" applyFont="1">
      <alignment/>
      <protection/>
    </xf>
    <xf numFmtId="0" fontId="12" fillId="0" borderId="6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Milliers_participation horaire" xfId="17"/>
    <cellStyle name="Currency" xfId="18"/>
    <cellStyle name="Currency [0]" xfId="19"/>
    <cellStyle name="Normal_participation horair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zoomScale="95" zoomScaleNormal="95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5" sqref="N5"/>
    </sheetView>
  </sheetViews>
  <sheetFormatPr defaultColWidth="10.90625" defaultRowHeight="18"/>
  <cols>
    <col min="1" max="1" width="5.0859375" style="54" customWidth="1"/>
    <col min="2" max="2" width="11.72265625" style="54" customWidth="1"/>
    <col min="3" max="12" width="6.54296875" style="54" customWidth="1"/>
    <col min="13" max="13" width="7.6328125" style="54" bestFit="1" customWidth="1"/>
    <col min="14" max="14" width="5.2734375" style="54" customWidth="1"/>
    <col min="15" max="16384" width="7.2734375" style="54" customWidth="1"/>
  </cols>
  <sheetData>
    <row r="1" ht="13.5" customHeight="1"/>
    <row r="2" spans="1:13" ht="2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4" ht="21.75" customHeight="1" thickBot="1">
      <c r="A5" s="58" t="s">
        <v>2</v>
      </c>
      <c r="B5" s="58" t="s">
        <v>3</v>
      </c>
      <c r="C5" s="59" t="s">
        <v>26</v>
      </c>
      <c r="D5" s="59" t="s">
        <v>27</v>
      </c>
      <c r="E5" s="59" t="s">
        <v>28</v>
      </c>
      <c r="F5" s="59" t="s">
        <v>29</v>
      </c>
      <c r="G5" s="59" t="s">
        <v>30</v>
      </c>
      <c r="H5" s="59" t="s">
        <v>31</v>
      </c>
      <c r="I5" s="59" t="s">
        <v>32</v>
      </c>
      <c r="J5" s="59" t="s">
        <v>33</v>
      </c>
      <c r="K5" s="59" t="s">
        <v>34</v>
      </c>
      <c r="L5" s="59" t="s">
        <v>35</v>
      </c>
      <c r="N5" s="102" t="s">
        <v>66</v>
      </c>
    </row>
    <row r="6" spans="1:14" ht="26.25" customHeight="1">
      <c r="A6" s="59">
        <v>1</v>
      </c>
      <c r="B6" s="19">
        <v>926</v>
      </c>
      <c r="C6" s="60">
        <v>27</v>
      </c>
      <c r="D6" s="60">
        <v>69</v>
      </c>
      <c r="E6" s="60">
        <v>134</v>
      </c>
      <c r="F6" s="60">
        <v>180</v>
      </c>
      <c r="G6" s="60">
        <v>212</v>
      </c>
      <c r="H6" s="60">
        <v>254</v>
      </c>
      <c r="I6" s="60">
        <v>290</v>
      </c>
      <c r="J6" s="60">
        <v>331</v>
      </c>
      <c r="K6" s="60">
        <v>360</v>
      </c>
      <c r="L6" s="20">
        <v>387</v>
      </c>
      <c r="N6" s="54">
        <v>374</v>
      </c>
    </row>
    <row r="7" spans="1:14" ht="26.25" customHeight="1">
      <c r="A7" s="59">
        <v>2</v>
      </c>
      <c r="B7" s="19">
        <v>1016</v>
      </c>
      <c r="C7" s="60">
        <v>28</v>
      </c>
      <c r="D7" s="60">
        <v>89</v>
      </c>
      <c r="E7" s="60">
        <v>131</v>
      </c>
      <c r="F7" s="60">
        <v>185</v>
      </c>
      <c r="G7" s="60">
        <v>233</v>
      </c>
      <c r="H7" s="60">
        <v>274</v>
      </c>
      <c r="I7" s="60">
        <v>317</v>
      </c>
      <c r="J7" s="60">
        <v>372</v>
      </c>
      <c r="K7" s="60">
        <v>420</v>
      </c>
      <c r="L7" s="28">
        <v>450</v>
      </c>
      <c r="N7" s="54">
        <v>449</v>
      </c>
    </row>
    <row r="8" spans="1:14" ht="26.25" customHeight="1">
      <c r="A8" s="59">
        <v>3</v>
      </c>
      <c r="B8" s="19">
        <v>736</v>
      </c>
      <c r="C8" s="60">
        <v>40</v>
      </c>
      <c r="D8" s="60">
        <v>93</v>
      </c>
      <c r="E8" s="60">
        <v>151</v>
      </c>
      <c r="F8" s="60">
        <v>192</v>
      </c>
      <c r="G8" s="60">
        <v>213</v>
      </c>
      <c r="H8" s="60">
        <v>233</v>
      </c>
      <c r="I8" s="60">
        <v>269</v>
      </c>
      <c r="J8" s="60">
        <v>307</v>
      </c>
      <c r="K8" s="60">
        <v>334</v>
      </c>
      <c r="L8" s="28">
        <v>360</v>
      </c>
      <c r="N8" s="54">
        <v>347</v>
      </c>
    </row>
    <row r="9" spans="1:14" ht="26.25" customHeight="1">
      <c r="A9" s="59">
        <v>4</v>
      </c>
      <c r="B9" s="19">
        <v>717</v>
      </c>
      <c r="C9" s="60">
        <v>19</v>
      </c>
      <c r="D9" s="60">
        <v>53</v>
      </c>
      <c r="E9" s="60">
        <v>92</v>
      </c>
      <c r="F9" s="60">
        <v>141</v>
      </c>
      <c r="G9" s="60">
        <v>160</v>
      </c>
      <c r="H9" s="60">
        <v>177</v>
      </c>
      <c r="I9" s="60">
        <v>220</v>
      </c>
      <c r="J9" s="60">
        <v>256</v>
      </c>
      <c r="K9" s="60">
        <v>290</v>
      </c>
      <c r="L9" s="28">
        <v>323</v>
      </c>
      <c r="N9" s="54">
        <v>299</v>
      </c>
    </row>
    <row r="10" spans="1:14" ht="26.25" customHeight="1">
      <c r="A10" s="59">
        <v>5</v>
      </c>
      <c r="B10" s="19">
        <v>733</v>
      </c>
      <c r="C10" s="60">
        <v>24</v>
      </c>
      <c r="D10" s="60">
        <v>53</v>
      </c>
      <c r="E10" s="60">
        <v>110</v>
      </c>
      <c r="F10" s="60">
        <v>168</v>
      </c>
      <c r="G10" s="60">
        <v>197</v>
      </c>
      <c r="H10" s="60">
        <v>217</v>
      </c>
      <c r="I10" s="60">
        <v>240</v>
      </c>
      <c r="J10" s="60">
        <v>273</v>
      </c>
      <c r="K10" s="60">
        <v>292</v>
      </c>
      <c r="L10" s="28">
        <v>316</v>
      </c>
      <c r="N10" s="54">
        <v>309</v>
      </c>
    </row>
    <row r="11" spans="1:14" ht="26.25" customHeight="1">
      <c r="A11" s="59">
        <v>6</v>
      </c>
      <c r="B11" s="19">
        <v>706</v>
      </c>
      <c r="C11" s="60">
        <v>31</v>
      </c>
      <c r="D11" s="60">
        <v>84</v>
      </c>
      <c r="E11" s="60">
        <v>144</v>
      </c>
      <c r="F11" s="60">
        <v>195</v>
      </c>
      <c r="G11" s="60">
        <v>220</v>
      </c>
      <c r="H11" s="60">
        <v>236</v>
      </c>
      <c r="I11" s="60">
        <v>263</v>
      </c>
      <c r="J11" s="60">
        <v>299</v>
      </c>
      <c r="K11" s="60">
        <v>319</v>
      </c>
      <c r="L11" s="28">
        <v>338</v>
      </c>
      <c r="N11" s="54">
        <v>332</v>
      </c>
    </row>
    <row r="12" spans="1:14" ht="26.25" customHeight="1">
      <c r="A12" s="59">
        <v>7</v>
      </c>
      <c r="B12" s="19">
        <v>677</v>
      </c>
      <c r="C12" s="60">
        <v>29</v>
      </c>
      <c r="D12" s="60">
        <v>56</v>
      </c>
      <c r="E12" s="60">
        <v>113</v>
      </c>
      <c r="F12" s="60">
        <v>149</v>
      </c>
      <c r="G12" s="60">
        <v>163</v>
      </c>
      <c r="H12" s="60">
        <v>172</v>
      </c>
      <c r="I12" s="60">
        <v>187</v>
      </c>
      <c r="J12" s="88">
        <f>I12+30</f>
        <v>217</v>
      </c>
      <c r="K12" s="88">
        <v>237</v>
      </c>
      <c r="L12" s="28">
        <v>267</v>
      </c>
      <c r="M12" s="90" t="s">
        <v>65</v>
      </c>
      <c r="N12" s="54">
        <v>283</v>
      </c>
    </row>
    <row r="13" spans="1:14" ht="26.25" customHeight="1">
      <c r="A13" s="59">
        <v>8</v>
      </c>
      <c r="B13" s="19">
        <v>777</v>
      </c>
      <c r="C13" s="60">
        <v>39</v>
      </c>
      <c r="D13" s="60">
        <v>67</v>
      </c>
      <c r="E13" s="60">
        <v>116</v>
      </c>
      <c r="F13" s="60">
        <v>172</v>
      </c>
      <c r="G13" s="60">
        <v>198</v>
      </c>
      <c r="H13" s="60">
        <v>222</v>
      </c>
      <c r="I13" s="60">
        <v>262</v>
      </c>
      <c r="J13" s="60">
        <v>292</v>
      </c>
      <c r="K13" s="60">
        <v>316</v>
      </c>
      <c r="L13" s="28">
        <v>341</v>
      </c>
      <c r="N13" s="54">
        <v>337</v>
      </c>
    </row>
    <row r="14" spans="1:14" ht="26.25" customHeight="1">
      <c r="A14" s="61" t="s">
        <v>36</v>
      </c>
      <c r="B14" s="62">
        <f>SUM(B6:B13)</f>
        <v>6288</v>
      </c>
      <c r="C14" s="63">
        <f aca="true" t="shared" si="0" ref="C14:L14">SUM(C6:C13)</f>
        <v>237</v>
      </c>
      <c r="D14" s="63">
        <f t="shared" si="0"/>
        <v>564</v>
      </c>
      <c r="E14" s="63">
        <f t="shared" si="0"/>
        <v>991</v>
      </c>
      <c r="F14" s="63">
        <f t="shared" si="0"/>
        <v>1382</v>
      </c>
      <c r="G14" s="63">
        <f t="shared" si="0"/>
        <v>1596</v>
      </c>
      <c r="H14" s="63">
        <f t="shared" si="0"/>
        <v>1785</v>
      </c>
      <c r="I14" s="63">
        <f t="shared" si="0"/>
        <v>2048</v>
      </c>
      <c r="J14" s="63">
        <f t="shared" si="0"/>
        <v>2347</v>
      </c>
      <c r="K14" s="63">
        <f t="shared" si="0"/>
        <v>2568</v>
      </c>
      <c r="L14" s="63">
        <f t="shared" si="0"/>
        <v>2782</v>
      </c>
      <c r="N14" s="100">
        <v>2730</v>
      </c>
    </row>
    <row r="15" spans="1:12" ht="42" customHeight="1">
      <c r="A15" s="64" t="s">
        <v>37</v>
      </c>
      <c r="B15" s="65"/>
      <c r="C15" s="63">
        <f>C14</f>
        <v>237</v>
      </c>
      <c r="D15" s="63">
        <f aca="true" t="shared" si="1" ref="D15:K15">D14-C14</f>
        <v>327</v>
      </c>
      <c r="E15" s="63">
        <f t="shared" si="1"/>
        <v>427</v>
      </c>
      <c r="F15" s="63">
        <f t="shared" si="1"/>
        <v>391</v>
      </c>
      <c r="G15" s="63">
        <f t="shared" si="1"/>
        <v>214</v>
      </c>
      <c r="H15" s="63">
        <f t="shared" si="1"/>
        <v>189</v>
      </c>
      <c r="I15" s="63">
        <f t="shared" si="1"/>
        <v>263</v>
      </c>
      <c r="J15" s="63">
        <f t="shared" si="1"/>
        <v>299</v>
      </c>
      <c r="K15" s="63">
        <f t="shared" si="1"/>
        <v>221</v>
      </c>
      <c r="L15" s="63">
        <f>L14-J14</f>
        <v>435</v>
      </c>
    </row>
    <row r="16" spans="1:14" s="69" customFormat="1" ht="21" customHeight="1">
      <c r="A16" s="66" t="s">
        <v>38</v>
      </c>
      <c r="B16" s="67"/>
      <c r="C16" s="68">
        <f aca="true" t="shared" si="2" ref="C16:L16">C14/$B$14</f>
        <v>0.03769083969465649</v>
      </c>
      <c r="D16" s="68">
        <f t="shared" si="2"/>
        <v>0.08969465648854962</v>
      </c>
      <c r="E16" s="68">
        <f t="shared" si="2"/>
        <v>0.15760178117048346</v>
      </c>
      <c r="F16" s="68">
        <f t="shared" si="2"/>
        <v>0.21978371501272265</v>
      </c>
      <c r="G16" s="68">
        <f t="shared" si="2"/>
        <v>0.2538167938931298</v>
      </c>
      <c r="H16" s="68">
        <f t="shared" si="2"/>
        <v>0.2838740458015267</v>
      </c>
      <c r="I16" s="68">
        <f t="shared" si="2"/>
        <v>0.3256997455470738</v>
      </c>
      <c r="J16" s="68">
        <f t="shared" si="2"/>
        <v>0.3732506361323155</v>
      </c>
      <c r="K16" s="68">
        <f t="shared" si="2"/>
        <v>0.4083969465648855</v>
      </c>
      <c r="L16" s="68">
        <f t="shared" si="2"/>
        <v>0.44243002544529264</v>
      </c>
      <c r="M16" s="54"/>
      <c r="N16" s="101">
        <f>N14/B14</f>
        <v>0.43416030534351147</v>
      </c>
    </row>
    <row r="17" s="69" customFormat="1" ht="21" customHeight="1"/>
    <row r="18" spans="1:14" s="69" customFormat="1" ht="21" customHeight="1">
      <c r="A18" s="70" t="s">
        <v>47</v>
      </c>
      <c r="B18" s="67"/>
      <c r="C18" s="68"/>
      <c r="D18" s="68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s="69" customFormat="1" ht="21" customHeight="1">
      <c r="A19" s="67" t="s">
        <v>48</v>
      </c>
      <c r="B19" s="67"/>
      <c r="C19" s="81" t="s">
        <v>26</v>
      </c>
      <c r="D19" s="81" t="s">
        <v>27</v>
      </c>
      <c r="E19" s="81" t="s">
        <v>28</v>
      </c>
      <c r="F19" s="81" t="s">
        <v>29</v>
      </c>
      <c r="G19" s="81" t="s">
        <v>30</v>
      </c>
      <c r="H19" s="81" t="s">
        <v>31</v>
      </c>
      <c r="I19" s="81" t="s">
        <v>32</v>
      </c>
      <c r="J19" s="81" t="s">
        <v>33</v>
      </c>
      <c r="K19" s="81" t="s">
        <v>34</v>
      </c>
      <c r="L19" s="81" t="s">
        <v>35</v>
      </c>
      <c r="M19" s="82" t="s">
        <v>49</v>
      </c>
      <c r="N19" s="54"/>
    </row>
    <row r="20" spans="1:14" s="69" customFormat="1" ht="21" customHeight="1">
      <c r="A20" s="69" t="s">
        <v>40</v>
      </c>
      <c r="B20" s="67"/>
      <c r="C20" s="63">
        <v>321</v>
      </c>
      <c r="D20" s="63">
        <v>989</v>
      </c>
      <c r="E20" s="63">
        <v>1621</v>
      </c>
      <c r="F20" s="63"/>
      <c r="G20" s="63"/>
      <c r="H20" s="63">
        <v>2622</v>
      </c>
      <c r="I20" s="63">
        <v>3128</v>
      </c>
      <c r="J20" s="63">
        <v>3469</v>
      </c>
      <c r="K20" s="63">
        <v>3883</v>
      </c>
      <c r="L20" s="63">
        <v>4126</v>
      </c>
      <c r="M20" s="71">
        <v>4281</v>
      </c>
      <c r="N20" s="54"/>
    </row>
    <row r="21" spans="2:13" ht="18.75" customHeight="1">
      <c r="B21" s="60" t="s">
        <v>41</v>
      </c>
      <c r="C21" s="72">
        <v>0.05073494547178758</v>
      </c>
      <c r="D21" s="72">
        <v>0.1563142089457879</v>
      </c>
      <c r="E21" s="72">
        <v>0.25620357199304566</v>
      </c>
      <c r="F21" s="72"/>
      <c r="G21" s="72"/>
      <c r="H21" s="72">
        <v>0.4144144144144144</v>
      </c>
      <c r="I21" s="72">
        <v>0.49438912596807333</v>
      </c>
      <c r="J21" s="72">
        <v>0.5482851272324957</v>
      </c>
      <c r="K21" s="72">
        <v>0.6137189821400347</v>
      </c>
      <c r="L21" s="72">
        <v>0.6521258100205468</v>
      </c>
      <c r="M21" s="72">
        <v>0.676623992413466</v>
      </c>
    </row>
    <row r="23" spans="12:13" ht="16.5">
      <c r="L23" s="73" t="s">
        <v>39</v>
      </c>
      <c r="M23" s="74">
        <v>67.66</v>
      </c>
    </row>
  </sheetData>
  <printOptions horizontalCentered="1"/>
  <pageMargins left="0.1968503937007874" right="0.2362204724409449" top="1.141732283464567" bottom="0.2362204724409449" header="0.2755905511811024" footer="0.2362204724409449"/>
  <pageSetup horizontalDpi="600" verticalDpi="600" orientation="landscape" paperSize="9" r:id="rId1"/>
  <headerFooter alignWithMargins="0">
    <oddHeader>&amp;L&amp;"Trebuchet MS,Gras"&amp;11MAIRIE de RODEZ
Pôle Solidarité/lien social
&amp;"Trebuchet MS,Italique"Service Population&amp;C&amp;"Arial Narrow,Gras"&amp;12&amp;U
&amp;"Trebuchet MS,Gras"&amp;F - &amp;A&amp;R&amp;"Trebuchet MS,Normal"&amp;10Le &amp;D à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tabSelected="1" zoomScale="75" zoomScaleNormal="75" workbookViewId="0" topLeftCell="A1">
      <pane xSplit="2" ySplit="5" topLeftCell="C1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6" sqref="C16"/>
    </sheetView>
  </sheetViews>
  <sheetFormatPr defaultColWidth="10.90625" defaultRowHeight="18"/>
  <cols>
    <col min="1" max="1" width="12.18359375" style="53" customWidth="1"/>
    <col min="2" max="2" width="8.90625" style="6" customWidth="1"/>
    <col min="3" max="3" width="9.18359375" style="6" customWidth="1"/>
    <col min="4" max="4" width="6.90625" style="6" customWidth="1"/>
    <col min="5" max="5" width="8.0859375" style="6" customWidth="1"/>
    <col min="6" max="10" width="15.18359375" style="6" customWidth="1"/>
    <col min="11" max="11" width="1.8125" style="6" customWidth="1"/>
    <col min="12" max="12" width="8.8125" style="6" customWidth="1"/>
    <col min="13" max="13" width="8.18359375" style="6" customWidth="1"/>
    <col min="14" max="14" width="4.8125" style="6" customWidth="1"/>
    <col min="15" max="15" width="10.72265625" style="7" customWidth="1"/>
    <col min="16" max="16" width="8.90625" style="7" customWidth="1"/>
    <col min="17" max="16384" width="10.90625" style="6" customWidth="1"/>
  </cols>
  <sheetData>
    <row r="1" spans="1:18" s="5" customFormat="1" ht="35.25" customHeight="1">
      <c r="A1" s="83" t="s">
        <v>52</v>
      </c>
      <c r="B1" s="2"/>
      <c r="C1" s="2"/>
      <c r="D1" s="2"/>
      <c r="E1" s="3"/>
      <c r="F1" s="83"/>
      <c r="G1" s="1"/>
      <c r="H1" s="1"/>
      <c r="I1" s="3"/>
      <c r="J1" s="3"/>
      <c r="K1" s="3"/>
      <c r="L1" s="4" t="s">
        <v>13</v>
      </c>
      <c r="M1" s="4"/>
      <c r="N1" s="4"/>
      <c r="Q1" s="4"/>
      <c r="R1" s="4"/>
    </row>
    <row r="2" spans="1:18" ht="18.75">
      <c r="A2" s="6"/>
      <c r="I2" s="4"/>
      <c r="J2" s="4"/>
      <c r="K2" s="4"/>
      <c r="L2" s="4"/>
      <c r="M2" s="4"/>
      <c r="N2" s="4"/>
      <c r="Q2" s="4"/>
      <c r="R2" s="4"/>
    </row>
    <row r="3" spans="1:18" ht="24" thickBot="1">
      <c r="A3" s="8" t="s">
        <v>12</v>
      </c>
      <c r="F3" s="9" t="s">
        <v>0</v>
      </c>
      <c r="G3" s="6" t="s">
        <v>45</v>
      </c>
      <c r="I3" s="4" t="s">
        <v>57</v>
      </c>
      <c r="J3" s="4"/>
      <c r="K3" s="4"/>
      <c r="L3" s="10">
        <f ca="1">TODAY()</f>
        <v>42046</v>
      </c>
      <c r="M3" s="4"/>
      <c r="N3" s="4"/>
      <c r="Q3" s="4"/>
      <c r="R3" s="4"/>
    </row>
    <row r="4" spans="1:23" ht="19.5" thickBot="1">
      <c r="A4" s="6" t="s">
        <v>0</v>
      </c>
      <c r="I4" s="4"/>
      <c r="J4" s="4"/>
      <c r="L4" s="11" t="s">
        <v>1</v>
      </c>
      <c r="M4" s="12"/>
      <c r="N4" s="4"/>
      <c r="O4" s="128" t="s">
        <v>42</v>
      </c>
      <c r="P4" s="128" t="s">
        <v>43</v>
      </c>
      <c r="Q4" s="4"/>
      <c r="R4" s="130" t="s">
        <v>60</v>
      </c>
      <c r="S4" s="130"/>
      <c r="T4" s="130"/>
      <c r="U4" s="130"/>
      <c r="V4" s="130"/>
      <c r="W4" s="130"/>
    </row>
    <row r="5" spans="1:23" ht="100.5" customHeight="1" thickBot="1">
      <c r="A5" s="13" t="s">
        <v>2</v>
      </c>
      <c r="B5" s="75" t="s">
        <v>3</v>
      </c>
      <c r="C5" s="14" t="s">
        <v>4</v>
      </c>
      <c r="D5" s="14" t="s">
        <v>5</v>
      </c>
      <c r="E5" s="14" t="s">
        <v>6</v>
      </c>
      <c r="F5" s="84" t="s">
        <v>53</v>
      </c>
      <c r="G5" s="84" t="s">
        <v>54</v>
      </c>
      <c r="H5" s="84" t="s">
        <v>55</v>
      </c>
      <c r="I5" s="84" t="s">
        <v>50</v>
      </c>
      <c r="J5" s="84" t="s">
        <v>56</v>
      </c>
      <c r="K5" s="15"/>
      <c r="L5" s="16" t="s">
        <v>7</v>
      </c>
      <c r="M5" s="17" t="s">
        <v>8</v>
      </c>
      <c r="O5" s="129"/>
      <c r="P5" s="129"/>
      <c r="R5" s="84" t="s">
        <v>61</v>
      </c>
      <c r="S5" s="84" t="s">
        <v>62</v>
      </c>
      <c r="T5" s="84" t="s">
        <v>63</v>
      </c>
      <c r="U5" s="84" t="s">
        <v>50</v>
      </c>
      <c r="V5" s="84" t="s">
        <v>64</v>
      </c>
      <c r="W5" s="84" t="s">
        <v>59</v>
      </c>
    </row>
    <row r="6" spans="1:23" ht="30.75" customHeight="1">
      <c r="A6" s="18" t="s">
        <v>14</v>
      </c>
      <c r="B6" s="77">
        <v>926</v>
      </c>
      <c r="C6" s="20">
        <v>374</v>
      </c>
      <c r="D6" s="20">
        <v>18</v>
      </c>
      <c r="E6" s="21">
        <f>C6-D6</f>
        <v>356</v>
      </c>
      <c r="F6" s="22">
        <v>120</v>
      </c>
      <c r="G6" s="23">
        <v>147</v>
      </c>
      <c r="H6" s="23">
        <v>15</v>
      </c>
      <c r="I6" s="23">
        <v>42</v>
      </c>
      <c r="J6" s="24">
        <v>32</v>
      </c>
      <c r="K6" s="25"/>
      <c r="L6" s="26">
        <f aca="true" t="shared" si="0" ref="L6:L18">SUM(F6:J6)</f>
        <v>356</v>
      </c>
      <c r="M6" s="26">
        <f aca="true" t="shared" si="1" ref="M6:M17">C6-D6</f>
        <v>356</v>
      </c>
      <c r="N6" s="6" t="str">
        <f>IF(L6=M6,"OK","ERREUR")</f>
        <v>OK</v>
      </c>
      <c r="O6" s="27">
        <v>7</v>
      </c>
      <c r="P6" s="27">
        <v>0</v>
      </c>
      <c r="R6" s="91">
        <f>(F6/$E6)</f>
        <v>0.33707865168539325</v>
      </c>
      <c r="S6" s="92">
        <f>(G6/$E6)</f>
        <v>0.41292134831460675</v>
      </c>
      <c r="T6" s="92">
        <f>(H6/$E6)</f>
        <v>0.042134831460674156</v>
      </c>
      <c r="U6" s="92">
        <f>(I6/$E6)</f>
        <v>0.11797752808988764</v>
      </c>
      <c r="V6" s="92">
        <f>(J6/$E6)</f>
        <v>0.0898876404494382</v>
      </c>
      <c r="W6" s="93">
        <f>SUM(R6:V6)</f>
        <v>1</v>
      </c>
    </row>
    <row r="7" spans="1:23" ht="30.75" customHeight="1">
      <c r="A7" s="18" t="s">
        <v>18</v>
      </c>
      <c r="B7" s="19">
        <v>1016</v>
      </c>
      <c r="C7" s="28">
        <v>449</v>
      </c>
      <c r="D7" s="28">
        <v>12</v>
      </c>
      <c r="E7" s="29">
        <f>C7-D7</f>
        <v>437</v>
      </c>
      <c r="F7" s="30">
        <v>168</v>
      </c>
      <c r="G7" s="31">
        <v>151</v>
      </c>
      <c r="H7" s="31">
        <v>27</v>
      </c>
      <c r="I7" s="31">
        <v>49</v>
      </c>
      <c r="J7" s="32">
        <v>42</v>
      </c>
      <c r="K7" s="25"/>
      <c r="L7" s="26">
        <f t="shared" si="0"/>
        <v>437</v>
      </c>
      <c r="M7" s="26">
        <f t="shared" si="1"/>
        <v>437</v>
      </c>
      <c r="N7" s="6" t="str">
        <f aca="true" t="shared" si="2" ref="N7:N17">IF(L7=M7,"OK","ERREUR")</f>
        <v>OK</v>
      </c>
      <c r="O7" s="33">
        <v>9</v>
      </c>
      <c r="P7" s="33">
        <v>0</v>
      </c>
      <c r="R7" s="94">
        <f aca="true" t="shared" si="3" ref="R7:R17">(F7/$E7)</f>
        <v>0.38443935926773454</v>
      </c>
      <c r="S7" s="95">
        <f aca="true" t="shared" si="4" ref="S7:S17">(G7/$E7)</f>
        <v>0.34553775743707094</v>
      </c>
      <c r="T7" s="95">
        <f aca="true" t="shared" si="5" ref="T7:T17">(H7/$E7)</f>
        <v>0.06178489702517163</v>
      </c>
      <c r="U7" s="95">
        <f aca="true" t="shared" si="6" ref="U7:U17">(I7/$E7)</f>
        <v>0.11212814645308924</v>
      </c>
      <c r="V7" s="95">
        <f aca="true" t="shared" si="7" ref="V7:V17">(J7/$E7)</f>
        <v>0.09610983981693363</v>
      </c>
      <c r="W7" s="96">
        <f aca="true" t="shared" si="8" ref="W7:W17">SUM(R7:V7)</f>
        <v>1</v>
      </c>
    </row>
    <row r="8" spans="1:23" ht="30.75" customHeight="1">
      <c r="A8" s="18" t="s">
        <v>19</v>
      </c>
      <c r="B8" s="19">
        <v>736</v>
      </c>
      <c r="C8" s="28">
        <v>347</v>
      </c>
      <c r="D8" s="28">
        <v>13</v>
      </c>
      <c r="E8" s="29">
        <f aca="true" t="shared" si="9" ref="E8:E13">C8-D8</f>
        <v>334</v>
      </c>
      <c r="F8" s="30">
        <v>125</v>
      </c>
      <c r="G8" s="31">
        <v>132</v>
      </c>
      <c r="H8" s="31">
        <v>23</v>
      </c>
      <c r="I8" s="31">
        <v>38</v>
      </c>
      <c r="J8" s="32">
        <v>16</v>
      </c>
      <c r="K8" s="25"/>
      <c r="L8" s="26">
        <f t="shared" si="0"/>
        <v>334</v>
      </c>
      <c r="M8" s="26">
        <f t="shared" si="1"/>
        <v>334</v>
      </c>
      <c r="N8" s="6" t="str">
        <f t="shared" si="2"/>
        <v>OK</v>
      </c>
      <c r="O8" s="33">
        <v>14</v>
      </c>
      <c r="P8" s="33">
        <v>0</v>
      </c>
      <c r="R8" s="94">
        <f t="shared" si="3"/>
        <v>0.37425149700598803</v>
      </c>
      <c r="S8" s="95">
        <f t="shared" si="4"/>
        <v>0.39520958083832336</v>
      </c>
      <c r="T8" s="95">
        <f t="shared" si="5"/>
        <v>0.0688622754491018</v>
      </c>
      <c r="U8" s="95">
        <f t="shared" si="6"/>
        <v>0.11377245508982035</v>
      </c>
      <c r="V8" s="95">
        <f t="shared" si="7"/>
        <v>0.04790419161676647</v>
      </c>
      <c r="W8" s="96">
        <f t="shared" si="8"/>
        <v>1</v>
      </c>
    </row>
    <row r="9" spans="1:23" ht="30.75" customHeight="1">
      <c r="A9" s="18" t="s">
        <v>20</v>
      </c>
      <c r="B9" s="19">
        <v>717</v>
      </c>
      <c r="C9" s="28">
        <v>299</v>
      </c>
      <c r="D9" s="28">
        <v>7</v>
      </c>
      <c r="E9" s="29">
        <f t="shared" si="9"/>
        <v>292</v>
      </c>
      <c r="F9" s="30">
        <v>73</v>
      </c>
      <c r="G9" s="31">
        <v>130</v>
      </c>
      <c r="H9" s="31">
        <v>16</v>
      </c>
      <c r="I9" s="31">
        <v>48</v>
      </c>
      <c r="J9" s="32">
        <v>25</v>
      </c>
      <c r="K9" s="25"/>
      <c r="L9" s="26">
        <f t="shared" si="0"/>
        <v>292</v>
      </c>
      <c r="M9" s="26">
        <f t="shared" si="1"/>
        <v>292</v>
      </c>
      <c r="N9" s="6" t="str">
        <f t="shared" si="2"/>
        <v>OK</v>
      </c>
      <c r="O9" s="33">
        <v>12</v>
      </c>
      <c r="P9" s="33">
        <v>0</v>
      </c>
      <c r="R9" s="94">
        <f t="shared" si="3"/>
        <v>0.25</v>
      </c>
      <c r="S9" s="95">
        <f t="shared" si="4"/>
        <v>0.4452054794520548</v>
      </c>
      <c r="T9" s="95">
        <f t="shared" si="5"/>
        <v>0.0547945205479452</v>
      </c>
      <c r="U9" s="95">
        <f t="shared" si="6"/>
        <v>0.1643835616438356</v>
      </c>
      <c r="V9" s="95">
        <f t="shared" si="7"/>
        <v>0.08561643835616438</v>
      </c>
      <c r="W9" s="96">
        <f t="shared" si="8"/>
        <v>1</v>
      </c>
    </row>
    <row r="10" spans="1:23" ht="30.75" customHeight="1">
      <c r="A10" s="18" t="s">
        <v>21</v>
      </c>
      <c r="B10" s="19">
        <v>733</v>
      </c>
      <c r="C10" s="28">
        <v>309</v>
      </c>
      <c r="D10" s="28">
        <v>11</v>
      </c>
      <c r="E10" s="29">
        <f t="shared" si="9"/>
        <v>298</v>
      </c>
      <c r="F10" s="30">
        <v>70</v>
      </c>
      <c r="G10" s="31">
        <v>143</v>
      </c>
      <c r="H10" s="31">
        <v>25</v>
      </c>
      <c r="I10" s="31">
        <v>51</v>
      </c>
      <c r="J10" s="32">
        <v>9</v>
      </c>
      <c r="K10" s="25"/>
      <c r="L10" s="26">
        <f t="shared" si="0"/>
        <v>298</v>
      </c>
      <c r="M10" s="26">
        <f t="shared" si="1"/>
        <v>298</v>
      </c>
      <c r="N10" s="6" t="str">
        <f t="shared" si="2"/>
        <v>OK</v>
      </c>
      <c r="O10" s="34">
        <v>6</v>
      </c>
      <c r="P10" s="34">
        <v>0</v>
      </c>
      <c r="R10" s="94">
        <f t="shared" si="3"/>
        <v>0.2348993288590604</v>
      </c>
      <c r="S10" s="95">
        <f t="shared" si="4"/>
        <v>0.4798657718120805</v>
      </c>
      <c r="T10" s="95">
        <f t="shared" si="5"/>
        <v>0.08389261744966443</v>
      </c>
      <c r="U10" s="95">
        <f t="shared" si="6"/>
        <v>0.17114093959731544</v>
      </c>
      <c r="V10" s="95">
        <f t="shared" si="7"/>
        <v>0.030201342281879196</v>
      </c>
      <c r="W10" s="96">
        <f t="shared" si="8"/>
        <v>1</v>
      </c>
    </row>
    <row r="11" spans="1:23" ht="30.75" customHeight="1">
      <c r="A11" s="18" t="s">
        <v>22</v>
      </c>
      <c r="B11" s="19">
        <v>706</v>
      </c>
      <c r="C11" s="28">
        <v>332</v>
      </c>
      <c r="D11" s="28">
        <v>14</v>
      </c>
      <c r="E11" s="29">
        <f t="shared" si="9"/>
        <v>318</v>
      </c>
      <c r="F11" s="30">
        <v>71</v>
      </c>
      <c r="G11" s="31">
        <v>147</v>
      </c>
      <c r="H11" s="31">
        <v>35</v>
      </c>
      <c r="I11" s="31">
        <v>43</v>
      </c>
      <c r="J11" s="32">
        <v>22</v>
      </c>
      <c r="K11" s="25"/>
      <c r="L11" s="26">
        <f>SUM(F11:J11)</f>
        <v>318</v>
      </c>
      <c r="M11" s="26">
        <f t="shared" si="1"/>
        <v>318</v>
      </c>
      <c r="N11" s="6" t="str">
        <f t="shared" si="2"/>
        <v>OK</v>
      </c>
      <c r="O11" s="33">
        <v>7</v>
      </c>
      <c r="P11" s="33">
        <v>0</v>
      </c>
      <c r="R11" s="94">
        <f t="shared" si="3"/>
        <v>0.22327044025157233</v>
      </c>
      <c r="S11" s="95">
        <f t="shared" si="4"/>
        <v>0.46226415094339623</v>
      </c>
      <c r="T11" s="95">
        <f t="shared" si="5"/>
        <v>0.11006289308176101</v>
      </c>
      <c r="U11" s="95">
        <f t="shared" si="6"/>
        <v>0.13522012578616352</v>
      </c>
      <c r="V11" s="95">
        <f t="shared" si="7"/>
        <v>0.06918238993710692</v>
      </c>
      <c r="W11" s="96">
        <f t="shared" si="8"/>
        <v>1</v>
      </c>
    </row>
    <row r="12" spans="1:23" ht="30.75" customHeight="1">
      <c r="A12" s="18" t="s">
        <v>23</v>
      </c>
      <c r="B12" s="19">
        <v>677</v>
      </c>
      <c r="C12" s="28">
        <v>283</v>
      </c>
      <c r="D12" s="28">
        <v>6</v>
      </c>
      <c r="E12" s="29">
        <f t="shared" si="9"/>
        <v>277</v>
      </c>
      <c r="F12" s="30">
        <v>86</v>
      </c>
      <c r="G12" s="31">
        <v>123</v>
      </c>
      <c r="H12" s="31">
        <v>18</v>
      </c>
      <c r="I12" s="31">
        <v>33</v>
      </c>
      <c r="J12" s="32">
        <v>17</v>
      </c>
      <c r="K12" s="25"/>
      <c r="L12" s="26">
        <f>SUM(F12:J12)</f>
        <v>277</v>
      </c>
      <c r="M12" s="26">
        <f t="shared" si="1"/>
        <v>277</v>
      </c>
      <c r="N12" s="6" t="str">
        <f t="shared" si="2"/>
        <v>OK</v>
      </c>
      <c r="O12" s="33">
        <v>10</v>
      </c>
      <c r="P12" s="33">
        <v>0</v>
      </c>
      <c r="R12" s="94">
        <f t="shared" si="3"/>
        <v>0.3104693140794224</v>
      </c>
      <c r="S12" s="95">
        <f t="shared" si="4"/>
        <v>0.44404332129963897</v>
      </c>
      <c r="T12" s="95">
        <f t="shared" si="5"/>
        <v>0.06498194945848375</v>
      </c>
      <c r="U12" s="95">
        <f t="shared" si="6"/>
        <v>0.11913357400722022</v>
      </c>
      <c r="V12" s="95">
        <f t="shared" si="7"/>
        <v>0.061371841155234655</v>
      </c>
      <c r="W12" s="96">
        <f t="shared" si="8"/>
        <v>1.0000000000000002</v>
      </c>
    </row>
    <row r="13" spans="1:23" ht="30.75" customHeight="1" thickBot="1">
      <c r="A13" s="18" t="s">
        <v>24</v>
      </c>
      <c r="B13" s="19">
        <v>777</v>
      </c>
      <c r="C13" s="28">
        <v>337</v>
      </c>
      <c r="D13" s="28">
        <v>9</v>
      </c>
      <c r="E13" s="29">
        <f t="shared" si="9"/>
        <v>328</v>
      </c>
      <c r="F13" s="30">
        <v>104</v>
      </c>
      <c r="G13" s="31">
        <v>119</v>
      </c>
      <c r="H13" s="31">
        <v>17</v>
      </c>
      <c r="I13" s="31">
        <v>63</v>
      </c>
      <c r="J13" s="32">
        <v>25</v>
      </c>
      <c r="K13" s="25"/>
      <c r="L13" s="26">
        <f t="shared" si="0"/>
        <v>328</v>
      </c>
      <c r="M13" s="26">
        <f t="shared" si="1"/>
        <v>328</v>
      </c>
      <c r="N13" s="6" t="str">
        <f t="shared" si="2"/>
        <v>OK</v>
      </c>
      <c r="O13" s="33">
        <v>15</v>
      </c>
      <c r="P13" s="33">
        <v>0</v>
      </c>
      <c r="R13" s="94">
        <f t="shared" si="3"/>
        <v>0.3170731707317073</v>
      </c>
      <c r="S13" s="95">
        <f t="shared" si="4"/>
        <v>0.3628048780487805</v>
      </c>
      <c r="T13" s="95">
        <f t="shared" si="5"/>
        <v>0.051829268292682924</v>
      </c>
      <c r="U13" s="95">
        <f t="shared" si="6"/>
        <v>0.19207317073170732</v>
      </c>
      <c r="V13" s="95">
        <f t="shared" si="7"/>
        <v>0.07621951219512195</v>
      </c>
      <c r="W13" s="96">
        <f t="shared" si="8"/>
        <v>1</v>
      </c>
    </row>
    <row r="14" spans="1:23" ht="52.5" customHeight="1" thickBot="1">
      <c r="A14" s="38" t="s">
        <v>15</v>
      </c>
      <c r="B14" s="36">
        <f>SUM(B6:B13)</f>
        <v>6288</v>
      </c>
      <c r="C14" s="36">
        <f>SUM(C6:C13)</f>
        <v>2730</v>
      </c>
      <c r="D14" s="36">
        <f aca="true" t="shared" si="10" ref="D14:J14">SUM(D6:D13)</f>
        <v>90</v>
      </c>
      <c r="E14" s="36">
        <f t="shared" si="10"/>
        <v>2640</v>
      </c>
      <c r="F14" s="37">
        <f t="shared" si="10"/>
        <v>817</v>
      </c>
      <c r="G14" s="37">
        <f t="shared" si="10"/>
        <v>1092</v>
      </c>
      <c r="H14" s="37">
        <f t="shared" si="10"/>
        <v>176</v>
      </c>
      <c r="I14" s="37">
        <f t="shared" si="10"/>
        <v>367</v>
      </c>
      <c r="J14" s="37">
        <f t="shared" si="10"/>
        <v>188</v>
      </c>
      <c r="K14" s="25"/>
      <c r="L14" s="37">
        <f t="shared" si="0"/>
        <v>2640</v>
      </c>
      <c r="M14" s="37">
        <f t="shared" si="1"/>
        <v>2640</v>
      </c>
      <c r="N14" s="6" t="str">
        <f t="shared" si="2"/>
        <v>OK</v>
      </c>
      <c r="O14" s="36">
        <f>SUM(O6:O13)</f>
        <v>80</v>
      </c>
      <c r="P14" s="36">
        <f>SUM(P6:P13)</f>
        <v>0</v>
      </c>
      <c r="R14" s="94">
        <f>(F14/$E14)</f>
        <v>0.30946969696969695</v>
      </c>
      <c r="S14" s="95">
        <f t="shared" si="4"/>
        <v>0.41363636363636364</v>
      </c>
      <c r="T14" s="95">
        <f t="shared" si="5"/>
        <v>0.06666666666666667</v>
      </c>
      <c r="U14" s="95">
        <f t="shared" si="6"/>
        <v>0.1390151515151515</v>
      </c>
      <c r="V14" s="95">
        <f t="shared" si="7"/>
        <v>0.07121212121212121</v>
      </c>
      <c r="W14" s="96">
        <f t="shared" si="8"/>
        <v>1</v>
      </c>
    </row>
    <row r="15" spans="1:23" ht="52.5" customHeight="1" thickBot="1">
      <c r="A15" s="38" t="s">
        <v>17</v>
      </c>
      <c r="B15" s="89">
        <v>1621</v>
      </c>
      <c r="C15" s="39">
        <v>775</v>
      </c>
      <c r="D15" s="39">
        <v>38</v>
      </c>
      <c r="E15" s="39">
        <v>737</v>
      </c>
      <c r="F15" s="40">
        <v>237</v>
      </c>
      <c r="G15" s="40">
        <v>254</v>
      </c>
      <c r="H15" s="40">
        <v>35</v>
      </c>
      <c r="I15" s="40">
        <v>138</v>
      </c>
      <c r="J15" s="40">
        <v>73</v>
      </c>
      <c r="K15" s="25"/>
      <c r="L15" s="37">
        <f t="shared" si="0"/>
        <v>737</v>
      </c>
      <c r="M15" s="37">
        <f t="shared" si="1"/>
        <v>737</v>
      </c>
      <c r="N15" s="6" t="str">
        <f t="shared" si="2"/>
        <v>OK</v>
      </c>
      <c r="O15" s="39">
        <v>9</v>
      </c>
      <c r="P15" s="39">
        <v>0</v>
      </c>
      <c r="R15" s="94">
        <f>(F15/$E15)</f>
        <v>0.32157394843962006</v>
      </c>
      <c r="S15" s="95">
        <f t="shared" si="4"/>
        <v>0.344640434192673</v>
      </c>
      <c r="T15" s="95">
        <f t="shared" si="5"/>
        <v>0.04748982360922659</v>
      </c>
      <c r="U15" s="95">
        <f t="shared" si="6"/>
        <v>0.18724559023066487</v>
      </c>
      <c r="V15" s="95">
        <f t="shared" si="7"/>
        <v>0.09905020352781546</v>
      </c>
      <c r="W15" s="96">
        <f t="shared" si="8"/>
        <v>1</v>
      </c>
    </row>
    <row r="16" spans="1:23" ht="52.5" customHeight="1" thickBot="1">
      <c r="A16" s="38" t="s">
        <v>16</v>
      </c>
      <c r="B16" s="89">
        <v>1367</v>
      </c>
      <c r="C16" s="39">
        <v>763</v>
      </c>
      <c r="D16" s="39">
        <v>48</v>
      </c>
      <c r="E16" s="39">
        <f>C16-D16</f>
        <v>715</v>
      </c>
      <c r="F16" s="40">
        <v>234</v>
      </c>
      <c r="G16" s="40">
        <v>282</v>
      </c>
      <c r="H16" s="40">
        <v>37</v>
      </c>
      <c r="I16" s="40">
        <v>116</v>
      </c>
      <c r="J16" s="40">
        <v>46</v>
      </c>
      <c r="K16" s="25"/>
      <c r="L16" s="37">
        <f t="shared" si="0"/>
        <v>715</v>
      </c>
      <c r="M16" s="37">
        <f t="shared" si="1"/>
        <v>715</v>
      </c>
      <c r="N16" s="6" t="str">
        <f t="shared" si="2"/>
        <v>OK</v>
      </c>
      <c r="O16" s="39">
        <v>13</v>
      </c>
      <c r="P16" s="39">
        <v>0</v>
      </c>
      <c r="R16" s="94">
        <f>(F16/$E16)</f>
        <v>0.32727272727272727</v>
      </c>
      <c r="S16" s="95">
        <f t="shared" si="4"/>
        <v>0.3944055944055944</v>
      </c>
      <c r="T16" s="95">
        <f t="shared" si="5"/>
        <v>0.05174825174825175</v>
      </c>
      <c r="U16" s="95">
        <f t="shared" si="6"/>
        <v>0.16223776223776223</v>
      </c>
      <c r="V16" s="95">
        <f t="shared" si="7"/>
        <v>0.06433566433566433</v>
      </c>
      <c r="W16" s="96">
        <f t="shared" si="8"/>
        <v>0.9999999999999999</v>
      </c>
    </row>
    <row r="17" spans="1:23" ht="60.75" customHeight="1" thickBot="1">
      <c r="A17" s="41" t="s">
        <v>9</v>
      </c>
      <c r="B17" s="42">
        <f aca="true" t="shared" si="11" ref="B17:J17">SUM(B14:B16)</f>
        <v>9276</v>
      </c>
      <c r="C17" s="42">
        <f t="shared" si="11"/>
        <v>4268</v>
      </c>
      <c r="D17" s="42">
        <f t="shared" si="11"/>
        <v>176</v>
      </c>
      <c r="E17" s="37">
        <f t="shared" si="11"/>
        <v>4092</v>
      </c>
      <c r="F17" s="42">
        <f t="shared" si="11"/>
        <v>1288</v>
      </c>
      <c r="G17" s="42">
        <f t="shared" si="11"/>
        <v>1628</v>
      </c>
      <c r="H17" s="42">
        <f t="shared" si="11"/>
        <v>248</v>
      </c>
      <c r="I17" s="42">
        <f t="shared" si="11"/>
        <v>621</v>
      </c>
      <c r="J17" s="42">
        <f t="shared" si="11"/>
        <v>307</v>
      </c>
      <c r="K17" s="43"/>
      <c r="L17" s="37">
        <f t="shared" si="0"/>
        <v>4092</v>
      </c>
      <c r="M17" s="37">
        <f t="shared" si="1"/>
        <v>4092</v>
      </c>
      <c r="N17" s="6" t="str">
        <f t="shared" si="2"/>
        <v>OK</v>
      </c>
      <c r="O17" s="42">
        <f>SUM(O14:O16)</f>
        <v>102</v>
      </c>
      <c r="P17" s="37">
        <f>SUM(P9:P16)</f>
        <v>0</v>
      </c>
      <c r="R17" s="97">
        <f t="shared" si="3"/>
        <v>0.3147605083088954</v>
      </c>
      <c r="S17" s="98">
        <f t="shared" si="4"/>
        <v>0.3978494623655914</v>
      </c>
      <c r="T17" s="98">
        <f t="shared" si="5"/>
        <v>0.06060606060606061</v>
      </c>
      <c r="U17" s="98">
        <f t="shared" si="6"/>
        <v>0.15175953079178886</v>
      </c>
      <c r="V17" s="98">
        <f t="shared" si="7"/>
        <v>0.07502443792766374</v>
      </c>
      <c r="W17" s="99">
        <f t="shared" si="8"/>
        <v>1</v>
      </c>
    </row>
    <row r="18" spans="1:13" ht="37.5" customHeight="1" thickBot="1">
      <c r="A18" s="85" t="s">
        <v>10</v>
      </c>
      <c r="B18" s="44">
        <f>B17/4</f>
        <v>2319</v>
      </c>
      <c r="C18" s="45">
        <f>C17/B17</f>
        <v>0.4601121172919362</v>
      </c>
      <c r="D18" s="46">
        <f>D17/B17</f>
        <v>0.018973695558430356</v>
      </c>
      <c r="E18" s="46">
        <f>E17/B17</f>
        <v>0.4411384217335058</v>
      </c>
      <c r="F18" s="45">
        <f>F17/$E$17</f>
        <v>0.3147605083088954</v>
      </c>
      <c r="G18" s="45">
        <f>G17/$E$17</f>
        <v>0.3978494623655914</v>
      </c>
      <c r="H18" s="45">
        <f>H17/$E$17</f>
        <v>0.06060606060606061</v>
      </c>
      <c r="I18" s="45">
        <f>I17/$E$17</f>
        <v>0.15175953079178886</v>
      </c>
      <c r="J18" s="45">
        <f>J17/$E$17</f>
        <v>0.07502443792766374</v>
      </c>
      <c r="K18" s="47"/>
      <c r="L18" s="48">
        <f t="shared" si="0"/>
        <v>1</v>
      </c>
      <c r="M18" s="49">
        <f>E17/B17</f>
        <v>0.4411384217335058</v>
      </c>
    </row>
    <row r="19" spans="1:5" ht="35.25" customHeight="1" thickBot="1">
      <c r="A19" s="86" t="s">
        <v>58</v>
      </c>
      <c r="B19" s="87">
        <f>B17*12.5%</f>
        <v>1159.5</v>
      </c>
      <c r="C19" s="50" t="s">
        <v>11</v>
      </c>
      <c r="D19" s="51"/>
      <c r="E19" s="52">
        <f>INT((E17/2)+1)</f>
        <v>2047</v>
      </c>
    </row>
    <row r="20" spans="1:16" ht="18.75">
      <c r="A20" s="6"/>
      <c r="O20" s="6"/>
      <c r="P20" s="6"/>
    </row>
    <row r="21" spans="1:16" ht="18.75">
      <c r="A21" s="4"/>
      <c r="B21" s="4"/>
      <c r="C21" s="4"/>
      <c r="D21" s="4"/>
      <c r="E21" s="4"/>
      <c r="F21" s="4"/>
      <c r="G21" s="4"/>
      <c r="H21" s="4"/>
      <c r="I21" s="4"/>
      <c r="O21" s="6"/>
      <c r="P21" s="6"/>
    </row>
    <row r="22" spans="1:16" ht="18.75">
      <c r="A22" s="4"/>
      <c r="B22" s="4"/>
      <c r="D22" s="4"/>
      <c r="E22" s="4"/>
      <c r="F22" s="4"/>
      <c r="G22" s="4"/>
      <c r="H22" s="4"/>
      <c r="I22" s="4"/>
      <c r="O22" s="6"/>
      <c r="P22" s="6"/>
    </row>
    <row r="23" spans="1:16" ht="18.75">
      <c r="A23" s="4"/>
      <c r="B23" s="4"/>
      <c r="C23" s="4"/>
      <c r="D23" s="4"/>
      <c r="E23" s="4"/>
      <c r="F23" s="4"/>
      <c r="G23" s="4"/>
      <c r="H23" s="4"/>
      <c r="I23" s="4"/>
      <c r="O23" s="6"/>
      <c r="P23" s="6"/>
    </row>
    <row r="24" spans="1:16" ht="18.75">
      <c r="A24" s="4"/>
      <c r="B24" s="4"/>
      <c r="C24" s="4"/>
      <c r="D24" s="4"/>
      <c r="E24" s="4"/>
      <c r="F24" s="4"/>
      <c r="G24" s="4"/>
      <c r="H24" s="4"/>
      <c r="I24" s="4"/>
      <c r="O24" s="6"/>
      <c r="P24" s="6"/>
    </row>
    <row r="25" spans="1:9" ht="18.75">
      <c r="A25" s="4"/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4"/>
      <c r="B27" s="4"/>
      <c r="C27" s="4"/>
      <c r="D27" s="4"/>
      <c r="E27" s="4"/>
      <c r="F27" s="4"/>
      <c r="G27" s="4"/>
      <c r="H27" s="4"/>
      <c r="I27" s="4"/>
    </row>
    <row r="28" spans="1:9" ht="18.75">
      <c r="A28" s="4"/>
      <c r="B28" s="4"/>
      <c r="C28" s="4"/>
      <c r="D28" s="4"/>
      <c r="E28" s="4"/>
      <c r="F28" s="4"/>
      <c r="G28" s="4"/>
      <c r="H28" s="4"/>
      <c r="I28" s="4"/>
    </row>
    <row r="29" spans="1:9" ht="18.75">
      <c r="A29" s="4"/>
      <c r="B29" s="4"/>
      <c r="C29" s="4"/>
      <c r="D29" s="4"/>
      <c r="E29" s="4"/>
      <c r="F29" s="4"/>
      <c r="G29" s="4"/>
      <c r="H29" s="4"/>
      <c r="I29" s="4"/>
    </row>
    <row r="30" spans="1:9" ht="18.75">
      <c r="A30" s="4"/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"/>
      <c r="B32" s="4"/>
      <c r="C32" s="4"/>
      <c r="D32" s="4"/>
      <c r="E32" s="4"/>
      <c r="F32" s="4"/>
      <c r="G32" s="4"/>
      <c r="H32" s="4"/>
      <c r="I32" s="4"/>
    </row>
    <row r="33" spans="1:9" ht="18.75">
      <c r="A33" s="4"/>
      <c r="B33" s="4"/>
      <c r="C33" s="4"/>
      <c r="D33" s="4"/>
      <c r="E33" s="4"/>
      <c r="F33" s="4"/>
      <c r="G33" s="4"/>
      <c r="H33" s="4"/>
      <c r="I33" s="4"/>
    </row>
  </sheetData>
  <mergeCells count="3">
    <mergeCell ref="O4:O5"/>
    <mergeCell ref="P4:P5"/>
    <mergeCell ref="R4:W4"/>
  </mergeCells>
  <printOptions horizontalCentered="1"/>
  <pageMargins left="0.2362204724409449" right="0.2362204724409449" top="0.51" bottom="0" header="0.1968503937007874" footer="0.2362204724409449"/>
  <pageSetup fitToHeight="1" fitToWidth="1" horizontalDpi="300" verticalDpi="300" orientation="landscape" paperSize="9" scale="82" r:id="rId1"/>
  <headerFooter alignWithMargins="0">
    <oddHeader>&amp;L&amp;"Trebuchet MS,Gras"&amp;12MAIRIE de RODEZ
Pôle Solidarité/lien social
&amp;"Trebuchet MS,Italique"Service Population&amp;C   &amp;R&amp;"Trebuchet MS,Normal"&amp;10Le  &amp;D à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25"/>
  <sheetViews>
    <sheetView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16" sqref="N16"/>
    </sheetView>
  </sheetViews>
  <sheetFormatPr defaultColWidth="10.90625" defaultRowHeight="18"/>
  <cols>
    <col min="1" max="1" width="5.0859375" style="54" customWidth="1"/>
    <col min="2" max="2" width="12.99609375" style="54" customWidth="1"/>
    <col min="3" max="12" width="6.54296875" style="54" customWidth="1"/>
    <col min="13" max="13" width="4.0859375" style="54" customWidth="1"/>
    <col min="14" max="14" width="5.72265625" style="54" customWidth="1"/>
    <col min="15" max="16384" width="7.2734375" style="54" customWidth="1"/>
  </cols>
  <sheetData>
    <row r="1" ht="13.5" customHeight="1"/>
    <row r="2" spans="1:13" ht="21">
      <c r="A2" s="55" t="s">
        <v>25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5" spans="1:14" ht="33.75" customHeight="1">
      <c r="A5" s="58" t="s">
        <v>2</v>
      </c>
      <c r="B5" s="58" t="s">
        <v>3</v>
      </c>
      <c r="C5" s="59" t="s">
        <v>26</v>
      </c>
      <c r="D5" s="59" t="s">
        <v>27</v>
      </c>
      <c r="E5" s="59" t="s">
        <v>28</v>
      </c>
      <c r="F5" s="59" t="s">
        <v>29</v>
      </c>
      <c r="G5" s="59" t="s">
        <v>30</v>
      </c>
      <c r="H5" s="59" t="s">
        <v>31</v>
      </c>
      <c r="I5" s="59" t="s">
        <v>32</v>
      </c>
      <c r="J5" s="59" t="s">
        <v>33</v>
      </c>
      <c r="K5" s="59" t="s">
        <v>34</v>
      </c>
      <c r="L5" s="59" t="s">
        <v>35</v>
      </c>
      <c r="N5" s="102" t="s">
        <v>66</v>
      </c>
    </row>
    <row r="6" spans="1:14" ht="21" customHeight="1">
      <c r="A6" s="59">
        <v>1</v>
      </c>
      <c r="B6" s="77">
        <v>926</v>
      </c>
      <c r="C6" s="60">
        <v>13</v>
      </c>
      <c r="D6" s="60">
        <v>51</v>
      </c>
      <c r="E6" s="60">
        <v>106</v>
      </c>
      <c r="F6" s="60">
        <v>174</v>
      </c>
      <c r="G6" s="60">
        <v>208</v>
      </c>
      <c r="H6" s="60">
        <v>234</v>
      </c>
      <c r="I6" s="60">
        <v>267</v>
      </c>
      <c r="J6" s="60">
        <v>301</v>
      </c>
      <c r="K6" s="60">
        <v>349</v>
      </c>
      <c r="L6" s="60">
        <v>376</v>
      </c>
      <c r="N6" s="54">
        <v>382</v>
      </c>
    </row>
    <row r="7" spans="1:14" ht="21" customHeight="1">
      <c r="A7" s="59">
        <v>2</v>
      </c>
      <c r="B7" s="19">
        <v>1016</v>
      </c>
      <c r="C7" s="60">
        <v>23</v>
      </c>
      <c r="D7" s="60">
        <v>67</v>
      </c>
      <c r="E7" s="60">
        <v>113</v>
      </c>
      <c r="F7" s="60">
        <v>197</v>
      </c>
      <c r="G7" s="60">
        <v>239</v>
      </c>
      <c r="H7" s="60">
        <v>273</v>
      </c>
      <c r="I7" s="60">
        <v>302</v>
      </c>
      <c r="J7" s="60">
        <v>355</v>
      </c>
      <c r="K7" s="60">
        <v>430</v>
      </c>
      <c r="L7" s="60">
        <v>487</v>
      </c>
      <c r="N7" s="54">
        <v>484</v>
      </c>
    </row>
    <row r="8" spans="1:14" ht="21" customHeight="1">
      <c r="A8" s="59">
        <v>3</v>
      </c>
      <c r="B8" s="19">
        <v>736</v>
      </c>
      <c r="C8" s="60">
        <v>22</v>
      </c>
      <c r="D8" s="60">
        <v>81</v>
      </c>
      <c r="E8" s="60">
        <v>164</v>
      </c>
      <c r="F8" s="60">
        <v>265</v>
      </c>
      <c r="G8" s="60">
        <v>295</v>
      </c>
      <c r="H8" s="60">
        <v>321</v>
      </c>
      <c r="I8" s="60">
        <v>341</v>
      </c>
      <c r="J8" s="60">
        <v>374</v>
      </c>
      <c r="K8" s="60">
        <v>409</v>
      </c>
      <c r="L8" s="60">
        <v>431</v>
      </c>
      <c r="N8" s="54">
        <v>369</v>
      </c>
    </row>
    <row r="9" spans="1:14" ht="21.75" customHeight="1">
      <c r="A9" s="59">
        <v>4</v>
      </c>
      <c r="B9" s="19">
        <v>717</v>
      </c>
      <c r="C9" s="60">
        <v>14</v>
      </c>
      <c r="D9" s="60">
        <v>41</v>
      </c>
      <c r="E9" s="60">
        <v>77</v>
      </c>
      <c r="F9" s="60">
        <v>146</v>
      </c>
      <c r="G9" s="60">
        <v>186</v>
      </c>
      <c r="H9" s="60">
        <v>201</v>
      </c>
      <c r="I9" s="60">
        <v>225</v>
      </c>
      <c r="J9" s="60">
        <v>260</v>
      </c>
      <c r="K9" s="60">
        <v>290</v>
      </c>
      <c r="L9" s="60">
        <v>333</v>
      </c>
      <c r="N9" s="54">
        <v>331</v>
      </c>
    </row>
    <row r="10" spans="1:14" ht="21.75" customHeight="1">
      <c r="A10" s="59">
        <v>5</v>
      </c>
      <c r="B10" s="19">
        <v>733</v>
      </c>
      <c r="C10" s="60">
        <v>26</v>
      </c>
      <c r="D10" s="60">
        <v>55</v>
      </c>
      <c r="E10" s="60">
        <v>109</v>
      </c>
      <c r="F10" s="60">
        <v>177</v>
      </c>
      <c r="G10" s="60">
        <v>222</v>
      </c>
      <c r="H10" s="60">
        <v>238</v>
      </c>
      <c r="I10" s="60">
        <v>262</v>
      </c>
      <c r="J10" s="60">
        <v>287</v>
      </c>
      <c r="K10" s="60">
        <v>316</v>
      </c>
      <c r="L10" s="60">
        <v>357</v>
      </c>
      <c r="N10" s="54">
        <v>353</v>
      </c>
    </row>
    <row r="11" spans="1:14" ht="21" customHeight="1">
      <c r="A11" s="59">
        <v>6</v>
      </c>
      <c r="B11" s="19">
        <v>706</v>
      </c>
      <c r="C11" s="60">
        <v>12</v>
      </c>
      <c r="D11" s="60">
        <v>51</v>
      </c>
      <c r="E11" s="60">
        <v>116</v>
      </c>
      <c r="F11" s="60">
        <v>177</v>
      </c>
      <c r="G11" s="60">
        <v>220</v>
      </c>
      <c r="H11" s="60">
        <v>234</v>
      </c>
      <c r="I11" s="60">
        <v>250</v>
      </c>
      <c r="J11" s="60">
        <v>278</v>
      </c>
      <c r="K11" s="60">
        <v>321</v>
      </c>
      <c r="L11" s="60">
        <v>336</v>
      </c>
      <c r="N11" s="54">
        <v>341</v>
      </c>
    </row>
    <row r="12" spans="1:14" ht="21" customHeight="1">
      <c r="A12" s="59">
        <v>7</v>
      </c>
      <c r="B12" s="19">
        <v>677</v>
      </c>
      <c r="C12" s="60">
        <v>20</v>
      </c>
      <c r="D12" s="60">
        <v>58</v>
      </c>
      <c r="E12" s="60">
        <v>104</v>
      </c>
      <c r="F12" s="60">
        <v>150</v>
      </c>
      <c r="G12" s="60">
        <v>172</v>
      </c>
      <c r="H12" s="60">
        <v>186</v>
      </c>
      <c r="I12" s="60">
        <v>204</v>
      </c>
      <c r="J12" s="60">
        <v>239</v>
      </c>
      <c r="K12" s="60">
        <v>277</v>
      </c>
      <c r="L12" s="60">
        <v>306</v>
      </c>
      <c r="N12" s="54">
        <v>300</v>
      </c>
    </row>
    <row r="13" spans="1:14" ht="20.25" customHeight="1">
      <c r="A13" s="59">
        <v>8</v>
      </c>
      <c r="B13" s="19">
        <v>777</v>
      </c>
      <c r="C13" s="60">
        <v>31</v>
      </c>
      <c r="D13" s="60">
        <v>69</v>
      </c>
      <c r="E13" s="60">
        <v>141</v>
      </c>
      <c r="F13" s="60">
        <v>191</v>
      </c>
      <c r="G13" s="60">
        <v>218</v>
      </c>
      <c r="H13" s="60">
        <v>235</v>
      </c>
      <c r="I13" s="60">
        <v>272</v>
      </c>
      <c r="J13" s="60">
        <v>301</v>
      </c>
      <c r="K13" s="60">
        <v>350</v>
      </c>
      <c r="L13" s="60">
        <v>379</v>
      </c>
      <c r="N13" s="54">
        <v>376</v>
      </c>
    </row>
    <row r="14" spans="1:14" ht="20.25" customHeight="1">
      <c r="A14" s="61" t="s">
        <v>36</v>
      </c>
      <c r="B14" s="62">
        <f aca="true" t="shared" si="0" ref="B14:L14">SUM(B6:B13)</f>
        <v>6288</v>
      </c>
      <c r="C14" s="63">
        <f t="shared" si="0"/>
        <v>161</v>
      </c>
      <c r="D14" s="63">
        <f t="shared" si="0"/>
        <v>473</v>
      </c>
      <c r="E14" s="63">
        <f t="shared" si="0"/>
        <v>930</v>
      </c>
      <c r="F14" s="63">
        <f t="shared" si="0"/>
        <v>1477</v>
      </c>
      <c r="G14" s="63">
        <f t="shared" si="0"/>
        <v>1760</v>
      </c>
      <c r="H14" s="63">
        <f t="shared" si="0"/>
        <v>1922</v>
      </c>
      <c r="I14" s="63">
        <f t="shared" si="0"/>
        <v>2123</v>
      </c>
      <c r="J14" s="63">
        <f t="shared" si="0"/>
        <v>2395</v>
      </c>
      <c r="K14" s="63">
        <f t="shared" si="0"/>
        <v>2742</v>
      </c>
      <c r="L14" s="63">
        <f t="shared" si="0"/>
        <v>3005</v>
      </c>
      <c r="N14" s="127">
        <f>SUM(N6:N13)</f>
        <v>2936</v>
      </c>
    </row>
    <row r="15" spans="1:12" ht="42" customHeight="1">
      <c r="A15" s="64" t="s">
        <v>37</v>
      </c>
      <c r="B15" s="65"/>
      <c r="C15" s="63">
        <f>C14</f>
        <v>161</v>
      </c>
      <c r="D15" s="63">
        <f aca="true" t="shared" si="1" ref="D15:K15">D14-C14</f>
        <v>312</v>
      </c>
      <c r="E15" s="63">
        <f t="shared" si="1"/>
        <v>457</v>
      </c>
      <c r="F15" s="63">
        <f t="shared" si="1"/>
        <v>547</v>
      </c>
      <c r="G15" s="63">
        <f t="shared" si="1"/>
        <v>283</v>
      </c>
      <c r="H15" s="63">
        <f t="shared" si="1"/>
        <v>162</v>
      </c>
      <c r="I15" s="63">
        <f t="shared" si="1"/>
        <v>201</v>
      </c>
      <c r="J15" s="63">
        <f t="shared" si="1"/>
        <v>272</v>
      </c>
      <c r="K15" s="63">
        <f t="shared" si="1"/>
        <v>347</v>
      </c>
      <c r="L15" s="63">
        <f>L14-J14</f>
        <v>610</v>
      </c>
    </row>
    <row r="16" spans="1:14" s="69" customFormat="1" ht="21" customHeight="1">
      <c r="A16" s="66" t="s">
        <v>38</v>
      </c>
      <c r="B16" s="67"/>
      <c r="C16" s="68">
        <f aca="true" t="shared" si="2" ref="C16:L16">C14/$B$14</f>
        <v>0.025604325699745547</v>
      </c>
      <c r="D16" s="68">
        <f t="shared" si="2"/>
        <v>0.07522264631043257</v>
      </c>
      <c r="E16" s="68">
        <f t="shared" si="2"/>
        <v>0.14790076335877864</v>
      </c>
      <c r="F16" s="68">
        <f t="shared" si="2"/>
        <v>0.23489185750636132</v>
      </c>
      <c r="G16" s="68">
        <f t="shared" si="2"/>
        <v>0.27989821882951654</v>
      </c>
      <c r="H16" s="68">
        <f t="shared" si="2"/>
        <v>0.3056615776081425</v>
      </c>
      <c r="I16" s="68">
        <f t="shared" si="2"/>
        <v>0.33762722646310434</v>
      </c>
      <c r="J16" s="68">
        <f t="shared" si="2"/>
        <v>0.38088422391857507</v>
      </c>
      <c r="K16" s="68">
        <f t="shared" si="2"/>
        <v>0.4360687022900763</v>
      </c>
      <c r="L16" s="68">
        <f t="shared" si="2"/>
        <v>0.4778944020356234</v>
      </c>
      <c r="M16" s="54"/>
      <c r="N16" s="101">
        <f>N14/B14</f>
        <v>0.4669211195928753</v>
      </c>
    </row>
    <row r="17" spans="1:14" s="69" customFormat="1" ht="21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</row>
    <row r="18" spans="1:14" s="69" customFormat="1" ht="21" customHeight="1">
      <c r="A18" s="69" t="s">
        <v>44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</row>
    <row r="19" spans="1:14" s="69" customFormat="1" ht="21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s="69" customFormat="1" ht="32.25" customHeight="1">
      <c r="A20" s="70" t="s">
        <v>51</v>
      </c>
      <c r="B20" s="67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s="69" customFormat="1" ht="21" customHeight="1">
      <c r="A21" s="67" t="s">
        <v>48</v>
      </c>
      <c r="C21" s="59" t="s">
        <v>26</v>
      </c>
      <c r="D21" s="59" t="s">
        <v>27</v>
      </c>
      <c r="E21" s="59" t="s">
        <v>28</v>
      </c>
      <c r="F21" s="59" t="s">
        <v>29</v>
      </c>
      <c r="G21" s="59" t="s">
        <v>30</v>
      </c>
      <c r="H21" s="59" t="s">
        <v>31</v>
      </c>
      <c r="I21" s="59" t="s">
        <v>32</v>
      </c>
      <c r="J21" s="59" t="s">
        <v>33</v>
      </c>
      <c r="K21" s="59" t="s">
        <v>34</v>
      </c>
      <c r="L21" s="59" t="s">
        <v>35</v>
      </c>
      <c r="M21" s="82" t="s">
        <v>49</v>
      </c>
      <c r="N21" s="54"/>
    </row>
    <row r="22" spans="1:13" ht="18.75" customHeight="1">
      <c r="A22" s="69" t="s">
        <v>40</v>
      </c>
      <c r="B22" s="67"/>
      <c r="C22" s="67">
        <v>268</v>
      </c>
      <c r="D22" s="71">
        <v>561</v>
      </c>
      <c r="E22" s="71">
        <v>1085</v>
      </c>
      <c r="F22" s="71">
        <v>1722</v>
      </c>
      <c r="G22" s="71">
        <v>2152</v>
      </c>
      <c r="H22" s="71">
        <v>2825</v>
      </c>
      <c r="I22" s="71">
        <v>2979</v>
      </c>
      <c r="J22" s="71">
        <v>3610</v>
      </c>
      <c r="K22" s="71">
        <v>3911</v>
      </c>
      <c r="L22" s="71">
        <v>4252</v>
      </c>
      <c r="M22" s="71">
        <v>4405</v>
      </c>
    </row>
    <row r="23" spans="2:13" ht="15">
      <c r="B23" s="60" t="s">
        <v>41</v>
      </c>
      <c r="C23" s="72">
        <v>0.04235814762130551</v>
      </c>
      <c r="D23" s="72">
        <v>0.08866761498340446</v>
      </c>
      <c r="E23" s="72">
        <v>0.17148727675043465</v>
      </c>
      <c r="F23" s="72">
        <v>0.2721669037458511</v>
      </c>
      <c r="G23" s="72">
        <v>0.34012960328749803</v>
      </c>
      <c r="H23" s="72">
        <v>0.446499130709657</v>
      </c>
      <c r="I23" s="72">
        <v>0.47083926031294454</v>
      </c>
      <c r="J23" s="72">
        <v>0.5705705705705706</v>
      </c>
      <c r="K23" s="72">
        <v>0.6181444602497234</v>
      </c>
      <c r="L23" s="72">
        <v>0.6720404615141458</v>
      </c>
      <c r="M23" s="72">
        <v>0.6962225383278015</v>
      </c>
    </row>
    <row r="25" spans="12:13" ht="16.5">
      <c r="L25" s="73" t="s">
        <v>39</v>
      </c>
      <c r="M25" s="74">
        <v>69.62</v>
      </c>
    </row>
  </sheetData>
  <sheetProtection/>
  <printOptions horizontalCentered="1"/>
  <pageMargins left="0.1968503937007874" right="0.2362204724409449" top="1.141732283464567" bottom="0.2362204724409449" header="0.2755905511811024" footer="0.2362204724409449"/>
  <pageSetup horizontalDpi="600" verticalDpi="600" orientation="landscape" paperSize="9" r:id="rId1"/>
  <headerFooter alignWithMargins="0">
    <oddHeader>&amp;L&amp;"Trebuchet MS,Gras"&amp;12MAIRIE de RODEZ
Pôle Solidarité/lien social
&amp;"Trebuchet MS,Italique"Service Population&amp;C&amp;"Arial Narrow,Gras"&amp;12&amp;U
&amp;F - &amp;A&amp;R&amp;"Trebuchet MS,Gras"&amp;10Le &amp;D à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1" sqref="B11"/>
    </sheetView>
  </sheetViews>
  <sheetFormatPr defaultColWidth="10.90625" defaultRowHeight="18"/>
  <cols>
    <col min="1" max="1" width="16.36328125" style="53" customWidth="1"/>
    <col min="2" max="2" width="10.72265625" style="6" customWidth="1"/>
    <col min="3" max="3" width="10.54296875" style="6" customWidth="1"/>
    <col min="4" max="4" width="8.0859375" style="6" customWidth="1"/>
    <col min="5" max="5" width="9.6328125" style="6" customWidth="1"/>
    <col min="6" max="7" width="21.99609375" style="6" customWidth="1"/>
    <col min="8" max="8" width="1.8125" style="6" customWidth="1"/>
    <col min="9" max="9" width="9.90625" style="6" customWidth="1"/>
    <col min="10" max="10" width="8.90625" style="6" customWidth="1"/>
    <col min="11" max="11" width="1.90625" style="6" customWidth="1"/>
    <col min="12" max="12" width="8.99609375" style="6" customWidth="1"/>
    <col min="13" max="13" width="8.99609375" style="7" customWidth="1"/>
    <col min="14" max="14" width="8.90625" style="7" customWidth="1"/>
    <col min="15" max="15" width="10.90625" style="6" customWidth="1"/>
    <col min="16" max="17" width="16.453125" style="6" customWidth="1"/>
    <col min="18" max="16384" width="10.90625" style="6" customWidth="1"/>
  </cols>
  <sheetData>
    <row r="1" spans="1:12" s="5" customFormat="1" ht="35.25" customHeight="1">
      <c r="A1" s="83" t="s">
        <v>52</v>
      </c>
      <c r="B1" s="2"/>
      <c r="C1" s="2"/>
      <c r="D1" s="2"/>
      <c r="E1" s="3"/>
      <c r="F1" s="1"/>
      <c r="G1" s="3"/>
      <c r="H1" s="3"/>
      <c r="I1" s="4" t="s">
        <v>13</v>
      </c>
      <c r="J1" s="4"/>
      <c r="K1" s="4"/>
      <c r="L1" s="4"/>
    </row>
    <row r="2" spans="1:12" ht="18.75">
      <c r="A2" s="6"/>
      <c r="G2" s="4"/>
      <c r="H2" s="4"/>
      <c r="I2" s="4"/>
      <c r="J2" s="4"/>
      <c r="K2" s="4"/>
      <c r="L2" s="4"/>
    </row>
    <row r="3" spans="1:12" ht="24" thickBot="1">
      <c r="A3" s="112" t="s">
        <v>12</v>
      </c>
      <c r="D3" s="112" t="s">
        <v>46</v>
      </c>
      <c r="E3" s="112"/>
      <c r="F3" s="112"/>
      <c r="G3" s="113" t="s">
        <v>67</v>
      </c>
      <c r="H3" s="4"/>
      <c r="I3" s="10">
        <f ca="1">TODAY()</f>
        <v>42046</v>
      </c>
      <c r="J3" s="4"/>
      <c r="K3" s="4"/>
      <c r="L3" s="4"/>
    </row>
    <row r="4" spans="1:14" ht="19.5" thickBot="1">
      <c r="A4" s="6" t="s">
        <v>0</v>
      </c>
      <c r="G4" s="4"/>
      <c r="I4" s="131" t="s">
        <v>42</v>
      </c>
      <c r="J4" s="131" t="s">
        <v>43</v>
      </c>
      <c r="K4" s="4"/>
      <c r="L4" s="11" t="s">
        <v>1</v>
      </c>
      <c r="M4" s="12"/>
      <c r="N4" s="4"/>
    </row>
    <row r="5" spans="1:17" ht="96.75" customHeight="1" thickBot="1">
      <c r="A5" s="13" t="s">
        <v>2</v>
      </c>
      <c r="B5" s="75" t="s">
        <v>3</v>
      </c>
      <c r="C5" s="14" t="s">
        <v>4</v>
      </c>
      <c r="D5" s="14" t="s">
        <v>5</v>
      </c>
      <c r="E5" s="75" t="s">
        <v>6</v>
      </c>
      <c r="F5" s="84" t="s">
        <v>68</v>
      </c>
      <c r="G5" s="84" t="s">
        <v>69</v>
      </c>
      <c r="H5" s="15"/>
      <c r="I5" s="132"/>
      <c r="J5" s="132"/>
      <c r="K5" s="4"/>
      <c r="L5" s="76" t="s">
        <v>7</v>
      </c>
      <c r="M5" s="76" t="s">
        <v>8</v>
      </c>
      <c r="N5" s="6"/>
      <c r="P5" s="84" t="s">
        <v>61</v>
      </c>
      <c r="Q5" s="84" t="s">
        <v>62</v>
      </c>
    </row>
    <row r="6" spans="1:17" ht="30.75" customHeight="1">
      <c r="A6" s="111" t="s">
        <v>14</v>
      </c>
      <c r="B6" s="77">
        <v>926</v>
      </c>
      <c r="C6" s="20">
        <v>382</v>
      </c>
      <c r="D6" s="20">
        <v>18</v>
      </c>
      <c r="E6" s="77">
        <f>C6-D6</f>
        <v>364</v>
      </c>
      <c r="F6" s="22">
        <v>176</v>
      </c>
      <c r="G6" s="24">
        <v>188</v>
      </c>
      <c r="H6" s="25"/>
      <c r="I6" s="27">
        <v>12</v>
      </c>
      <c r="J6" s="27">
        <v>0</v>
      </c>
      <c r="K6" s="4"/>
      <c r="L6" s="26">
        <f aca="true" t="shared" si="0" ref="L6:L18">SUM(F6:G6)</f>
        <v>364</v>
      </c>
      <c r="M6" s="26">
        <f aca="true" t="shared" si="1" ref="M6:M17">C6-D6</f>
        <v>364</v>
      </c>
      <c r="N6" s="6" t="str">
        <f aca="true" t="shared" si="2" ref="N6:N17">IF(L6=M6,"OK","ERREUR")</f>
        <v>OK</v>
      </c>
      <c r="P6" s="91">
        <f>(F6/$E6)</f>
        <v>0.4835164835164835</v>
      </c>
      <c r="Q6" s="92">
        <f>(G6/$E6)</f>
        <v>0.5164835164835165</v>
      </c>
    </row>
    <row r="7" spans="1:17" ht="30.75" customHeight="1">
      <c r="A7" s="111" t="s">
        <v>18</v>
      </c>
      <c r="B7" s="19">
        <v>1016</v>
      </c>
      <c r="C7" s="28">
        <v>484</v>
      </c>
      <c r="D7" s="28">
        <v>22</v>
      </c>
      <c r="E7" s="77">
        <f aca="true" t="shared" si="3" ref="E7:E13">C7-D7</f>
        <v>462</v>
      </c>
      <c r="F7" s="30">
        <v>237</v>
      </c>
      <c r="G7" s="32">
        <v>225</v>
      </c>
      <c r="H7" s="25"/>
      <c r="I7" s="33">
        <v>13</v>
      </c>
      <c r="J7" s="33">
        <v>0</v>
      </c>
      <c r="K7" s="4"/>
      <c r="L7" s="26">
        <f t="shared" si="0"/>
        <v>462</v>
      </c>
      <c r="M7" s="26">
        <f t="shared" si="1"/>
        <v>462</v>
      </c>
      <c r="N7" s="6" t="str">
        <f t="shared" si="2"/>
        <v>OK</v>
      </c>
      <c r="P7" s="94">
        <f aca="true" t="shared" si="4" ref="P7:Q17">(F7/$E7)</f>
        <v>0.512987012987013</v>
      </c>
      <c r="Q7" s="95">
        <f t="shared" si="4"/>
        <v>0.487012987012987</v>
      </c>
    </row>
    <row r="8" spans="1:17" ht="30.75" customHeight="1">
      <c r="A8" s="111" t="s">
        <v>19</v>
      </c>
      <c r="B8" s="19">
        <v>736</v>
      </c>
      <c r="C8" s="28">
        <v>369</v>
      </c>
      <c r="D8" s="28">
        <v>16</v>
      </c>
      <c r="E8" s="77">
        <f t="shared" si="3"/>
        <v>353</v>
      </c>
      <c r="F8" s="30">
        <v>179</v>
      </c>
      <c r="G8" s="32">
        <v>174</v>
      </c>
      <c r="H8" s="25"/>
      <c r="I8" s="33">
        <v>21</v>
      </c>
      <c r="J8" s="33">
        <v>0</v>
      </c>
      <c r="K8" s="4"/>
      <c r="L8" s="26">
        <f t="shared" si="0"/>
        <v>353</v>
      </c>
      <c r="M8" s="26">
        <f t="shared" si="1"/>
        <v>353</v>
      </c>
      <c r="N8" s="6" t="str">
        <f t="shared" si="2"/>
        <v>OK</v>
      </c>
      <c r="P8" s="94">
        <f t="shared" si="4"/>
        <v>0.5070821529745042</v>
      </c>
      <c r="Q8" s="95">
        <f t="shared" si="4"/>
        <v>0.49291784702549574</v>
      </c>
    </row>
    <row r="9" spans="1:17" ht="30.75" customHeight="1">
      <c r="A9" s="111" t="s">
        <v>20</v>
      </c>
      <c r="B9" s="19">
        <v>717</v>
      </c>
      <c r="C9" s="28">
        <v>331</v>
      </c>
      <c r="D9" s="28">
        <v>9</v>
      </c>
      <c r="E9" s="77">
        <f t="shared" si="3"/>
        <v>322</v>
      </c>
      <c r="F9" s="30">
        <v>149</v>
      </c>
      <c r="G9" s="32">
        <v>173</v>
      </c>
      <c r="H9" s="25"/>
      <c r="I9" s="33">
        <v>25</v>
      </c>
      <c r="J9" s="33">
        <v>2</v>
      </c>
      <c r="K9" s="4"/>
      <c r="L9" s="26">
        <f t="shared" si="0"/>
        <v>322</v>
      </c>
      <c r="M9" s="26">
        <f t="shared" si="1"/>
        <v>322</v>
      </c>
      <c r="N9" s="6" t="str">
        <f t="shared" si="2"/>
        <v>OK</v>
      </c>
      <c r="P9" s="94">
        <f t="shared" si="4"/>
        <v>0.46273291925465837</v>
      </c>
      <c r="Q9" s="95">
        <f t="shared" si="4"/>
        <v>0.5372670807453416</v>
      </c>
    </row>
    <row r="10" spans="1:17" s="124" customFormat="1" ht="30.75" customHeight="1">
      <c r="A10" s="114" t="s">
        <v>21</v>
      </c>
      <c r="B10" s="115">
        <v>733</v>
      </c>
      <c r="C10" s="116">
        <v>353</v>
      </c>
      <c r="D10" s="116">
        <v>22</v>
      </c>
      <c r="E10" s="117">
        <f t="shared" si="3"/>
        <v>331</v>
      </c>
      <c r="F10" s="118">
        <v>115</v>
      </c>
      <c r="G10" s="119">
        <v>216</v>
      </c>
      <c r="H10" s="120"/>
      <c r="I10" s="121">
        <v>17</v>
      </c>
      <c r="J10" s="121">
        <v>0</v>
      </c>
      <c r="K10" s="122"/>
      <c r="L10" s="123">
        <f t="shared" si="0"/>
        <v>331</v>
      </c>
      <c r="M10" s="123">
        <f t="shared" si="1"/>
        <v>331</v>
      </c>
      <c r="N10" s="124" t="str">
        <f t="shared" si="2"/>
        <v>OK</v>
      </c>
      <c r="P10" s="125">
        <f t="shared" si="4"/>
        <v>0.3474320241691843</v>
      </c>
      <c r="Q10" s="126">
        <f t="shared" si="4"/>
        <v>0.6525679758308157</v>
      </c>
    </row>
    <row r="11" spans="1:17" ht="30.75" customHeight="1">
      <c r="A11" s="111" t="s">
        <v>22</v>
      </c>
      <c r="B11" s="19">
        <v>706</v>
      </c>
      <c r="C11" s="28">
        <v>341</v>
      </c>
      <c r="D11" s="28">
        <v>12</v>
      </c>
      <c r="E11" s="77">
        <f t="shared" si="3"/>
        <v>329</v>
      </c>
      <c r="F11" s="30">
        <v>125</v>
      </c>
      <c r="G11" s="32">
        <v>204</v>
      </c>
      <c r="H11" s="25"/>
      <c r="I11" s="33">
        <v>15</v>
      </c>
      <c r="J11" s="33">
        <v>1</v>
      </c>
      <c r="K11" s="4"/>
      <c r="L11" s="26">
        <f t="shared" si="0"/>
        <v>329</v>
      </c>
      <c r="M11" s="26">
        <f t="shared" si="1"/>
        <v>329</v>
      </c>
      <c r="N11" s="6" t="str">
        <f t="shared" si="2"/>
        <v>OK</v>
      </c>
      <c r="P11" s="94">
        <f t="shared" si="4"/>
        <v>0.3799392097264438</v>
      </c>
      <c r="Q11" s="95">
        <f t="shared" si="4"/>
        <v>0.6200607902735562</v>
      </c>
    </row>
    <row r="12" spans="1:17" ht="30.75" customHeight="1">
      <c r="A12" s="111" t="s">
        <v>23</v>
      </c>
      <c r="B12" s="19">
        <v>677</v>
      </c>
      <c r="C12" s="28">
        <v>300</v>
      </c>
      <c r="D12" s="28">
        <v>21</v>
      </c>
      <c r="E12" s="77">
        <f t="shared" si="3"/>
        <v>279</v>
      </c>
      <c r="F12" s="30">
        <v>120</v>
      </c>
      <c r="G12" s="32">
        <v>159</v>
      </c>
      <c r="H12" s="25"/>
      <c r="I12" s="33">
        <v>12</v>
      </c>
      <c r="J12" s="33">
        <v>0</v>
      </c>
      <c r="K12" s="4"/>
      <c r="L12" s="26">
        <f t="shared" si="0"/>
        <v>279</v>
      </c>
      <c r="M12" s="26">
        <f t="shared" si="1"/>
        <v>279</v>
      </c>
      <c r="N12" s="6" t="str">
        <f t="shared" si="2"/>
        <v>OK</v>
      </c>
      <c r="P12" s="94">
        <f t="shared" si="4"/>
        <v>0.43010752688172044</v>
      </c>
      <c r="Q12" s="95">
        <f t="shared" si="4"/>
        <v>0.5698924731182796</v>
      </c>
    </row>
    <row r="13" spans="1:17" ht="30.75" customHeight="1" thickBot="1">
      <c r="A13" s="111" t="s">
        <v>24</v>
      </c>
      <c r="B13" s="19">
        <v>777</v>
      </c>
      <c r="C13" s="28">
        <v>376</v>
      </c>
      <c r="D13" s="28">
        <v>23</v>
      </c>
      <c r="E13" s="77">
        <f t="shared" si="3"/>
        <v>353</v>
      </c>
      <c r="F13" s="30">
        <v>185</v>
      </c>
      <c r="G13" s="32">
        <v>168</v>
      </c>
      <c r="H13" s="25"/>
      <c r="I13" s="33">
        <v>24</v>
      </c>
      <c r="J13" s="33">
        <v>0</v>
      </c>
      <c r="K13" s="4"/>
      <c r="L13" s="26">
        <f t="shared" si="0"/>
        <v>353</v>
      </c>
      <c r="M13" s="26">
        <f t="shared" si="1"/>
        <v>353</v>
      </c>
      <c r="N13" s="6" t="str">
        <f t="shared" si="2"/>
        <v>OK</v>
      </c>
      <c r="P13" s="94">
        <f t="shared" si="4"/>
        <v>0.5240793201133145</v>
      </c>
      <c r="Q13" s="95">
        <f t="shared" si="4"/>
        <v>0.47592067988668557</v>
      </c>
    </row>
    <row r="14" spans="1:17" ht="52.5" customHeight="1" thickBot="1">
      <c r="A14" s="35" t="s">
        <v>15</v>
      </c>
      <c r="B14" s="36">
        <f aca="true" t="shared" si="5" ref="B14:G14">SUM(B6:B13)</f>
        <v>6288</v>
      </c>
      <c r="C14" s="36">
        <f t="shared" si="5"/>
        <v>2936</v>
      </c>
      <c r="D14" s="36">
        <f t="shared" si="5"/>
        <v>143</v>
      </c>
      <c r="E14" s="36">
        <f t="shared" si="5"/>
        <v>2793</v>
      </c>
      <c r="F14" s="37">
        <f t="shared" si="5"/>
        <v>1286</v>
      </c>
      <c r="G14" s="37">
        <f t="shared" si="5"/>
        <v>1507</v>
      </c>
      <c r="H14" s="25"/>
      <c r="I14" s="36">
        <f>SUM(I6:I13)</f>
        <v>139</v>
      </c>
      <c r="J14" s="36">
        <f>SUM(J6:J13)</f>
        <v>3</v>
      </c>
      <c r="K14" s="4"/>
      <c r="L14" s="37">
        <f t="shared" si="0"/>
        <v>2793</v>
      </c>
      <c r="M14" s="37">
        <f t="shared" si="1"/>
        <v>2793</v>
      </c>
      <c r="N14" s="6" t="str">
        <f t="shared" si="2"/>
        <v>OK</v>
      </c>
      <c r="P14" s="94">
        <f>(F14/$E14)</f>
        <v>0.46043680630146794</v>
      </c>
      <c r="Q14" s="95">
        <f t="shared" si="4"/>
        <v>0.539563193698532</v>
      </c>
    </row>
    <row r="15" spans="1:17" ht="52.5" customHeight="1" thickBot="1">
      <c r="A15" s="38" t="s">
        <v>17</v>
      </c>
      <c r="B15" s="36">
        <v>1621</v>
      </c>
      <c r="C15" s="39">
        <v>781</v>
      </c>
      <c r="D15" s="39">
        <v>60</v>
      </c>
      <c r="E15" s="39">
        <f>C15-D15</f>
        <v>721</v>
      </c>
      <c r="F15" s="40">
        <v>395</v>
      </c>
      <c r="G15" s="40">
        <v>326</v>
      </c>
      <c r="H15" s="25"/>
      <c r="I15" s="39">
        <v>10</v>
      </c>
      <c r="J15" s="39">
        <v>0</v>
      </c>
      <c r="K15" s="4"/>
      <c r="L15" s="37">
        <f t="shared" si="0"/>
        <v>721</v>
      </c>
      <c r="M15" s="37">
        <f t="shared" si="1"/>
        <v>721</v>
      </c>
      <c r="N15" s="6" t="str">
        <f t="shared" si="2"/>
        <v>OK</v>
      </c>
      <c r="P15" s="94">
        <f>(F15/$E15)</f>
        <v>0.5478502080443828</v>
      </c>
      <c r="Q15" s="95">
        <f t="shared" si="4"/>
        <v>0.4521497919556172</v>
      </c>
    </row>
    <row r="16" spans="1:17" ht="52.5" customHeight="1" thickBot="1">
      <c r="A16" s="38" t="s">
        <v>16</v>
      </c>
      <c r="B16" s="36">
        <v>1367</v>
      </c>
      <c r="C16" s="39">
        <v>740</v>
      </c>
      <c r="D16" s="39">
        <v>38</v>
      </c>
      <c r="E16" s="39">
        <f>C16-D16</f>
        <v>702</v>
      </c>
      <c r="F16" s="40">
        <v>330</v>
      </c>
      <c r="G16" s="40">
        <v>372</v>
      </c>
      <c r="H16" s="25"/>
      <c r="I16" s="39">
        <v>15</v>
      </c>
      <c r="J16" s="39">
        <v>0</v>
      </c>
      <c r="K16" s="4"/>
      <c r="L16" s="37">
        <f t="shared" si="0"/>
        <v>702</v>
      </c>
      <c r="M16" s="37">
        <f t="shared" si="1"/>
        <v>702</v>
      </c>
      <c r="N16" s="6" t="str">
        <f t="shared" si="2"/>
        <v>OK</v>
      </c>
      <c r="P16" s="94">
        <f>(F16/$E16)</f>
        <v>0.4700854700854701</v>
      </c>
      <c r="Q16" s="95">
        <f t="shared" si="4"/>
        <v>0.5299145299145299</v>
      </c>
    </row>
    <row r="17" spans="1:17" ht="60.75" customHeight="1" thickBot="1">
      <c r="A17" s="78" t="s">
        <v>9</v>
      </c>
      <c r="B17" s="79">
        <f aca="true" t="shared" si="6" ref="B17:G17">SUM(B14:B16)</f>
        <v>9276</v>
      </c>
      <c r="C17" s="79">
        <f t="shared" si="6"/>
        <v>4457</v>
      </c>
      <c r="D17" s="79">
        <f t="shared" si="6"/>
        <v>241</v>
      </c>
      <c r="E17" s="80">
        <f t="shared" si="6"/>
        <v>4216</v>
      </c>
      <c r="F17" s="79">
        <f t="shared" si="6"/>
        <v>2011</v>
      </c>
      <c r="G17" s="79">
        <f t="shared" si="6"/>
        <v>2205</v>
      </c>
      <c r="H17" s="43"/>
      <c r="I17" s="42">
        <f>SUM(I14:I16)</f>
        <v>164</v>
      </c>
      <c r="J17" s="37">
        <f>SUM(J9:J16)</f>
        <v>6</v>
      </c>
      <c r="K17" s="4"/>
      <c r="L17" s="37">
        <f t="shared" si="0"/>
        <v>4216</v>
      </c>
      <c r="M17" s="37">
        <f t="shared" si="1"/>
        <v>4216</v>
      </c>
      <c r="N17" s="6" t="str">
        <f t="shared" si="2"/>
        <v>OK</v>
      </c>
      <c r="P17" s="97">
        <f t="shared" si="4"/>
        <v>0.4769924098671727</v>
      </c>
      <c r="Q17" s="98">
        <f t="shared" si="4"/>
        <v>0.5230075901328273</v>
      </c>
    </row>
    <row r="18" spans="1:14" ht="37.5" customHeight="1" thickBot="1">
      <c r="A18" s="103"/>
      <c r="B18" s="104"/>
      <c r="C18" s="108">
        <f>C17/B17</f>
        <v>0.4804872789995688</v>
      </c>
      <c r="D18" s="109">
        <f>D17/B17</f>
        <v>0.02598102630444157</v>
      </c>
      <c r="E18" s="110">
        <f>E17/B17</f>
        <v>0.45450625269512723</v>
      </c>
      <c r="F18" s="45">
        <f>F17/$E$17</f>
        <v>0.4769924098671727</v>
      </c>
      <c r="G18" s="45">
        <f>G17/$E$17</f>
        <v>0.5230075901328273</v>
      </c>
      <c r="H18" s="47"/>
      <c r="I18" s="7"/>
      <c r="J18" s="7"/>
      <c r="K18" s="4"/>
      <c r="L18" s="48">
        <f t="shared" si="0"/>
        <v>1</v>
      </c>
      <c r="M18" s="49">
        <f>E17/B17</f>
        <v>0.45450625269512723</v>
      </c>
      <c r="N18" s="6"/>
    </row>
    <row r="19" spans="1:14" ht="35.25" customHeight="1">
      <c r="A19" s="105"/>
      <c r="B19" s="9"/>
      <c r="C19" s="106"/>
      <c r="D19" s="107"/>
      <c r="I19" s="7"/>
      <c r="J19" s="7"/>
      <c r="K19" s="4"/>
      <c r="M19" s="6"/>
      <c r="N19" s="6"/>
    </row>
    <row r="20" spans="1:14" ht="18.75">
      <c r="A20" s="6"/>
      <c r="G20" s="43"/>
      <c r="K20" s="4"/>
      <c r="M20" s="6"/>
      <c r="N20" s="6"/>
    </row>
    <row r="21" spans="1:14" ht="18.75">
      <c r="A21" s="6"/>
      <c r="C21" s="4"/>
      <c r="D21" s="4"/>
      <c r="E21" s="4"/>
      <c r="F21" s="4"/>
      <c r="K21" s="4"/>
      <c r="M21" s="6"/>
      <c r="N21" s="6"/>
    </row>
    <row r="22" spans="1:14" ht="18.75">
      <c r="A22" s="6"/>
      <c r="D22" s="4"/>
      <c r="E22" s="4"/>
      <c r="F22" s="4"/>
      <c r="K22" s="4"/>
      <c r="M22" s="6"/>
      <c r="N22" s="6"/>
    </row>
    <row r="23" spans="1:14" ht="18.75">
      <c r="A23" s="4"/>
      <c r="B23" s="4"/>
      <c r="C23" s="4"/>
      <c r="D23" s="4"/>
      <c r="E23" s="4"/>
      <c r="F23" s="4"/>
      <c r="K23" s="4"/>
      <c r="M23" s="6"/>
      <c r="N23" s="6"/>
    </row>
    <row r="24" spans="1:14" ht="18.75">
      <c r="A24" s="4"/>
      <c r="B24" s="4"/>
      <c r="C24" s="4"/>
      <c r="D24" s="4"/>
      <c r="E24" s="4"/>
      <c r="F24" s="4"/>
      <c r="K24" s="4"/>
      <c r="M24" s="6"/>
      <c r="N24" s="6"/>
    </row>
    <row r="25" spans="1:14" ht="18.75">
      <c r="A25" s="4"/>
      <c r="B25" s="4"/>
      <c r="C25" s="4"/>
      <c r="D25" s="4"/>
      <c r="E25" s="4"/>
      <c r="F25" s="4"/>
      <c r="I25" s="7"/>
      <c r="J25" s="7"/>
      <c r="K25" s="4"/>
      <c r="M25" s="6"/>
      <c r="N25" s="6"/>
    </row>
    <row r="26" spans="1:14" ht="18.75">
      <c r="A26" s="4"/>
      <c r="B26" s="4"/>
      <c r="C26" s="4"/>
      <c r="D26" s="4"/>
      <c r="E26" s="4"/>
      <c r="F26" s="4"/>
      <c r="I26" s="7"/>
      <c r="J26" s="7"/>
      <c r="K26" s="4"/>
      <c r="M26" s="6"/>
      <c r="N26" s="6"/>
    </row>
    <row r="27" spans="1:14" ht="18.75">
      <c r="A27" s="4"/>
      <c r="B27" s="4"/>
      <c r="C27" s="4"/>
      <c r="D27" s="4"/>
      <c r="E27" s="4"/>
      <c r="F27" s="4"/>
      <c r="I27" s="7"/>
      <c r="J27" s="7"/>
      <c r="K27" s="4"/>
      <c r="M27" s="6"/>
      <c r="N27" s="6"/>
    </row>
    <row r="28" spans="1:14" ht="18.75">
      <c r="A28" s="4"/>
      <c r="B28" s="4"/>
      <c r="C28" s="4"/>
      <c r="D28" s="4"/>
      <c r="E28" s="4"/>
      <c r="F28" s="4"/>
      <c r="I28" s="7"/>
      <c r="J28" s="7"/>
      <c r="K28" s="7"/>
      <c r="M28" s="6"/>
      <c r="N28" s="6"/>
    </row>
    <row r="29" spans="1:14" ht="18.75">
      <c r="A29" s="4"/>
      <c r="B29" s="4"/>
      <c r="C29" s="4"/>
      <c r="D29" s="4"/>
      <c r="E29" s="4"/>
      <c r="F29" s="4"/>
      <c r="I29" s="7"/>
      <c r="J29" s="7"/>
      <c r="K29" s="7"/>
      <c r="M29" s="6"/>
      <c r="N29" s="6"/>
    </row>
    <row r="30" spans="1:14" ht="18.75">
      <c r="A30" s="4"/>
      <c r="B30" s="4"/>
      <c r="C30" s="4"/>
      <c r="D30" s="4"/>
      <c r="E30" s="4"/>
      <c r="F30" s="4"/>
      <c r="I30" s="7"/>
      <c r="J30" s="7"/>
      <c r="K30" s="7"/>
      <c r="M30" s="6"/>
      <c r="N30" s="6"/>
    </row>
    <row r="31" spans="1:6" ht="18.75">
      <c r="A31" s="4"/>
      <c r="B31" s="4"/>
      <c r="C31" s="4"/>
      <c r="D31" s="4"/>
      <c r="E31" s="4"/>
      <c r="F31" s="4"/>
    </row>
    <row r="32" spans="1:6" ht="18.75">
      <c r="A32" s="4"/>
      <c r="B32" s="4"/>
      <c r="C32" s="4"/>
      <c r="D32" s="4"/>
      <c r="E32" s="4"/>
      <c r="F32" s="4"/>
    </row>
    <row r="33" spans="1:6" ht="18.75">
      <c r="A33" s="4"/>
      <c r="B33" s="4"/>
      <c r="C33" s="4"/>
      <c r="D33" s="4"/>
      <c r="E33" s="4"/>
      <c r="F33" s="4"/>
    </row>
  </sheetData>
  <mergeCells count="2">
    <mergeCell ref="I4:I5"/>
    <mergeCell ref="J4:J5"/>
  </mergeCells>
  <printOptions horizontalCentered="1"/>
  <pageMargins left="0.2362204724409449" right="0.2362204724409449" top="0.39" bottom="0" header="0.1968503937007874" footer="0.2362204724409449"/>
  <pageSetup fitToHeight="1" fitToWidth="1" horizontalDpi="600" verticalDpi="600" orientation="landscape" paperSize="9" scale="86" r:id="rId1"/>
  <headerFooter alignWithMargins="0">
    <oddHeader>&amp;L&amp;"Arial Narrow,Gras"&amp;12Mairie de Rodez
Pôle Solidarité/lien social
&amp;"Arial Narrow,Italique"Service Population&amp;C   &amp;R&amp;"Arial Narrow,Normal"&amp;11Le  &amp;D à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RODEZ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Hôtel de Ville</dc:creator>
  <cp:keywords/>
  <dc:description/>
  <cp:lastModifiedBy>Pop-phc</cp:lastModifiedBy>
  <cp:lastPrinted>2011-03-27T17:57:37Z</cp:lastPrinted>
  <dcterms:created xsi:type="dcterms:W3CDTF">2001-02-23T12:43:25Z</dcterms:created>
  <dcterms:modified xsi:type="dcterms:W3CDTF">2015-02-11T09:17:43Z</dcterms:modified>
  <cp:category/>
  <cp:version/>
  <cp:contentType/>
  <cp:contentStatus/>
</cp:coreProperties>
</file>