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Appli_NEPTUNE\Prod\Requetes\Fonctionnement2019\"/>
    </mc:Choice>
  </mc:AlternateContent>
  <bookViews>
    <workbookView xWindow="0" yWindow="0" windowWidth="18780" windowHeight="9345"/>
  </bookViews>
  <sheets>
    <sheet name="Performance" sheetId="1" r:id="rId1"/>
    <sheet name="Feuil2" sheetId="2" r:id="rId2"/>
    <sheet name="Feuil3" sheetId="3" r:id="rId3"/>
  </sheets>
  <definedNames>
    <definedName name="_xlnm._FilterDatabase" localSheetId="0" hidden="1">Performance!$A$4:$DW$620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2" i="1" l="1"/>
  <c r="AG2" i="1"/>
  <c r="AH2" i="1"/>
  <c r="AI2" i="1"/>
  <c r="AJ2" i="1"/>
  <c r="AK2" i="1"/>
  <c r="AL2" i="1"/>
  <c r="AF2" i="1"/>
  <c r="L620" i="1" l="1"/>
  <c r="M620" i="1" s="1"/>
  <c r="S620" i="1"/>
  <c r="Q620" i="1"/>
  <c r="O620" i="1"/>
  <c r="L619" i="1"/>
  <c r="S619" i="1"/>
  <c r="Q619" i="1"/>
  <c r="O619" i="1"/>
  <c r="L618" i="1"/>
  <c r="S618" i="1"/>
  <c r="Q618" i="1"/>
  <c r="O618" i="1"/>
  <c r="L617" i="1"/>
  <c r="S617" i="1"/>
  <c r="Q617" i="1"/>
  <c r="O617" i="1"/>
  <c r="L616" i="1"/>
  <c r="M616" i="1" s="1"/>
  <c r="S616" i="1"/>
  <c r="Q616" i="1"/>
  <c r="O616" i="1"/>
  <c r="L615" i="1"/>
  <c r="Y615" i="1" s="1"/>
  <c r="S615" i="1"/>
  <c r="Q615" i="1"/>
  <c r="O615" i="1"/>
  <c r="L614" i="1"/>
  <c r="Y614" i="1" s="1"/>
  <c r="S614" i="1"/>
  <c r="Q614" i="1"/>
  <c r="O614" i="1"/>
  <c r="L613" i="1"/>
  <c r="Y613" i="1" s="1"/>
  <c r="S613" i="1"/>
  <c r="Q613" i="1"/>
  <c r="O613" i="1"/>
  <c r="L612" i="1"/>
  <c r="M612" i="1" s="1"/>
  <c r="S612" i="1"/>
  <c r="Q612" i="1"/>
  <c r="O612" i="1"/>
  <c r="L611" i="1"/>
  <c r="Y611" i="1" s="1"/>
  <c r="S611" i="1"/>
  <c r="Q611" i="1"/>
  <c r="O611" i="1"/>
  <c r="L610" i="1"/>
  <c r="Y610" i="1" s="1"/>
  <c r="S610" i="1"/>
  <c r="Q610" i="1"/>
  <c r="O610" i="1"/>
  <c r="L609" i="1"/>
  <c r="S609" i="1"/>
  <c r="Q609" i="1"/>
  <c r="O609" i="1"/>
  <c r="L608" i="1"/>
  <c r="M608" i="1" s="1"/>
  <c r="S608" i="1"/>
  <c r="Q608" i="1"/>
  <c r="O608" i="1"/>
  <c r="L607" i="1"/>
  <c r="Y607" i="1" s="1"/>
  <c r="S607" i="1"/>
  <c r="Q607" i="1"/>
  <c r="O607" i="1"/>
  <c r="L606" i="1"/>
  <c r="Y606" i="1" s="1"/>
  <c r="S606" i="1"/>
  <c r="Q606" i="1"/>
  <c r="O606" i="1"/>
  <c r="L605" i="1"/>
  <c r="S605" i="1"/>
  <c r="Q605" i="1"/>
  <c r="O605" i="1"/>
  <c r="L604" i="1"/>
  <c r="Y604" i="1" s="1"/>
  <c r="S604" i="1"/>
  <c r="Q604" i="1"/>
  <c r="O604" i="1"/>
  <c r="L603" i="1"/>
  <c r="S603" i="1"/>
  <c r="Q603" i="1"/>
  <c r="O603" i="1"/>
  <c r="L602" i="1"/>
  <c r="M602" i="1" s="1"/>
  <c r="S602" i="1"/>
  <c r="Q602" i="1"/>
  <c r="O602" i="1"/>
  <c r="L601" i="1"/>
  <c r="S601" i="1"/>
  <c r="Q601" i="1"/>
  <c r="O601" i="1"/>
  <c r="L600" i="1"/>
  <c r="Y600" i="1" s="1"/>
  <c r="S600" i="1"/>
  <c r="Q600" i="1"/>
  <c r="O600" i="1"/>
  <c r="L599" i="1"/>
  <c r="Y599" i="1" s="1"/>
  <c r="S599" i="1"/>
  <c r="Q599" i="1"/>
  <c r="O599" i="1"/>
  <c r="L598" i="1"/>
  <c r="M598" i="1" s="1"/>
  <c r="S598" i="1"/>
  <c r="Q598" i="1"/>
  <c r="O598" i="1"/>
  <c r="L597" i="1"/>
  <c r="Y597" i="1" s="1"/>
  <c r="S597" i="1"/>
  <c r="Q597" i="1"/>
  <c r="O597" i="1"/>
  <c r="L596" i="1"/>
  <c r="Y596" i="1" s="1"/>
  <c r="S596" i="1"/>
  <c r="Q596" i="1"/>
  <c r="O596" i="1"/>
  <c r="L595" i="1"/>
  <c r="Y595" i="1" s="1"/>
  <c r="S595" i="1"/>
  <c r="Q595" i="1"/>
  <c r="O595" i="1"/>
  <c r="L594" i="1"/>
  <c r="M594" i="1" s="1"/>
  <c r="S594" i="1"/>
  <c r="Q594" i="1"/>
  <c r="O594" i="1"/>
  <c r="L593" i="1"/>
  <c r="S593" i="1"/>
  <c r="Q593" i="1"/>
  <c r="O593" i="1"/>
  <c r="L592" i="1"/>
  <c r="Y592" i="1" s="1"/>
  <c r="S592" i="1"/>
  <c r="Q592" i="1"/>
  <c r="O592" i="1"/>
  <c r="L591" i="1"/>
  <c r="Y591" i="1" s="1"/>
  <c r="S591" i="1"/>
  <c r="Q591" i="1"/>
  <c r="O591" i="1"/>
  <c r="L590" i="1"/>
  <c r="S590" i="1"/>
  <c r="Q590" i="1"/>
  <c r="O590" i="1"/>
  <c r="L589" i="1"/>
  <c r="Y589" i="1" s="1"/>
  <c r="S589" i="1"/>
  <c r="Q589" i="1"/>
  <c r="O589" i="1"/>
  <c r="L588" i="1"/>
  <c r="M588" i="1" s="1"/>
  <c r="S588" i="1"/>
  <c r="Q588" i="1"/>
  <c r="O588" i="1"/>
  <c r="L587" i="1"/>
  <c r="S587" i="1"/>
  <c r="Q587" i="1"/>
  <c r="O587" i="1"/>
  <c r="L586" i="1"/>
  <c r="Y586" i="1" s="1"/>
  <c r="S586" i="1"/>
  <c r="Q586" i="1"/>
  <c r="O586" i="1"/>
  <c r="L585" i="1"/>
  <c r="S585" i="1"/>
  <c r="Q585" i="1"/>
  <c r="O585" i="1"/>
  <c r="L584" i="1"/>
  <c r="M584" i="1" s="1"/>
  <c r="S584" i="1"/>
  <c r="Q584" i="1"/>
  <c r="O584" i="1"/>
  <c r="L583" i="1"/>
  <c r="S583" i="1"/>
  <c r="Q583" i="1"/>
  <c r="O583" i="1"/>
  <c r="L582" i="1"/>
  <c r="M582" i="1" s="1"/>
  <c r="S582" i="1"/>
  <c r="Q582" i="1"/>
  <c r="O582" i="1"/>
  <c r="L581" i="1"/>
  <c r="S581" i="1"/>
  <c r="Q581" i="1"/>
  <c r="O581" i="1"/>
  <c r="L580" i="1"/>
  <c r="S580" i="1"/>
  <c r="Q580" i="1"/>
  <c r="O580" i="1"/>
  <c r="L579" i="1"/>
  <c r="Y579" i="1" s="1"/>
  <c r="S579" i="1"/>
  <c r="Q579" i="1"/>
  <c r="O579" i="1"/>
  <c r="L578" i="1"/>
  <c r="M578" i="1" s="1"/>
  <c r="S578" i="1"/>
  <c r="Q578" i="1"/>
  <c r="O578" i="1"/>
  <c r="L577" i="1"/>
  <c r="S577" i="1"/>
  <c r="Q577" i="1"/>
  <c r="O577" i="1"/>
  <c r="L576" i="1"/>
  <c r="M576" i="1" s="1"/>
  <c r="S576" i="1"/>
  <c r="Q576" i="1"/>
  <c r="O576" i="1"/>
  <c r="L575" i="1"/>
  <c r="Y575" i="1" s="1"/>
  <c r="S575" i="1"/>
  <c r="Q575" i="1"/>
  <c r="O575" i="1"/>
  <c r="L574" i="1"/>
  <c r="M574" i="1" s="1"/>
  <c r="S574" i="1"/>
  <c r="Q574" i="1"/>
  <c r="O574" i="1"/>
  <c r="L573" i="1"/>
  <c r="S573" i="1"/>
  <c r="Q573" i="1"/>
  <c r="O573" i="1"/>
  <c r="L572" i="1"/>
  <c r="M572" i="1" s="1"/>
  <c r="S572" i="1"/>
  <c r="Q572" i="1"/>
  <c r="O572" i="1"/>
  <c r="L571" i="1"/>
  <c r="S571" i="1"/>
  <c r="Q571" i="1"/>
  <c r="O571" i="1"/>
  <c r="L570" i="1"/>
  <c r="S570" i="1"/>
  <c r="Q570" i="1"/>
  <c r="O570" i="1"/>
  <c r="L569" i="1"/>
  <c r="S569" i="1"/>
  <c r="Q569" i="1"/>
  <c r="O569" i="1"/>
  <c r="L568" i="1"/>
  <c r="M568" i="1" s="1"/>
  <c r="S568" i="1"/>
  <c r="Q568" i="1"/>
  <c r="O568" i="1"/>
  <c r="L567" i="1"/>
  <c r="S567" i="1"/>
  <c r="Q567" i="1"/>
  <c r="O567" i="1"/>
  <c r="L566" i="1"/>
  <c r="S566" i="1"/>
  <c r="Q566" i="1"/>
  <c r="O566" i="1"/>
  <c r="L565" i="1"/>
  <c r="S565" i="1"/>
  <c r="Q565" i="1"/>
  <c r="O565" i="1"/>
  <c r="L564" i="1"/>
  <c r="S564" i="1"/>
  <c r="Q564" i="1"/>
  <c r="O564" i="1"/>
  <c r="L563" i="1"/>
  <c r="Y563" i="1" s="1"/>
  <c r="S563" i="1"/>
  <c r="Q563" i="1"/>
  <c r="O563" i="1"/>
  <c r="L562" i="1"/>
  <c r="M562" i="1" s="1"/>
  <c r="S562" i="1"/>
  <c r="Q562" i="1"/>
  <c r="O562" i="1"/>
  <c r="L561" i="1"/>
  <c r="S561" i="1"/>
  <c r="Q561" i="1"/>
  <c r="O561" i="1"/>
  <c r="L560" i="1"/>
  <c r="M560" i="1" s="1"/>
  <c r="S560" i="1"/>
  <c r="Q560" i="1"/>
  <c r="O560" i="1"/>
  <c r="L559" i="1"/>
  <c r="Y559" i="1" s="1"/>
  <c r="S559" i="1"/>
  <c r="Q559" i="1"/>
  <c r="O559" i="1"/>
  <c r="L558" i="1"/>
  <c r="M558" i="1" s="1"/>
  <c r="S558" i="1"/>
  <c r="Q558" i="1"/>
  <c r="O558" i="1"/>
  <c r="L557" i="1"/>
  <c r="S557" i="1"/>
  <c r="Q557" i="1"/>
  <c r="O557" i="1"/>
  <c r="L556" i="1"/>
  <c r="M556" i="1" s="1"/>
  <c r="S556" i="1"/>
  <c r="Q556" i="1"/>
  <c r="O556" i="1"/>
  <c r="L555" i="1"/>
  <c r="Y555" i="1" s="1"/>
  <c r="S555" i="1"/>
  <c r="Q555" i="1"/>
  <c r="O555" i="1"/>
  <c r="L554" i="1"/>
  <c r="S554" i="1"/>
  <c r="Q554" i="1"/>
  <c r="O554" i="1"/>
  <c r="L553" i="1"/>
  <c r="S553" i="1"/>
  <c r="Q553" i="1"/>
  <c r="O553" i="1"/>
  <c r="L552" i="1"/>
  <c r="M552" i="1" s="1"/>
  <c r="S552" i="1"/>
  <c r="Q552" i="1"/>
  <c r="O552" i="1"/>
  <c r="L551" i="1"/>
  <c r="S551" i="1"/>
  <c r="Q551" i="1"/>
  <c r="O551" i="1"/>
  <c r="L550" i="1"/>
  <c r="M550" i="1" s="1"/>
  <c r="S550" i="1"/>
  <c r="Q550" i="1"/>
  <c r="O550" i="1"/>
  <c r="L549" i="1"/>
  <c r="S549" i="1"/>
  <c r="Q549" i="1"/>
  <c r="O549" i="1"/>
  <c r="L548" i="1"/>
  <c r="S548" i="1"/>
  <c r="Q548" i="1"/>
  <c r="O548" i="1"/>
  <c r="L547" i="1"/>
  <c r="Y547" i="1" s="1"/>
  <c r="S547" i="1"/>
  <c r="Q547" i="1"/>
  <c r="O547" i="1"/>
  <c r="L546" i="1"/>
  <c r="M546" i="1" s="1"/>
  <c r="S546" i="1"/>
  <c r="Q546" i="1"/>
  <c r="O546" i="1"/>
  <c r="L545" i="1"/>
  <c r="S545" i="1"/>
  <c r="Q545" i="1"/>
  <c r="O545" i="1"/>
  <c r="L544" i="1"/>
  <c r="M544" i="1" s="1"/>
  <c r="S544" i="1"/>
  <c r="Q544" i="1"/>
  <c r="O544" i="1"/>
  <c r="L543" i="1"/>
  <c r="Y543" i="1" s="1"/>
  <c r="S543" i="1"/>
  <c r="Q543" i="1"/>
  <c r="O543" i="1"/>
  <c r="L542" i="1"/>
  <c r="M542" i="1" s="1"/>
  <c r="S542" i="1"/>
  <c r="Q542" i="1"/>
  <c r="O542" i="1"/>
  <c r="L541" i="1"/>
  <c r="S541" i="1"/>
  <c r="Q541" i="1"/>
  <c r="O541" i="1"/>
  <c r="L540" i="1"/>
  <c r="M540" i="1" s="1"/>
  <c r="S540" i="1"/>
  <c r="Q540" i="1"/>
  <c r="O540" i="1"/>
  <c r="L539" i="1"/>
  <c r="Y539" i="1" s="1"/>
  <c r="S539" i="1"/>
  <c r="Q539" i="1"/>
  <c r="O539" i="1"/>
  <c r="L538" i="1"/>
  <c r="S538" i="1"/>
  <c r="Q538" i="1"/>
  <c r="O538" i="1"/>
  <c r="L537" i="1"/>
  <c r="S537" i="1"/>
  <c r="Q537" i="1"/>
  <c r="O537" i="1"/>
  <c r="L536" i="1"/>
  <c r="M536" i="1" s="1"/>
  <c r="S536" i="1"/>
  <c r="Q536" i="1"/>
  <c r="O536" i="1"/>
  <c r="L535" i="1"/>
  <c r="S535" i="1"/>
  <c r="Q535" i="1"/>
  <c r="O535" i="1"/>
  <c r="L534" i="1"/>
  <c r="M534" i="1" s="1"/>
  <c r="S534" i="1"/>
  <c r="Q534" i="1"/>
  <c r="O534" i="1"/>
  <c r="L533" i="1"/>
  <c r="S533" i="1"/>
  <c r="Q533" i="1"/>
  <c r="O533" i="1"/>
  <c r="L532" i="1"/>
  <c r="S532" i="1"/>
  <c r="Q532" i="1"/>
  <c r="O532" i="1"/>
  <c r="L531" i="1"/>
  <c r="Y531" i="1" s="1"/>
  <c r="S531" i="1"/>
  <c r="Q531" i="1"/>
  <c r="O531" i="1"/>
  <c r="L530" i="1"/>
  <c r="M530" i="1" s="1"/>
  <c r="S530" i="1"/>
  <c r="Q530" i="1"/>
  <c r="O530" i="1"/>
  <c r="L529" i="1"/>
  <c r="S529" i="1"/>
  <c r="Q529" i="1"/>
  <c r="O529" i="1"/>
  <c r="L528" i="1"/>
  <c r="S528" i="1"/>
  <c r="Q528" i="1"/>
  <c r="O528" i="1"/>
  <c r="L527" i="1"/>
  <c r="Y527" i="1" s="1"/>
  <c r="S527" i="1"/>
  <c r="Q527" i="1"/>
  <c r="O527" i="1"/>
  <c r="L526" i="1"/>
  <c r="M526" i="1" s="1"/>
  <c r="S526" i="1"/>
  <c r="Q526" i="1"/>
  <c r="O526" i="1"/>
  <c r="L525" i="1"/>
  <c r="S525" i="1"/>
  <c r="Q525" i="1"/>
  <c r="O525" i="1"/>
  <c r="L524" i="1"/>
  <c r="M524" i="1" s="1"/>
  <c r="S524" i="1"/>
  <c r="Q524" i="1"/>
  <c r="O524" i="1"/>
  <c r="L523" i="1"/>
  <c r="Y523" i="1" s="1"/>
  <c r="S523" i="1"/>
  <c r="Q523" i="1"/>
  <c r="O523" i="1"/>
  <c r="L522" i="1"/>
  <c r="S522" i="1"/>
  <c r="Q522" i="1"/>
  <c r="O522" i="1"/>
  <c r="L521" i="1"/>
  <c r="S521" i="1"/>
  <c r="Q521" i="1"/>
  <c r="O521" i="1"/>
  <c r="L520" i="1"/>
  <c r="M520" i="1" s="1"/>
  <c r="S520" i="1"/>
  <c r="Q520" i="1"/>
  <c r="O520" i="1"/>
  <c r="L519" i="1"/>
  <c r="S519" i="1"/>
  <c r="Q519" i="1"/>
  <c r="O519" i="1"/>
  <c r="L518" i="1"/>
  <c r="M518" i="1" s="1"/>
  <c r="S518" i="1"/>
  <c r="Q518" i="1"/>
  <c r="O518" i="1"/>
  <c r="L517" i="1"/>
  <c r="S517" i="1"/>
  <c r="Q517" i="1"/>
  <c r="O517" i="1"/>
  <c r="L516" i="1"/>
  <c r="M516" i="1" s="1"/>
  <c r="S516" i="1"/>
  <c r="Q516" i="1"/>
  <c r="O516" i="1"/>
  <c r="L515" i="1"/>
  <c r="S515" i="1"/>
  <c r="Q515" i="1"/>
  <c r="O515" i="1"/>
  <c r="L514" i="1"/>
  <c r="Y514" i="1" s="1"/>
  <c r="S514" i="1"/>
  <c r="Q514" i="1"/>
  <c r="O514" i="1"/>
  <c r="L513" i="1"/>
  <c r="M513" i="1" s="1"/>
  <c r="S513" i="1"/>
  <c r="Q513" i="1"/>
  <c r="O513" i="1"/>
  <c r="L512" i="1"/>
  <c r="M512" i="1" s="1"/>
  <c r="S512" i="1"/>
  <c r="Q512" i="1"/>
  <c r="O512" i="1"/>
  <c r="L511" i="1"/>
  <c r="S511" i="1"/>
  <c r="Q511" i="1"/>
  <c r="O511" i="1"/>
  <c r="L510" i="1"/>
  <c r="M510" i="1" s="1"/>
  <c r="S510" i="1"/>
  <c r="Q510" i="1"/>
  <c r="O510" i="1"/>
  <c r="L509" i="1"/>
  <c r="M509" i="1" s="1"/>
  <c r="S509" i="1"/>
  <c r="Q509" i="1"/>
  <c r="O509" i="1"/>
  <c r="L508" i="1"/>
  <c r="M508" i="1" s="1"/>
  <c r="S508" i="1"/>
  <c r="Q508" i="1"/>
  <c r="O508" i="1"/>
  <c r="L507" i="1"/>
  <c r="S507" i="1"/>
  <c r="Q507" i="1"/>
  <c r="O507" i="1"/>
  <c r="L506" i="1"/>
  <c r="M506" i="1" s="1"/>
  <c r="S506" i="1"/>
  <c r="Q506" i="1"/>
  <c r="O506" i="1"/>
  <c r="L505" i="1"/>
  <c r="S505" i="1"/>
  <c r="Q505" i="1"/>
  <c r="O505" i="1"/>
  <c r="L504" i="1"/>
  <c r="M504" i="1" s="1"/>
  <c r="S504" i="1"/>
  <c r="Q504" i="1"/>
  <c r="O504" i="1"/>
  <c r="L503" i="1"/>
  <c r="S503" i="1"/>
  <c r="Q503" i="1"/>
  <c r="O503" i="1"/>
  <c r="L502" i="1"/>
  <c r="M502" i="1" s="1"/>
  <c r="S502" i="1"/>
  <c r="Q502" i="1"/>
  <c r="O502" i="1"/>
  <c r="L501" i="1"/>
  <c r="M501" i="1" s="1"/>
  <c r="S501" i="1"/>
  <c r="Q501" i="1"/>
  <c r="O501" i="1"/>
  <c r="L500" i="1"/>
  <c r="Y500" i="1" s="1"/>
  <c r="S500" i="1"/>
  <c r="Q500" i="1"/>
  <c r="O500" i="1"/>
  <c r="L499" i="1"/>
  <c r="S499" i="1"/>
  <c r="Q499" i="1"/>
  <c r="O499" i="1"/>
  <c r="L498" i="1"/>
  <c r="M498" i="1" s="1"/>
  <c r="S498" i="1"/>
  <c r="Q498" i="1"/>
  <c r="O498" i="1"/>
  <c r="L497" i="1"/>
  <c r="M497" i="1" s="1"/>
  <c r="S497" i="1"/>
  <c r="Q497" i="1"/>
  <c r="O497" i="1"/>
  <c r="L496" i="1"/>
  <c r="Y496" i="1" s="1"/>
  <c r="S496" i="1"/>
  <c r="Q496" i="1"/>
  <c r="O496" i="1"/>
  <c r="L495" i="1"/>
  <c r="M495" i="1" s="1"/>
  <c r="S495" i="1"/>
  <c r="Q495" i="1"/>
  <c r="O495" i="1"/>
  <c r="L494" i="1"/>
  <c r="S494" i="1"/>
  <c r="Q494" i="1"/>
  <c r="O494" i="1"/>
  <c r="L493" i="1"/>
  <c r="M493" i="1" s="1"/>
  <c r="S493" i="1"/>
  <c r="Q493" i="1"/>
  <c r="O493" i="1"/>
  <c r="L492" i="1"/>
  <c r="S492" i="1"/>
  <c r="Q492" i="1"/>
  <c r="O492" i="1"/>
  <c r="L491" i="1"/>
  <c r="S491" i="1"/>
  <c r="Q491" i="1"/>
  <c r="O491" i="1"/>
  <c r="L490" i="1"/>
  <c r="Y490" i="1" s="1"/>
  <c r="S490" i="1"/>
  <c r="Q490" i="1"/>
  <c r="O490" i="1"/>
  <c r="L489" i="1"/>
  <c r="M489" i="1" s="1"/>
  <c r="S489" i="1"/>
  <c r="Q489" i="1"/>
  <c r="O489" i="1"/>
  <c r="L488" i="1"/>
  <c r="Y488" i="1" s="1"/>
  <c r="S488" i="1"/>
  <c r="Q488" i="1"/>
  <c r="O488" i="1"/>
  <c r="L487" i="1"/>
  <c r="M487" i="1" s="1"/>
  <c r="S487" i="1"/>
  <c r="Q487" i="1"/>
  <c r="O487" i="1"/>
  <c r="L486" i="1"/>
  <c r="M486" i="1" s="1"/>
  <c r="S486" i="1"/>
  <c r="Q486" i="1"/>
  <c r="O486" i="1"/>
  <c r="L485" i="1"/>
  <c r="S485" i="1"/>
  <c r="Q485" i="1"/>
  <c r="O485" i="1"/>
  <c r="L484" i="1"/>
  <c r="Y484" i="1" s="1"/>
  <c r="S484" i="1"/>
  <c r="Q484" i="1"/>
  <c r="O484" i="1"/>
  <c r="L483" i="1"/>
  <c r="S483" i="1"/>
  <c r="Q483" i="1"/>
  <c r="O483" i="1"/>
  <c r="L482" i="1"/>
  <c r="Y482" i="1" s="1"/>
  <c r="S482" i="1"/>
  <c r="Q482" i="1"/>
  <c r="O482" i="1"/>
  <c r="L481" i="1"/>
  <c r="M481" i="1" s="1"/>
  <c r="S481" i="1"/>
  <c r="Q481" i="1"/>
  <c r="O481" i="1"/>
  <c r="L480" i="1"/>
  <c r="M480" i="1" s="1"/>
  <c r="S480" i="1"/>
  <c r="Q480" i="1"/>
  <c r="O480" i="1"/>
  <c r="L479" i="1"/>
  <c r="S479" i="1"/>
  <c r="Q479" i="1"/>
  <c r="O479" i="1"/>
  <c r="L478" i="1"/>
  <c r="M478" i="1" s="1"/>
  <c r="S478" i="1"/>
  <c r="Q478" i="1"/>
  <c r="O478" i="1"/>
  <c r="L477" i="1"/>
  <c r="S477" i="1"/>
  <c r="Q477" i="1"/>
  <c r="O477" i="1"/>
  <c r="L476" i="1"/>
  <c r="Y476" i="1" s="1"/>
  <c r="S476" i="1"/>
  <c r="Q476" i="1"/>
  <c r="O476" i="1"/>
  <c r="L475" i="1"/>
  <c r="S475" i="1"/>
  <c r="Q475" i="1"/>
  <c r="O475" i="1"/>
  <c r="L474" i="1"/>
  <c r="M474" i="1" s="1"/>
  <c r="S474" i="1"/>
  <c r="Q474" i="1"/>
  <c r="O474" i="1"/>
  <c r="L473" i="1"/>
  <c r="S473" i="1"/>
  <c r="Q473" i="1"/>
  <c r="O473" i="1"/>
  <c r="L472" i="1"/>
  <c r="M472" i="1" s="1"/>
  <c r="S472" i="1"/>
  <c r="Q472" i="1"/>
  <c r="O472" i="1"/>
  <c r="L471" i="1"/>
  <c r="S471" i="1"/>
  <c r="Q471" i="1"/>
  <c r="O471" i="1"/>
  <c r="L470" i="1"/>
  <c r="Y470" i="1" s="1"/>
  <c r="S470" i="1"/>
  <c r="Q470" i="1"/>
  <c r="O470" i="1"/>
  <c r="L469" i="1"/>
  <c r="M469" i="1" s="1"/>
  <c r="S469" i="1"/>
  <c r="Q469" i="1"/>
  <c r="O469" i="1"/>
  <c r="L468" i="1"/>
  <c r="Y468" i="1" s="1"/>
  <c r="S468" i="1"/>
  <c r="Q468" i="1"/>
  <c r="O468" i="1"/>
  <c r="L467" i="1"/>
  <c r="S467" i="1"/>
  <c r="Q467" i="1"/>
  <c r="O467" i="1"/>
  <c r="L466" i="1"/>
  <c r="M466" i="1" s="1"/>
  <c r="S466" i="1"/>
  <c r="Q466" i="1"/>
  <c r="O466" i="1"/>
  <c r="L465" i="1"/>
  <c r="M465" i="1" s="1"/>
  <c r="S465" i="1"/>
  <c r="Q465" i="1"/>
  <c r="O465" i="1"/>
  <c r="L464" i="1"/>
  <c r="Y464" i="1" s="1"/>
  <c r="S464" i="1"/>
  <c r="Q464" i="1"/>
  <c r="O464" i="1"/>
  <c r="L463" i="1"/>
  <c r="M463" i="1" s="1"/>
  <c r="S463" i="1"/>
  <c r="Q463" i="1"/>
  <c r="O463" i="1"/>
  <c r="L462" i="1"/>
  <c r="Y462" i="1" s="1"/>
  <c r="S462" i="1"/>
  <c r="Q462" i="1"/>
  <c r="O462" i="1"/>
  <c r="L461" i="1"/>
  <c r="M461" i="1" s="1"/>
  <c r="S461" i="1"/>
  <c r="Q461" i="1"/>
  <c r="O461" i="1"/>
  <c r="L460" i="1"/>
  <c r="M460" i="1" s="1"/>
  <c r="S460" i="1"/>
  <c r="Q460" i="1"/>
  <c r="O460" i="1"/>
  <c r="L459" i="1"/>
  <c r="S459" i="1"/>
  <c r="Q459" i="1"/>
  <c r="O459" i="1"/>
  <c r="L458" i="1"/>
  <c r="Y458" i="1" s="1"/>
  <c r="S458" i="1"/>
  <c r="Q458" i="1"/>
  <c r="O458" i="1"/>
  <c r="L457" i="1"/>
  <c r="M457" i="1" s="1"/>
  <c r="S457" i="1"/>
  <c r="Q457" i="1"/>
  <c r="O457" i="1"/>
  <c r="L456" i="1"/>
  <c r="Y456" i="1" s="1"/>
  <c r="S456" i="1"/>
  <c r="Q456" i="1"/>
  <c r="O456" i="1"/>
  <c r="L455" i="1"/>
  <c r="M455" i="1" s="1"/>
  <c r="S455" i="1"/>
  <c r="Q455" i="1"/>
  <c r="O455" i="1"/>
  <c r="L454" i="1"/>
  <c r="M454" i="1" s="1"/>
  <c r="S454" i="1"/>
  <c r="Q454" i="1"/>
  <c r="O454" i="1"/>
  <c r="L453" i="1"/>
  <c r="S453" i="1"/>
  <c r="Q453" i="1"/>
  <c r="O453" i="1"/>
  <c r="L452" i="1"/>
  <c r="M452" i="1" s="1"/>
  <c r="S452" i="1"/>
  <c r="Q452" i="1"/>
  <c r="O452" i="1"/>
  <c r="L451" i="1"/>
  <c r="S451" i="1"/>
  <c r="Q451" i="1"/>
  <c r="O451" i="1"/>
  <c r="L450" i="1"/>
  <c r="Y450" i="1" s="1"/>
  <c r="S450" i="1"/>
  <c r="Q450" i="1"/>
  <c r="O450" i="1"/>
  <c r="L449" i="1"/>
  <c r="M449" i="1" s="1"/>
  <c r="S449" i="1"/>
  <c r="Q449" i="1"/>
  <c r="O449" i="1"/>
  <c r="L448" i="1"/>
  <c r="M448" i="1" s="1"/>
  <c r="S448" i="1"/>
  <c r="Q448" i="1"/>
  <c r="O448" i="1"/>
  <c r="L447" i="1"/>
  <c r="S447" i="1"/>
  <c r="Q447" i="1"/>
  <c r="O447" i="1"/>
  <c r="L446" i="1"/>
  <c r="M446" i="1" s="1"/>
  <c r="S446" i="1"/>
  <c r="Q446" i="1"/>
  <c r="O446" i="1"/>
  <c r="L445" i="1"/>
  <c r="M445" i="1" s="1"/>
  <c r="S445" i="1"/>
  <c r="Q445" i="1"/>
  <c r="O445" i="1"/>
  <c r="L444" i="1"/>
  <c r="Y444" i="1" s="1"/>
  <c r="S444" i="1"/>
  <c r="Q444" i="1"/>
  <c r="O444" i="1"/>
  <c r="L443" i="1"/>
  <c r="S443" i="1"/>
  <c r="Q443" i="1"/>
  <c r="O443" i="1"/>
  <c r="L442" i="1"/>
  <c r="M442" i="1" s="1"/>
  <c r="S442" i="1"/>
  <c r="Q442" i="1"/>
  <c r="O442" i="1"/>
  <c r="L441" i="1"/>
  <c r="S441" i="1"/>
  <c r="Q441" i="1"/>
  <c r="O441" i="1"/>
  <c r="L440" i="1"/>
  <c r="M440" i="1" s="1"/>
  <c r="S440" i="1"/>
  <c r="Q440" i="1"/>
  <c r="O440" i="1"/>
  <c r="L439" i="1"/>
  <c r="M439" i="1" s="1"/>
  <c r="S439" i="1"/>
  <c r="Q439" i="1"/>
  <c r="O439" i="1"/>
  <c r="L438" i="1"/>
  <c r="Y438" i="1" s="1"/>
  <c r="S438" i="1"/>
  <c r="Q438" i="1"/>
  <c r="O438" i="1"/>
  <c r="L437" i="1"/>
  <c r="M437" i="1" s="1"/>
  <c r="S437" i="1"/>
  <c r="Q437" i="1"/>
  <c r="O437" i="1"/>
  <c r="L436" i="1"/>
  <c r="S436" i="1"/>
  <c r="Q436" i="1"/>
  <c r="O436" i="1"/>
  <c r="L435" i="1"/>
  <c r="S435" i="1"/>
  <c r="Q435" i="1"/>
  <c r="O435" i="1"/>
  <c r="L434" i="1"/>
  <c r="M434" i="1" s="1"/>
  <c r="S434" i="1"/>
  <c r="Q434" i="1"/>
  <c r="O434" i="1"/>
  <c r="L433" i="1"/>
  <c r="S433" i="1"/>
  <c r="Q433" i="1"/>
  <c r="O433" i="1"/>
  <c r="L432" i="1"/>
  <c r="M432" i="1" s="1"/>
  <c r="S432" i="1"/>
  <c r="Q432" i="1"/>
  <c r="O432" i="1"/>
  <c r="L431" i="1"/>
  <c r="M431" i="1" s="1"/>
  <c r="S431" i="1"/>
  <c r="Q431" i="1"/>
  <c r="O431" i="1"/>
  <c r="L430" i="1"/>
  <c r="Y430" i="1" s="1"/>
  <c r="S430" i="1"/>
  <c r="Q430" i="1"/>
  <c r="O430" i="1"/>
  <c r="L429" i="1"/>
  <c r="M429" i="1" s="1"/>
  <c r="S429" i="1"/>
  <c r="Q429" i="1"/>
  <c r="O429" i="1"/>
  <c r="L428" i="1"/>
  <c r="M428" i="1" s="1"/>
  <c r="S428" i="1"/>
  <c r="Q428" i="1"/>
  <c r="O428" i="1"/>
  <c r="L427" i="1"/>
  <c r="S427" i="1"/>
  <c r="Q427" i="1"/>
  <c r="O427" i="1"/>
  <c r="L426" i="1"/>
  <c r="Y426" i="1" s="1"/>
  <c r="S426" i="1"/>
  <c r="Q426" i="1"/>
  <c r="O426" i="1"/>
  <c r="L425" i="1"/>
  <c r="M425" i="1" s="1"/>
  <c r="S425" i="1"/>
  <c r="Q425" i="1"/>
  <c r="O425" i="1"/>
  <c r="L424" i="1"/>
  <c r="Y424" i="1" s="1"/>
  <c r="S424" i="1"/>
  <c r="Q424" i="1"/>
  <c r="O424" i="1"/>
  <c r="L423" i="1"/>
  <c r="M423" i="1" s="1"/>
  <c r="S423" i="1"/>
  <c r="Q423" i="1"/>
  <c r="O423" i="1"/>
  <c r="L422" i="1"/>
  <c r="M422" i="1" s="1"/>
  <c r="S422" i="1"/>
  <c r="Q422" i="1"/>
  <c r="O422" i="1"/>
  <c r="L421" i="1"/>
  <c r="S421" i="1"/>
  <c r="Q421" i="1"/>
  <c r="O421" i="1"/>
  <c r="L420" i="1"/>
  <c r="M420" i="1" s="1"/>
  <c r="S420" i="1"/>
  <c r="Q420" i="1"/>
  <c r="O420" i="1"/>
  <c r="L419" i="1"/>
  <c r="S419" i="1"/>
  <c r="Q419" i="1"/>
  <c r="O419" i="1"/>
  <c r="L418" i="1"/>
  <c r="Y418" i="1" s="1"/>
  <c r="S418" i="1"/>
  <c r="Q418" i="1"/>
  <c r="O418" i="1"/>
  <c r="L417" i="1"/>
  <c r="M417" i="1" s="1"/>
  <c r="S417" i="1"/>
  <c r="Q417" i="1"/>
  <c r="O417" i="1"/>
  <c r="L416" i="1"/>
  <c r="M416" i="1" s="1"/>
  <c r="S416" i="1"/>
  <c r="Q416" i="1"/>
  <c r="O416" i="1"/>
  <c r="L415" i="1"/>
  <c r="S415" i="1"/>
  <c r="Q415" i="1"/>
  <c r="O415" i="1"/>
  <c r="L414" i="1"/>
  <c r="M414" i="1" s="1"/>
  <c r="S414" i="1"/>
  <c r="Q414" i="1"/>
  <c r="O414" i="1"/>
  <c r="L413" i="1"/>
  <c r="M413" i="1" s="1"/>
  <c r="S413" i="1"/>
  <c r="Q413" i="1"/>
  <c r="O413" i="1"/>
  <c r="L412" i="1"/>
  <c r="Y412" i="1" s="1"/>
  <c r="S412" i="1"/>
  <c r="Q412" i="1"/>
  <c r="O412" i="1"/>
  <c r="L411" i="1"/>
  <c r="S411" i="1"/>
  <c r="Q411" i="1"/>
  <c r="O411" i="1"/>
  <c r="L410" i="1"/>
  <c r="M410" i="1" s="1"/>
  <c r="S410" i="1"/>
  <c r="Q410" i="1"/>
  <c r="O410" i="1"/>
  <c r="L409" i="1"/>
  <c r="S409" i="1"/>
  <c r="Q409" i="1"/>
  <c r="O409" i="1"/>
  <c r="L408" i="1"/>
  <c r="Y408" i="1" s="1"/>
  <c r="S408" i="1"/>
  <c r="Q408" i="1"/>
  <c r="O408" i="1"/>
  <c r="L407" i="1"/>
  <c r="S407" i="1"/>
  <c r="Q407" i="1"/>
  <c r="O407" i="1"/>
  <c r="L406" i="1"/>
  <c r="Y406" i="1" s="1"/>
  <c r="S406" i="1"/>
  <c r="Q406" i="1"/>
  <c r="O406" i="1"/>
  <c r="L405" i="1"/>
  <c r="M405" i="1" s="1"/>
  <c r="S405" i="1"/>
  <c r="Q405" i="1"/>
  <c r="O405" i="1"/>
  <c r="L404" i="1"/>
  <c r="Y404" i="1" s="1"/>
  <c r="S404" i="1"/>
  <c r="Q404" i="1"/>
  <c r="O404" i="1"/>
  <c r="L403" i="1"/>
  <c r="S403" i="1"/>
  <c r="Q403" i="1"/>
  <c r="O403" i="1"/>
  <c r="L402" i="1"/>
  <c r="M402" i="1" s="1"/>
  <c r="S402" i="1"/>
  <c r="Q402" i="1"/>
  <c r="O402" i="1"/>
  <c r="L401" i="1"/>
  <c r="M401" i="1" s="1"/>
  <c r="S401" i="1"/>
  <c r="Q401" i="1"/>
  <c r="O401" i="1"/>
  <c r="L400" i="1"/>
  <c r="Y400" i="1" s="1"/>
  <c r="S400" i="1"/>
  <c r="Q400" i="1"/>
  <c r="O400" i="1"/>
  <c r="L399" i="1"/>
  <c r="M399" i="1" s="1"/>
  <c r="S399" i="1"/>
  <c r="Q399" i="1"/>
  <c r="O399" i="1"/>
  <c r="L398" i="1"/>
  <c r="Y398" i="1" s="1"/>
  <c r="S398" i="1"/>
  <c r="Q398" i="1"/>
  <c r="O398" i="1"/>
  <c r="L397" i="1"/>
  <c r="M397" i="1" s="1"/>
  <c r="S397" i="1"/>
  <c r="Q397" i="1"/>
  <c r="O397" i="1"/>
  <c r="L396" i="1"/>
  <c r="M396" i="1" s="1"/>
  <c r="S396" i="1"/>
  <c r="Q396" i="1"/>
  <c r="O396" i="1"/>
  <c r="L395" i="1"/>
  <c r="S395" i="1"/>
  <c r="Q395" i="1"/>
  <c r="O395" i="1"/>
  <c r="L394" i="1"/>
  <c r="Y394" i="1" s="1"/>
  <c r="S394" i="1"/>
  <c r="Q394" i="1"/>
  <c r="O394" i="1"/>
  <c r="L393" i="1"/>
  <c r="M393" i="1" s="1"/>
  <c r="S393" i="1"/>
  <c r="Q393" i="1"/>
  <c r="O393" i="1"/>
  <c r="L392" i="1"/>
  <c r="S392" i="1"/>
  <c r="Q392" i="1"/>
  <c r="O392" i="1"/>
  <c r="L391" i="1"/>
  <c r="M391" i="1" s="1"/>
  <c r="S391" i="1"/>
  <c r="Q391" i="1"/>
  <c r="O391" i="1"/>
  <c r="L390" i="1"/>
  <c r="S390" i="1"/>
  <c r="Q390" i="1"/>
  <c r="O390" i="1"/>
  <c r="L389" i="1"/>
  <c r="S389" i="1"/>
  <c r="Q389" i="1"/>
  <c r="O389" i="1"/>
  <c r="L388" i="1"/>
  <c r="M388" i="1" s="1"/>
  <c r="S388" i="1"/>
  <c r="Q388" i="1"/>
  <c r="O388" i="1"/>
  <c r="L387" i="1"/>
  <c r="M387" i="1" s="1"/>
  <c r="S387" i="1"/>
  <c r="Q387" i="1"/>
  <c r="O387" i="1"/>
  <c r="L386" i="1"/>
  <c r="Y386" i="1" s="1"/>
  <c r="S386" i="1"/>
  <c r="Q386" i="1"/>
  <c r="O386" i="1"/>
  <c r="L385" i="1"/>
  <c r="M385" i="1" s="1"/>
  <c r="S385" i="1"/>
  <c r="Q385" i="1"/>
  <c r="O385" i="1"/>
  <c r="L384" i="1"/>
  <c r="S384" i="1"/>
  <c r="Q384" i="1"/>
  <c r="O384" i="1"/>
  <c r="L383" i="1"/>
  <c r="M383" i="1" s="1"/>
  <c r="S383" i="1"/>
  <c r="Q383" i="1"/>
  <c r="O383" i="1"/>
  <c r="L382" i="1"/>
  <c r="S382" i="1"/>
  <c r="Q382" i="1"/>
  <c r="O382" i="1"/>
  <c r="L381" i="1"/>
  <c r="S381" i="1"/>
  <c r="Q381" i="1"/>
  <c r="O381" i="1"/>
  <c r="L380" i="1"/>
  <c r="M380" i="1" s="1"/>
  <c r="S380" i="1"/>
  <c r="Q380" i="1"/>
  <c r="O380" i="1"/>
  <c r="L379" i="1"/>
  <c r="M379" i="1" s="1"/>
  <c r="S379" i="1"/>
  <c r="Q379" i="1"/>
  <c r="O379" i="1"/>
  <c r="L378" i="1"/>
  <c r="M378" i="1" s="1"/>
  <c r="S378" i="1"/>
  <c r="Q378" i="1"/>
  <c r="O378" i="1"/>
  <c r="L377" i="1"/>
  <c r="M377" i="1" s="1"/>
  <c r="S377" i="1"/>
  <c r="Q377" i="1"/>
  <c r="O377" i="1"/>
  <c r="L376" i="1"/>
  <c r="S376" i="1"/>
  <c r="Q376" i="1"/>
  <c r="O376" i="1"/>
  <c r="L375" i="1"/>
  <c r="M375" i="1" s="1"/>
  <c r="S375" i="1"/>
  <c r="Q375" i="1"/>
  <c r="O375" i="1"/>
  <c r="L374" i="1"/>
  <c r="S374" i="1"/>
  <c r="Q374" i="1"/>
  <c r="O374" i="1"/>
  <c r="L373" i="1"/>
  <c r="S373" i="1"/>
  <c r="Q373" i="1"/>
  <c r="O373" i="1"/>
  <c r="L372" i="1"/>
  <c r="M372" i="1" s="1"/>
  <c r="S372" i="1"/>
  <c r="Q372" i="1"/>
  <c r="O372" i="1"/>
  <c r="L371" i="1"/>
  <c r="M371" i="1" s="1"/>
  <c r="S371" i="1"/>
  <c r="Q371" i="1"/>
  <c r="O371" i="1"/>
  <c r="L370" i="1"/>
  <c r="Y370" i="1" s="1"/>
  <c r="S370" i="1"/>
  <c r="Q370" i="1"/>
  <c r="O370" i="1"/>
  <c r="L369" i="1"/>
  <c r="M369" i="1" s="1"/>
  <c r="S369" i="1"/>
  <c r="Q369" i="1"/>
  <c r="O369" i="1"/>
  <c r="L368" i="1"/>
  <c r="S368" i="1"/>
  <c r="Q368" i="1"/>
  <c r="O368" i="1"/>
  <c r="L367" i="1"/>
  <c r="M367" i="1" s="1"/>
  <c r="S367" i="1"/>
  <c r="Q367" i="1"/>
  <c r="O367" i="1"/>
  <c r="L366" i="1"/>
  <c r="S366" i="1"/>
  <c r="Q366" i="1"/>
  <c r="O366" i="1"/>
  <c r="L365" i="1"/>
  <c r="M365" i="1" s="1"/>
  <c r="S365" i="1"/>
  <c r="Q365" i="1"/>
  <c r="O365" i="1"/>
  <c r="L364" i="1"/>
  <c r="S364" i="1"/>
  <c r="Q364" i="1"/>
  <c r="O364" i="1"/>
  <c r="L363" i="1"/>
  <c r="S363" i="1"/>
  <c r="Q363" i="1"/>
  <c r="O363" i="1"/>
  <c r="L362" i="1"/>
  <c r="S362" i="1"/>
  <c r="Q362" i="1"/>
  <c r="O362" i="1"/>
  <c r="L361" i="1"/>
  <c r="S361" i="1"/>
  <c r="Q361" i="1"/>
  <c r="O361" i="1"/>
  <c r="L360" i="1"/>
  <c r="S360" i="1"/>
  <c r="Q360" i="1"/>
  <c r="O360" i="1"/>
  <c r="L359" i="1"/>
  <c r="M359" i="1" s="1"/>
  <c r="S359" i="1"/>
  <c r="Q359" i="1"/>
  <c r="O359" i="1"/>
  <c r="L358" i="1"/>
  <c r="S358" i="1"/>
  <c r="Q358" i="1"/>
  <c r="O358" i="1"/>
  <c r="L357" i="1"/>
  <c r="M357" i="1" s="1"/>
  <c r="S357" i="1"/>
  <c r="Q357" i="1"/>
  <c r="O357" i="1"/>
  <c r="L356" i="1"/>
  <c r="S356" i="1"/>
  <c r="Q356" i="1"/>
  <c r="O356" i="1"/>
  <c r="L355" i="1"/>
  <c r="M355" i="1" s="1"/>
  <c r="S355" i="1"/>
  <c r="Q355" i="1"/>
  <c r="O355" i="1"/>
  <c r="L354" i="1"/>
  <c r="S354" i="1"/>
  <c r="Q354" i="1"/>
  <c r="O354" i="1"/>
  <c r="L353" i="1"/>
  <c r="S353" i="1"/>
  <c r="Q353" i="1"/>
  <c r="O353" i="1"/>
  <c r="L352" i="1"/>
  <c r="S352" i="1"/>
  <c r="Q352" i="1"/>
  <c r="O352" i="1"/>
  <c r="L351" i="1"/>
  <c r="M351" i="1" s="1"/>
  <c r="S351" i="1"/>
  <c r="Q351" i="1"/>
  <c r="O351" i="1"/>
  <c r="L350" i="1"/>
  <c r="S350" i="1"/>
  <c r="Q350" i="1"/>
  <c r="O350" i="1"/>
  <c r="L349" i="1"/>
  <c r="M349" i="1" s="1"/>
  <c r="S349" i="1"/>
  <c r="Q349" i="1"/>
  <c r="O349" i="1"/>
  <c r="L348" i="1"/>
  <c r="S348" i="1"/>
  <c r="Q348" i="1"/>
  <c r="O348" i="1"/>
  <c r="L347" i="1"/>
  <c r="M347" i="1" s="1"/>
  <c r="S347" i="1"/>
  <c r="Q347" i="1"/>
  <c r="O347" i="1"/>
  <c r="L346" i="1"/>
  <c r="S346" i="1"/>
  <c r="Q346" i="1"/>
  <c r="O346" i="1"/>
  <c r="L345" i="1"/>
  <c r="S345" i="1"/>
  <c r="Q345" i="1"/>
  <c r="O345" i="1"/>
  <c r="L344" i="1"/>
  <c r="S344" i="1"/>
  <c r="Q344" i="1"/>
  <c r="O344" i="1"/>
  <c r="L343" i="1"/>
  <c r="M343" i="1" s="1"/>
  <c r="S343" i="1"/>
  <c r="Q343" i="1"/>
  <c r="O343" i="1"/>
  <c r="L342" i="1"/>
  <c r="S342" i="1"/>
  <c r="Q342" i="1"/>
  <c r="O342" i="1"/>
  <c r="L341" i="1"/>
  <c r="M341" i="1" s="1"/>
  <c r="S341" i="1"/>
  <c r="Q341" i="1"/>
  <c r="O341" i="1"/>
  <c r="L340" i="1"/>
  <c r="S340" i="1"/>
  <c r="Q340" i="1"/>
  <c r="O340" i="1"/>
  <c r="L339" i="1"/>
  <c r="S339" i="1"/>
  <c r="Q339" i="1"/>
  <c r="O339" i="1"/>
  <c r="L338" i="1"/>
  <c r="S338" i="1"/>
  <c r="Q338" i="1"/>
  <c r="O338" i="1"/>
  <c r="L337" i="1"/>
  <c r="S337" i="1"/>
  <c r="Q337" i="1"/>
  <c r="O337" i="1"/>
  <c r="L336" i="1"/>
  <c r="S336" i="1"/>
  <c r="Q336" i="1"/>
  <c r="O336" i="1"/>
  <c r="L335" i="1"/>
  <c r="M335" i="1" s="1"/>
  <c r="S335" i="1"/>
  <c r="Q335" i="1"/>
  <c r="O335" i="1"/>
  <c r="L334" i="1"/>
  <c r="S334" i="1"/>
  <c r="Q334" i="1"/>
  <c r="O334" i="1"/>
  <c r="L333" i="1"/>
  <c r="M333" i="1" s="1"/>
  <c r="S333" i="1"/>
  <c r="Q333" i="1"/>
  <c r="O333" i="1"/>
  <c r="L332" i="1"/>
  <c r="S332" i="1"/>
  <c r="Q332" i="1"/>
  <c r="O332" i="1"/>
  <c r="L331" i="1"/>
  <c r="M331" i="1" s="1"/>
  <c r="S331" i="1"/>
  <c r="Q331" i="1"/>
  <c r="O331" i="1"/>
  <c r="L330" i="1"/>
  <c r="S330" i="1"/>
  <c r="Q330" i="1"/>
  <c r="O330" i="1"/>
  <c r="L329" i="1"/>
  <c r="S329" i="1"/>
  <c r="Q329" i="1"/>
  <c r="O329" i="1"/>
  <c r="L328" i="1"/>
  <c r="S328" i="1"/>
  <c r="Q328" i="1"/>
  <c r="O328" i="1"/>
  <c r="L327" i="1"/>
  <c r="M327" i="1" s="1"/>
  <c r="S327" i="1"/>
  <c r="Q327" i="1"/>
  <c r="O327" i="1"/>
  <c r="L326" i="1"/>
  <c r="S326" i="1"/>
  <c r="Q326" i="1"/>
  <c r="O326" i="1"/>
  <c r="L325" i="1"/>
  <c r="M325" i="1" s="1"/>
  <c r="S325" i="1"/>
  <c r="Q325" i="1"/>
  <c r="O325" i="1"/>
  <c r="L324" i="1"/>
  <c r="S324" i="1"/>
  <c r="Q324" i="1"/>
  <c r="O324" i="1"/>
  <c r="L323" i="1"/>
  <c r="S323" i="1"/>
  <c r="Q323" i="1"/>
  <c r="O323" i="1"/>
  <c r="L322" i="1"/>
  <c r="S322" i="1"/>
  <c r="Q322" i="1"/>
  <c r="O322" i="1"/>
  <c r="L321" i="1"/>
  <c r="S321" i="1"/>
  <c r="Q321" i="1"/>
  <c r="O321" i="1"/>
  <c r="L320" i="1"/>
  <c r="S320" i="1"/>
  <c r="Q320" i="1"/>
  <c r="O320" i="1"/>
  <c r="L319" i="1"/>
  <c r="M319" i="1" s="1"/>
  <c r="S319" i="1"/>
  <c r="Q319" i="1"/>
  <c r="O319" i="1"/>
  <c r="L318" i="1"/>
  <c r="S318" i="1"/>
  <c r="Q318" i="1"/>
  <c r="O318" i="1"/>
  <c r="L317" i="1"/>
  <c r="M317" i="1" s="1"/>
  <c r="S317" i="1"/>
  <c r="Q317" i="1"/>
  <c r="O317" i="1"/>
  <c r="L316" i="1"/>
  <c r="S316" i="1"/>
  <c r="Q316" i="1"/>
  <c r="O316" i="1"/>
  <c r="L315" i="1"/>
  <c r="M315" i="1" s="1"/>
  <c r="S315" i="1"/>
  <c r="Q315" i="1"/>
  <c r="O315" i="1"/>
  <c r="L314" i="1"/>
  <c r="S314" i="1"/>
  <c r="Q314" i="1"/>
  <c r="O314" i="1"/>
  <c r="L313" i="1"/>
  <c r="S313" i="1"/>
  <c r="Q313" i="1"/>
  <c r="O313" i="1"/>
  <c r="L312" i="1"/>
  <c r="S312" i="1"/>
  <c r="Q312" i="1"/>
  <c r="O312" i="1"/>
  <c r="L311" i="1"/>
  <c r="M311" i="1" s="1"/>
  <c r="S311" i="1"/>
  <c r="Q311" i="1"/>
  <c r="O311" i="1"/>
  <c r="L310" i="1"/>
  <c r="S310" i="1"/>
  <c r="Q310" i="1"/>
  <c r="O310" i="1"/>
  <c r="L309" i="1"/>
  <c r="M309" i="1" s="1"/>
  <c r="S309" i="1"/>
  <c r="Q309" i="1"/>
  <c r="O309" i="1"/>
  <c r="L308" i="1"/>
  <c r="S308" i="1"/>
  <c r="Q308" i="1"/>
  <c r="O308" i="1"/>
  <c r="L307" i="1"/>
  <c r="S307" i="1"/>
  <c r="Q307" i="1"/>
  <c r="O307" i="1"/>
  <c r="L306" i="1"/>
  <c r="S306" i="1"/>
  <c r="Q306" i="1"/>
  <c r="O306" i="1"/>
  <c r="L305" i="1"/>
  <c r="S305" i="1"/>
  <c r="Q305" i="1"/>
  <c r="O305" i="1"/>
  <c r="L304" i="1"/>
  <c r="S304" i="1"/>
  <c r="Q304" i="1"/>
  <c r="O304" i="1"/>
  <c r="L303" i="1"/>
  <c r="M303" i="1" s="1"/>
  <c r="Y303" i="1"/>
  <c r="S303" i="1"/>
  <c r="Q303" i="1"/>
  <c r="O303" i="1"/>
  <c r="L302" i="1"/>
  <c r="S302" i="1"/>
  <c r="Q302" i="1"/>
  <c r="O302" i="1"/>
  <c r="L301" i="1"/>
  <c r="M301" i="1" s="1"/>
  <c r="S301" i="1"/>
  <c r="Q301" i="1"/>
  <c r="O301" i="1"/>
  <c r="L300" i="1"/>
  <c r="S300" i="1"/>
  <c r="Q300" i="1"/>
  <c r="O300" i="1"/>
  <c r="L299" i="1"/>
  <c r="M299" i="1" s="1"/>
  <c r="S299" i="1"/>
  <c r="Q299" i="1"/>
  <c r="O299" i="1"/>
  <c r="L298" i="1"/>
  <c r="S298" i="1"/>
  <c r="Q298" i="1"/>
  <c r="O298" i="1"/>
  <c r="L297" i="1"/>
  <c r="S297" i="1"/>
  <c r="Q297" i="1"/>
  <c r="O297" i="1"/>
  <c r="L296" i="1"/>
  <c r="Y296" i="1" s="1"/>
  <c r="S296" i="1"/>
  <c r="Q296" i="1"/>
  <c r="O296" i="1"/>
  <c r="L295" i="1"/>
  <c r="M295" i="1" s="1"/>
  <c r="S295" i="1"/>
  <c r="Q295" i="1"/>
  <c r="O295" i="1"/>
  <c r="L294" i="1"/>
  <c r="Y294" i="1" s="1"/>
  <c r="S294" i="1"/>
  <c r="Q294" i="1"/>
  <c r="O294" i="1"/>
  <c r="L293" i="1"/>
  <c r="M293" i="1" s="1"/>
  <c r="S293" i="1"/>
  <c r="Q293" i="1"/>
  <c r="O293" i="1"/>
  <c r="L292" i="1"/>
  <c r="Y292" i="1" s="1"/>
  <c r="S292" i="1"/>
  <c r="Q292" i="1"/>
  <c r="O292" i="1"/>
  <c r="L291" i="1"/>
  <c r="M291" i="1" s="1"/>
  <c r="S291" i="1"/>
  <c r="Q291" i="1"/>
  <c r="O291" i="1"/>
  <c r="L290" i="1"/>
  <c r="Y290" i="1" s="1"/>
  <c r="S290" i="1"/>
  <c r="Q290" i="1"/>
  <c r="O290" i="1"/>
  <c r="L289" i="1"/>
  <c r="S289" i="1"/>
  <c r="Q289" i="1"/>
  <c r="O289" i="1"/>
  <c r="L288" i="1"/>
  <c r="Y288" i="1" s="1"/>
  <c r="S288" i="1"/>
  <c r="Q288" i="1"/>
  <c r="O288" i="1"/>
  <c r="L287" i="1"/>
  <c r="M287" i="1" s="1"/>
  <c r="S287" i="1"/>
  <c r="Q287" i="1"/>
  <c r="O287" i="1"/>
  <c r="L286" i="1"/>
  <c r="Y286" i="1" s="1"/>
  <c r="S286" i="1"/>
  <c r="Q286" i="1"/>
  <c r="O286" i="1"/>
  <c r="L285" i="1"/>
  <c r="M285" i="1" s="1"/>
  <c r="S285" i="1"/>
  <c r="Q285" i="1"/>
  <c r="O285" i="1"/>
  <c r="L284" i="1"/>
  <c r="Y284" i="1" s="1"/>
  <c r="S284" i="1"/>
  <c r="Q284" i="1"/>
  <c r="O284" i="1"/>
  <c r="L283" i="1"/>
  <c r="S283" i="1"/>
  <c r="Q283" i="1"/>
  <c r="O283" i="1"/>
  <c r="L282" i="1"/>
  <c r="Y282" i="1" s="1"/>
  <c r="S282" i="1"/>
  <c r="Q282" i="1"/>
  <c r="O282" i="1"/>
  <c r="L281" i="1"/>
  <c r="S281" i="1"/>
  <c r="Q281" i="1"/>
  <c r="O281" i="1"/>
  <c r="L280" i="1"/>
  <c r="Y280" i="1" s="1"/>
  <c r="S280" i="1"/>
  <c r="Q280" i="1"/>
  <c r="O280" i="1"/>
  <c r="L279" i="1"/>
  <c r="M279" i="1" s="1"/>
  <c r="S279" i="1"/>
  <c r="Q279" i="1"/>
  <c r="O279" i="1"/>
  <c r="L278" i="1"/>
  <c r="Y278" i="1" s="1"/>
  <c r="S278" i="1"/>
  <c r="Q278" i="1"/>
  <c r="O278" i="1"/>
  <c r="L277" i="1"/>
  <c r="M277" i="1" s="1"/>
  <c r="S277" i="1"/>
  <c r="Q277" i="1"/>
  <c r="O277" i="1"/>
  <c r="L276" i="1"/>
  <c r="Y276" i="1" s="1"/>
  <c r="S276" i="1"/>
  <c r="Q276" i="1"/>
  <c r="O276" i="1"/>
  <c r="L275" i="1"/>
  <c r="M275" i="1" s="1"/>
  <c r="S275" i="1"/>
  <c r="Q275" i="1"/>
  <c r="O275" i="1"/>
  <c r="L274" i="1"/>
  <c r="Y274" i="1" s="1"/>
  <c r="S274" i="1"/>
  <c r="Q274" i="1"/>
  <c r="O274" i="1"/>
  <c r="L273" i="1"/>
  <c r="S273" i="1"/>
  <c r="Q273" i="1"/>
  <c r="O273" i="1"/>
  <c r="L272" i="1"/>
  <c r="Y272" i="1" s="1"/>
  <c r="S272" i="1"/>
  <c r="Q272" i="1"/>
  <c r="O272" i="1"/>
  <c r="L271" i="1"/>
  <c r="M271" i="1" s="1"/>
  <c r="S271" i="1"/>
  <c r="Q271" i="1"/>
  <c r="O271" i="1"/>
  <c r="L270" i="1"/>
  <c r="Y270" i="1" s="1"/>
  <c r="S270" i="1"/>
  <c r="Q270" i="1"/>
  <c r="O270" i="1"/>
  <c r="L269" i="1"/>
  <c r="M269" i="1" s="1"/>
  <c r="S269" i="1"/>
  <c r="Q269" i="1"/>
  <c r="O269" i="1"/>
  <c r="L268" i="1"/>
  <c r="Y268" i="1" s="1"/>
  <c r="S268" i="1"/>
  <c r="Q268" i="1"/>
  <c r="O268" i="1"/>
  <c r="L267" i="1"/>
  <c r="M267" i="1" s="1"/>
  <c r="S267" i="1"/>
  <c r="Q267" i="1"/>
  <c r="O267" i="1"/>
  <c r="L266" i="1"/>
  <c r="Y266" i="1" s="1"/>
  <c r="S266" i="1"/>
  <c r="Q266" i="1"/>
  <c r="O266" i="1"/>
  <c r="L265" i="1"/>
  <c r="S265" i="1"/>
  <c r="Q265" i="1"/>
  <c r="O265" i="1"/>
  <c r="L264" i="1"/>
  <c r="Y264" i="1" s="1"/>
  <c r="S264" i="1"/>
  <c r="Q264" i="1"/>
  <c r="O264" i="1"/>
  <c r="L263" i="1"/>
  <c r="M263" i="1" s="1"/>
  <c r="S263" i="1"/>
  <c r="Q263" i="1"/>
  <c r="O263" i="1"/>
  <c r="L262" i="1"/>
  <c r="Y262" i="1" s="1"/>
  <c r="S262" i="1"/>
  <c r="Q262" i="1"/>
  <c r="O262" i="1"/>
  <c r="L261" i="1"/>
  <c r="S261" i="1"/>
  <c r="Q261" i="1"/>
  <c r="O261" i="1"/>
  <c r="L260" i="1"/>
  <c r="Y260" i="1" s="1"/>
  <c r="S260" i="1"/>
  <c r="Q260" i="1"/>
  <c r="O260" i="1"/>
  <c r="L259" i="1"/>
  <c r="M259" i="1" s="1"/>
  <c r="S259" i="1"/>
  <c r="Q259" i="1"/>
  <c r="O259" i="1"/>
  <c r="L258" i="1"/>
  <c r="Y258" i="1" s="1"/>
  <c r="S258" i="1"/>
  <c r="Q258" i="1"/>
  <c r="O258" i="1"/>
  <c r="L257" i="1"/>
  <c r="S257" i="1"/>
  <c r="Q257" i="1"/>
  <c r="O257" i="1"/>
  <c r="L256" i="1"/>
  <c r="Y256" i="1" s="1"/>
  <c r="S256" i="1"/>
  <c r="Q256" i="1"/>
  <c r="O256" i="1"/>
  <c r="L255" i="1"/>
  <c r="M255" i="1" s="1"/>
  <c r="S255" i="1"/>
  <c r="Q255" i="1"/>
  <c r="O255" i="1"/>
  <c r="L254" i="1"/>
  <c r="Y254" i="1" s="1"/>
  <c r="S254" i="1"/>
  <c r="Q254" i="1"/>
  <c r="O254" i="1"/>
  <c r="L253" i="1"/>
  <c r="M253" i="1" s="1"/>
  <c r="S253" i="1"/>
  <c r="Q253" i="1"/>
  <c r="O253" i="1"/>
  <c r="L252" i="1"/>
  <c r="Y252" i="1" s="1"/>
  <c r="S252" i="1"/>
  <c r="Q252" i="1"/>
  <c r="O252" i="1"/>
  <c r="L251" i="1"/>
  <c r="S251" i="1"/>
  <c r="Q251" i="1"/>
  <c r="O251" i="1"/>
  <c r="L250" i="1"/>
  <c r="Y250" i="1" s="1"/>
  <c r="S250" i="1"/>
  <c r="Q250" i="1"/>
  <c r="O250" i="1"/>
  <c r="L249" i="1"/>
  <c r="S249" i="1"/>
  <c r="Q249" i="1"/>
  <c r="O249" i="1"/>
  <c r="L248" i="1"/>
  <c r="Y248" i="1" s="1"/>
  <c r="S248" i="1"/>
  <c r="Q248" i="1"/>
  <c r="O248" i="1"/>
  <c r="L247" i="1"/>
  <c r="M247" i="1" s="1"/>
  <c r="S247" i="1"/>
  <c r="Q247" i="1"/>
  <c r="O247" i="1"/>
  <c r="L246" i="1"/>
  <c r="Y246" i="1" s="1"/>
  <c r="S246" i="1"/>
  <c r="Q246" i="1"/>
  <c r="O246" i="1"/>
  <c r="L245" i="1"/>
  <c r="M245" i="1" s="1"/>
  <c r="S245" i="1"/>
  <c r="Q245" i="1"/>
  <c r="O245" i="1"/>
  <c r="L244" i="1"/>
  <c r="Y244" i="1" s="1"/>
  <c r="S244" i="1"/>
  <c r="Q244" i="1"/>
  <c r="O244" i="1"/>
  <c r="L243" i="1"/>
  <c r="M243" i="1" s="1"/>
  <c r="S243" i="1"/>
  <c r="Q243" i="1"/>
  <c r="O243" i="1"/>
  <c r="L242" i="1"/>
  <c r="Y242" i="1" s="1"/>
  <c r="S242" i="1"/>
  <c r="Q242" i="1"/>
  <c r="O242" i="1"/>
  <c r="L241" i="1"/>
  <c r="M241" i="1" s="1"/>
  <c r="S241" i="1"/>
  <c r="Q241" i="1"/>
  <c r="O241" i="1"/>
  <c r="L240" i="1"/>
  <c r="Y240" i="1" s="1"/>
  <c r="S240" i="1"/>
  <c r="Q240" i="1"/>
  <c r="O240" i="1"/>
  <c r="L239" i="1"/>
  <c r="M239" i="1" s="1"/>
  <c r="S239" i="1"/>
  <c r="Q239" i="1"/>
  <c r="O239" i="1"/>
  <c r="L238" i="1"/>
  <c r="Y238" i="1" s="1"/>
  <c r="S238" i="1"/>
  <c r="Q238" i="1"/>
  <c r="O238" i="1"/>
  <c r="L237" i="1"/>
  <c r="M237" i="1" s="1"/>
  <c r="S237" i="1"/>
  <c r="Q237" i="1"/>
  <c r="O237" i="1"/>
  <c r="L236" i="1"/>
  <c r="Y236" i="1" s="1"/>
  <c r="S236" i="1"/>
  <c r="Q236" i="1"/>
  <c r="O236" i="1"/>
  <c r="L235" i="1"/>
  <c r="S235" i="1"/>
  <c r="Q235" i="1"/>
  <c r="O235" i="1"/>
  <c r="L234" i="1"/>
  <c r="Y234" i="1" s="1"/>
  <c r="S234" i="1"/>
  <c r="Q234" i="1"/>
  <c r="O234" i="1"/>
  <c r="L233" i="1"/>
  <c r="S233" i="1"/>
  <c r="Q233" i="1"/>
  <c r="O233" i="1"/>
  <c r="L232" i="1"/>
  <c r="Y232" i="1" s="1"/>
  <c r="S232" i="1"/>
  <c r="Q232" i="1"/>
  <c r="O232" i="1"/>
  <c r="L231" i="1"/>
  <c r="M231" i="1" s="1"/>
  <c r="S231" i="1"/>
  <c r="Q231" i="1"/>
  <c r="O231" i="1"/>
  <c r="L230" i="1"/>
  <c r="Y230" i="1" s="1"/>
  <c r="S230" i="1"/>
  <c r="Q230" i="1"/>
  <c r="O230" i="1"/>
  <c r="L229" i="1"/>
  <c r="M229" i="1" s="1"/>
  <c r="S229" i="1"/>
  <c r="Q229" i="1"/>
  <c r="O229" i="1"/>
  <c r="L228" i="1"/>
  <c r="Y228" i="1" s="1"/>
  <c r="S228" i="1"/>
  <c r="Q228" i="1"/>
  <c r="O228" i="1"/>
  <c r="L227" i="1"/>
  <c r="M227" i="1" s="1"/>
  <c r="S227" i="1"/>
  <c r="Q227" i="1"/>
  <c r="O227" i="1"/>
  <c r="L226" i="1"/>
  <c r="Y226" i="1" s="1"/>
  <c r="S226" i="1"/>
  <c r="Q226" i="1"/>
  <c r="O226" i="1"/>
  <c r="L225" i="1"/>
  <c r="M225" i="1" s="1"/>
  <c r="S225" i="1"/>
  <c r="Q225" i="1"/>
  <c r="O225" i="1"/>
  <c r="L224" i="1"/>
  <c r="Y224" i="1" s="1"/>
  <c r="S224" i="1"/>
  <c r="Q224" i="1"/>
  <c r="O224" i="1"/>
  <c r="L223" i="1"/>
  <c r="M223" i="1" s="1"/>
  <c r="S223" i="1"/>
  <c r="Q223" i="1"/>
  <c r="O223" i="1"/>
  <c r="L222" i="1"/>
  <c r="M222" i="1" s="1"/>
  <c r="S222" i="1"/>
  <c r="Q222" i="1"/>
  <c r="O222" i="1"/>
  <c r="L221" i="1"/>
  <c r="S221" i="1"/>
  <c r="Q221" i="1"/>
  <c r="O221" i="1"/>
  <c r="L220" i="1"/>
  <c r="M220" i="1" s="1"/>
  <c r="S220" i="1"/>
  <c r="Q220" i="1"/>
  <c r="O220" i="1"/>
  <c r="L219" i="1"/>
  <c r="M219" i="1" s="1"/>
  <c r="S219" i="1"/>
  <c r="Q219" i="1"/>
  <c r="O219" i="1"/>
  <c r="L218" i="1"/>
  <c r="Y218" i="1" s="1"/>
  <c r="S218" i="1"/>
  <c r="Q218" i="1"/>
  <c r="O218" i="1"/>
  <c r="L217" i="1"/>
  <c r="M217" i="1" s="1"/>
  <c r="S217" i="1"/>
  <c r="Q217" i="1"/>
  <c r="O217" i="1"/>
  <c r="L216" i="1"/>
  <c r="Y216" i="1" s="1"/>
  <c r="S216" i="1"/>
  <c r="Q216" i="1"/>
  <c r="O216" i="1"/>
  <c r="L215" i="1"/>
  <c r="M215" i="1" s="1"/>
  <c r="S215" i="1"/>
  <c r="Q215" i="1"/>
  <c r="O215" i="1"/>
  <c r="L214" i="1"/>
  <c r="M214" i="1" s="1"/>
  <c r="S214" i="1"/>
  <c r="Q214" i="1"/>
  <c r="O214" i="1"/>
  <c r="L213" i="1"/>
  <c r="S213" i="1"/>
  <c r="Q213" i="1"/>
  <c r="O213" i="1"/>
  <c r="L212" i="1"/>
  <c r="M212" i="1" s="1"/>
  <c r="S212" i="1"/>
  <c r="Q212" i="1"/>
  <c r="O212" i="1"/>
  <c r="L211" i="1"/>
  <c r="M211" i="1" s="1"/>
  <c r="S211" i="1"/>
  <c r="Q211" i="1"/>
  <c r="O211" i="1"/>
  <c r="L210" i="1"/>
  <c r="Y210" i="1" s="1"/>
  <c r="S210" i="1"/>
  <c r="Q210" i="1"/>
  <c r="O210" i="1"/>
  <c r="L209" i="1"/>
  <c r="M209" i="1" s="1"/>
  <c r="S209" i="1"/>
  <c r="Q209" i="1"/>
  <c r="O209" i="1"/>
  <c r="L208" i="1"/>
  <c r="Y208" i="1" s="1"/>
  <c r="S208" i="1"/>
  <c r="Q208" i="1"/>
  <c r="O208" i="1"/>
  <c r="L207" i="1"/>
  <c r="M207" i="1" s="1"/>
  <c r="S207" i="1"/>
  <c r="Q207" i="1"/>
  <c r="O207" i="1"/>
  <c r="L206" i="1"/>
  <c r="M206" i="1" s="1"/>
  <c r="S206" i="1"/>
  <c r="Q206" i="1"/>
  <c r="O206" i="1"/>
  <c r="L205" i="1"/>
  <c r="S205" i="1"/>
  <c r="Q205" i="1"/>
  <c r="O205" i="1"/>
  <c r="L204" i="1"/>
  <c r="M204" i="1" s="1"/>
  <c r="S204" i="1"/>
  <c r="Q204" i="1"/>
  <c r="O204" i="1"/>
  <c r="L203" i="1"/>
  <c r="M203" i="1" s="1"/>
  <c r="S203" i="1"/>
  <c r="Q203" i="1"/>
  <c r="O203" i="1"/>
  <c r="L202" i="1"/>
  <c r="Y202" i="1" s="1"/>
  <c r="S202" i="1"/>
  <c r="Q202" i="1"/>
  <c r="O202" i="1"/>
  <c r="L201" i="1"/>
  <c r="M201" i="1" s="1"/>
  <c r="S201" i="1"/>
  <c r="Q201" i="1"/>
  <c r="O201" i="1"/>
  <c r="L200" i="1"/>
  <c r="Y200" i="1" s="1"/>
  <c r="S200" i="1"/>
  <c r="Q200" i="1"/>
  <c r="O200" i="1"/>
  <c r="L199" i="1"/>
  <c r="M199" i="1" s="1"/>
  <c r="S199" i="1"/>
  <c r="Q199" i="1"/>
  <c r="O199" i="1"/>
  <c r="L198" i="1"/>
  <c r="M198" i="1" s="1"/>
  <c r="S198" i="1"/>
  <c r="Q198" i="1"/>
  <c r="O198" i="1"/>
  <c r="L197" i="1"/>
  <c r="S197" i="1"/>
  <c r="Q197" i="1"/>
  <c r="O197" i="1"/>
  <c r="L196" i="1"/>
  <c r="M196" i="1" s="1"/>
  <c r="S196" i="1"/>
  <c r="Q196" i="1"/>
  <c r="O196" i="1"/>
  <c r="L195" i="1"/>
  <c r="M195" i="1" s="1"/>
  <c r="S195" i="1"/>
  <c r="Q195" i="1"/>
  <c r="O195" i="1"/>
  <c r="L194" i="1"/>
  <c r="M194" i="1" s="1"/>
  <c r="S194" i="1"/>
  <c r="Q194" i="1"/>
  <c r="O194" i="1"/>
  <c r="L193" i="1"/>
  <c r="M193" i="1" s="1"/>
  <c r="S193" i="1"/>
  <c r="Q193" i="1"/>
  <c r="O193" i="1"/>
  <c r="L192" i="1"/>
  <c r="Y192" i="1" s="1"/>
  <c r="S192" i="1"/>
  <c r="Q192" i="1"/>
  <c r="O192" i="1"/>
  <c r="L191" i="1"/>
  <c r="M191" i="1" s="1"/>
  <c r="S191" i="1"/>
  <c r="Q191" i="1"/>
  <c r="O191" i="1"/>
  <c r="L190" i="1"/>
  <c r="M190" i="1" s="1"/>
  <c r="S190" i="1"/>
  <c r="Q190" i="1"/>
  <c r="O190" i="1"/>
  <c r="L189" i="1"/>
  <c r="S189" i="1"/>
  <c r="Q189" i="1"/>
  <c r="O189" i="1"/>
  <c r="L188" i="1"/>
  <c r="M188" i="1" s="1"/>
  <c r="S188" i="1"/>
  <c r="Q188" i="1"/>
  <c r="O188" i="1"/>
  <c r="L187" i="1"/>
  <c r="M187" i="1" s="1"/>
  <c r="S187" i="1"/>
  <c r="Q187" i="1"/>
  <c r="O187" i="1"/>
  <c r="L186" i="1"/>
  <c r="Y186" i="1" s="1"/>
  <c r="S186" i="1"/>
  <c r="Q186" i="1"/>
  <c r="O186" i="1"/>
  <c r="L185" i="1"/>
  <c r="M185" i="1" s="1"/>
  <c r="S185" i="1"/>
  <c r="Q185" i="1"/>
  <c r="O185" i="1"/>
  <c r="L184" i="1"/>
  <c r="Y184" i="1" s="1"/>
  <c r="S184" i="1"/>
  <c r="Q184" i="1"/>
  <c r="O184" i="1"/>
  <c r="L183" i="1"/>
  <c r="M183" i="1" s="1"/>
  <c r="S183" i="1"/>
  <c r="Q183" i="1"/>
  <c r="O183" i="1"/>
  <c r="L182" i="1"/>
  <c r="M182" i="1" s="1"/>
  <c r="S182" i="1"/>
  <c r="Q182" i="1"/>
  <c r="O182" i="1"/>
  <c r="L181" i="1"/>
  <c r="S181" i="1"/>
  <c r="Q181" i="1"/>
  <c r="O181" i="1"/>
  <c r="L180" i="1"/>
  <c r="M180" i="1" s="1"/>
  <c r="S180" i="1"/>
  <c r="Q180" i="1"/>
  <c r="O180" i="1"/>
  <c r="L179" i="1"/>
  <c r="M179" i="1" s="1"/>
  <c r="S179" i="1"/>
  <c r="Q179" i="1"/>
  <c r="O179" i="1"/>
  <c r="L178" i="1"/>
  <c r="Y178" i="1" s="1"/>
  <c r="S178" i="1"/>
  <c r="Q178" i="1"/>
  <c r="O178" i="1"/>
  <c r="L177" i="1"/>
  <c r="M177" i="1" s="1"/>
  <c r="S177" i="1"/>
  <c r="Q177" i="1"/>
  <c r="O177" i="1"/>
  <c r="L176" i="1"/>
  <c r="Y176" i="1" s="1"/>
  <c r="S176" i="1"/>
  <c r="Q176" i="1"/>
  <c r="O176" i="1"/>
  <c r="L175" i="1"/>
  <c r="M175" i="1" s="1"/>
  <c r="S175" i="1"/>
  <c r="Q175" i="1"/>
  <c r="O175" i="1"/>
  <c r="L174" i="1"/>
  <c r="M174" i="1" s="1"/>
  <c r="S174" i="1"/>
  <c r="Q174" i="1"/>
  <c r="O174" i="1"/>
  <c r="L173" i="1"/>
  <c r="S173" i="1"/>
  <c r="Q173" i="1"/>
  <c r="O173" i="1"/>
  <c r="L172" i="1"/>
  <c r="M172" i="1" s="1"/>
  <c r="S172" i="1"/>
  <c r="Q172" i="1"/>
  <c r="O172" i="1"/>
  <c r="L171" i="1"/>
  <c r="M171" i="1" s="1"/>
  <c r="S171" i="1"/>
  <c r="Q171" i="1"/>
  <c r="O171" i="1"/>
  <c r="L170" i="1"/>
  <c r="Y170" i="1" s="1"/>
  <c r="S170" i="1"/>
  <c r="Q170" i="1"/>
  <c r="O170" i="1"/>
  <c r="L169" i="1"/>
  <c r="M169" i="1" s="1"/>
  <c r="S169" i="1"/>
  <c r="Q169" i="1"/>
  <c r="O169" i="1"/>
  <c r="L168" i="1"/>
  <c r="Y168" i="1" s="1"/>
  <c r="S168" i="1"/>
  <c r="Q168" i="1"/>
  <c r="O168" i="1"/>
  <c r="L167" i="1"/>
  <c r="M167" i="1" s="1"/>
  <c r="S167" i="1"/>
  <c r="Q167" i="1"/>
  <c r="O167" i="1"/>
  <c r="L166" i="1"/>
  <c r="M166" i="1" s="1"/>
  <c r="S166" i="1"/>
  <c r="Q166" i="1"/>
  <c r="O166" i="1"/>
  <c r="L165" i="1"/>
  <c r="S165" i="1"/>
  <c r="Q165" i="1"/>
  <c r="O165" i="1"/>
  <c r="L164" i="1"/>
  <c r="M164" i="1" s="1"/>
  <c r="S164" i="1"/>
  <c r="Q164" i="1"/>
  <c r="O164" i="1"/>
  <c r="L163" i="1"/>
  <c r="M163" i="1" s="1"/>
  <c r="S163" i="1"/>
  <c r="Q163" i="1"/>
  <c r="O163" i="1"/>
  <c r="L162" i="1"/>
  <c r="Y162" i="1" s="1"/>
  <c r="S162" i="1"/>
  <c r="Q162" i="1"/>
  <c r="O162" i="1"/>
  <c r="L161" i="1"/>
  <c r="M161" i="1" s="1"/>
  <c r="S161" i="1"/>
  <c r="Q161" i="1"/>
  <c r="O161" i="1"/>
  <c r="L160" i="1"/>
  <c r="Y160" i="1" s="1"/>
  <c r="S160" i="1"/>
  <c r="Q160" i="1"/>
  <c r="O160" i="1"/>
  <c r="L159" i="1"/>
  <c r="S159" i="1"/>
  <c r="Q159" i="1"/>
  <c r="O159" i="1"/>
  <c r="L158" i="1"/>
  <c r="M158" i="1" s="1"/>
  <c r="S158" i="1"/>
  <c r="Q158" i="1"/>
  <c r="O158" i="1"/>
  <c r="L157" i="1"/>
  <c r="M157" i="1" s="1"/>
  <c r="S157" i="1"/>
  <c r="Q157" i="1"/>
  <c r="O157" i="1"/>
  <c r="L156" i="1"/>
  <c r="Y156" i="1" s="1"/>
  <c r="S156" i="1"/>
  <c r="Q156" i="1"/>
  <c r="O156" i="1"/>
  <c r="L155" i="1"/>
  <c r="M155" i="1" s="1"/>
  <c r="S155" i="1"/>
  <c r="Q155" i="1"/>
  <c r="O155" i="1"/>
  <c r="L154" i="1"/>
  <c r="Y154" i="1" s="1"/>
  <c r="S154" i="1"/>
  <c r="Q154" i="1"/>
  <c r="O154" i="1"/>
  <c r="L153" i="1"/>
  <c r="M153" i="1" s="1"/>
  <c r="S153" i="1"/>
  <c r="Q153" i="1"/>
  <c r="O153" i="1"/>
  <c r="L152" i="1"/>
  <c r="Y152" i="1" s="1"/>
  <c r="S152" i="1"/>
  <c r="Q152" i="1"/>
  <c r="O152" i="1"/>
  <c r="L151" i="1"/>
  <c r="S151" i="1"/>
  <c r="Q151" i="1"/>
  <c r="O151" i="1"/>
  <c r="L150" i="1"/>
  <c r="M150" i="1" s="1"/>
  <c r="S150" i="1"/>
  <c r="Q150" i="1"/>
  <c r="O150" i="1"/>
  <c r="L149" i="1"/>
  <c r="M149" i="1" s="1"/>
  <c r="S149" i="1"/>
  <c r="Q149" i="1"/>
  <c r="O149" i="1"/>
  <c r="L148" i="1"/>
  <c r="M148" i="1" s="1"/>
  <c r="S148" i="1"/>
  <c r="Q148" i="1"/>
  <c r="O148" i="1"/>
  <c r="L147" i="1"/>
  <c r="M147" i="1" s="1"/>
  <c r="S147" i="1"/>
  <c r="Q147" i="1"/>
  <c r="O147" i="1"/>
  <c r="L146" i="1"/>
  <c r="Y146" i="1" s="1"/>
  <c r="S146" i="1"/>
  <c r="Q146" i="1"/>
  <c r="O146" i="1"/>
  <c r="L145" i="1"/>
  <c r="M145" i="1" s="1"/>
  <c r="S145" i="1"/>
  <c r="Q145" i="1"/>
  <c r="O145" i="1"/>
  <c r="L144" i="1"/>
  <c r="M144" i="1" s="1"/>
  <c r="S144" i="1"/>
  <c r="Q144" i="1"/>
  <c r="O144" i="1"/>
  <c r="L143" i="1"/>
  <c r="S143" i="1"/>
  <c r="Q143" i="1"/>
  <c r="O143" i="1"/>
  <c r="L142" i="1"/>
  <c r="M142" i="1" s="1"/>
  <c r="S142" i="1"/>
  <c r="Q142" i="1"/>
  <c r="O142" i="1"/>
  <c r="L141" i="1"/>
  <c r="M141" i="1" s="1"/>
  <c r="S141" i="1"/>
  <c r="Q141" i="1"/>
  <c r="O141" i="1"/>
  <c r="L140" i="1"/>
  <c r="Y140" i="1" s="1"/>
  <c r="S140" i="1"/>
  <c r="Q140" i="1"/>
  <c r="O140" i="1"/>
  <c r="L139" i="1"/>
  <c r="M139" i="1" s="1"/>
  <c r="S139" i="1"/>
  <c r="Q139" i="1"/>
  <c r="O139" i="1"/>
  <c r="L138" i="1"/>
  <c r="Y138" i="1" s="1"/>
  <c r="S138" i="1"/>
  <c r="Q138" i="1"/>
  <c r="O138" i="1"/>
  <c r="L137" i="1"/>
  <c r="M137" i="1" s="1"/>
  <c r="S137" i="1"/>
  <c r="Q137" i="1"/>
  <c r="O137" i="1"/>
  <c r="L136" i="1"/>
  <c r="Y136" i="1" s="1"/>
  <c r="S136" i="1"/>
  <c r="Q136" i="1"/>
  <c r="O136" i="1"/>
  <c r="L135" i="1"/>
  <c r="S135" i="1"/>
  <c r="Q135" i="1"/>
  <c r="O135" i="1"/>
  <c r="L134" i="1"/>
  <c r="M134" i="1" s="1"/>
  <c r="S134" i="1"/>
  <c r="Q134" i="1"/>
  <c r="O134" i="1"/>
  <c r="L133" i="1"/>
  <c r="M133" i="1" s="1"/>
  <c r="S133" i="1"/>
  <c r="Q133" i="1"/>
  <c r="O133" i="1"/>
  <c r="L132" i="1"/>
  <c r="M132" i="1" s="1"/>
  <c r="S132" i="1"/>
  <c r="Q132" i="1"/>
  <c r="O132" i="1"/>
  <c r="L131" i="1"/>
  <c r="M131" i="1" s="1"/>
  <c r="S131" i="1"/>
  <c r="Q131" i="1"/>
  <c r="O131" i="1"/>
  <c r="L130" i="1"/>
  <c r="Y130" i="1" s="1"/>
  <c r="S130" i="1"/>
  <c r="Q130" i="1"/>
  <c r="O130" i="1"/>
  <c r="L129" i="1"/>
  <c r="M129" i="1" s="1"/>
  <c r="S129" i="1"/>
  <c r="Q129" i="1"/>
  <c r="O129" i="1"/>
  <c r="L128" i="1"/>
  <c r="Y128" i="1" s="1"/>
  <c r="S128" i="1"/>
  <c r="Q128" i="1"/>
  <c r="O128" i="1"/>
  <c r="L127" i="1"/>
  <c r="S127" i="1"/>
  <c r="Q127" i="1"/>
  <c r="O127" i="1"/>
  <c r="L126" i="1"/>
  <c r="M126" i="1" s="1"/>
  <c r="S126" i="1"/>
  <c r="Q126" i="1"/>
  <c r="O126" i="1"/>
  <c r="L125" i="1"/>
  <c r="M125" i="1" s="1"/>
  <c r="S125" i="1"/>
  <c r="Q125" i="1"/>
  <c r="O125" i="1"/>
  <c r="L124" i="1"/>
  <c r="Y124" i="1" s="1"/>
  <c r="S124" i="1"/>
  <c r="Q124" i="1"/>
  <c r="O124" i="1"/>
  <c r="L123" i="1"/>
  <c r="M123" i="1" s="1"/>
  <c r="S123" i="1"/>
  <c r="Q123" i="1"/>
  <c r="O123" i="1"/>
  <c r="L122" i="1"/>
  <c r="Y122" i="1" s="1"/>
  <c r="S122" i="1"/>
  <c r="Q122" i="1"/>
  <c r="O122" i="1"/>
  <c r="L121" i="1"/>
  <c r="M121" i="1" s="1"/>
  <c r="S121" i="1"/>
  <c r="Q121" i="1"/>
  <c r="O121" i="1"/>
  <c r="L120" i="1"/>
  <c r="Y120" i="1" s="1"/>
  <c r="S120" i="1"/>
  <c r="Q120" i="1"/>
  <c r="O120" i="1"/>
  <c r="L119" i="1"/>
  <c r="S119" i="1"/>
  <c r="Q119" i="1"/>
  <c r="O119" i="1"/>
  <c r="L118" i="1"/>
  <c r="M118" i="1" s="1"/>
  <c r="S118" i="1"/>
  <c r="Q118" i="1"/>
  <c r="O118" i="1"/>
  <c r="L117" i="1"/>
  <c r="M117" i="1" s="1"/>
  <c r="S117" i="1"/>
  <c r="Q117" i="1"/>
  <c r="O117" i="1"/>
  <c r="L116" i="1"/>
  <c r="M116" i="1" s="1"/>
  <c r="S116" i="1"/>
  <c r="Q116" i="1"/>
  <c r="O116" i="1"/>
  <c r="L115" i="1"/>
  <c r="M115" i="1" s="1"/>
  <c r="S115" i="1"/>
  <c r="Q115" i="1"/>
  <c r="O115" i="1"/>
  <c r="L114" i="1"/>
  <c r="Y114" i="1" s="1"/>
  <c r="S114" i="1"/>
  <c r="Q114" i="1"/>
  <c r="O114" i="1"/>
  <c r="L113" i="1"/>
  <c r="M113" i="1" s="1"/>
  <c r="S113" i="1"/>
  <c r="Q113" i="1"/>
  <c r="O113" i="1"/>
  <c r="L112" i="1"/>
  <c r="M112" i="1" s="1"/>
  <c r="S112" i="1"/>
  <c r="Q112" i="1"/>
  <c r="O112" i="1"/>
  <c r="L111" i="1"/>
  <c r="S111" i="1"/>
  <c r="Q111" i="1"/>
  <c r="O111" i="1"/>
  <c r="L110" i="1"/>
  <c r="M110" i="1" s="1"/>
  <c r="S110" i="1"/>
  <c r="Q110" i="1"/>
  <c r="O110" i="1"/>
  <c r="L109" i="1"/>
  <c r="M109" i="1" s="1"/>
  <c r="S109" i="1"/>
  <c r="Q109" i="1"/>
  <c r="O109" i="1"/>
  <c r="L108" i="1"/>
  <c r="Y108" i="1" s="1"/>
  <c r="S108" i="1"/>
  <c r="Q108" i="1"/>
  <c r="O108" i="1"/>
  <c r="L107" i="1"/>
  <c r="M107" i="1" s="1"/>
  <c r="S107" i="1"/>
  <c r="Q107" i="1"/>
  <c r="O107" i="1"/>
  <c r="L106" i="1"/>
  <c r="Y106" i="1" s="1"/>
  <c r="S106" i="1"/>
  <c r="Q106" i="1"/>
  <c r="O106" i="1"/>
  <c r="L105" i="1"/>
  <c r="M105" i="1" s="1"/>
  <c r="S105" i="1"/>
  <c r="Q105" i="1"/>
  <c r="O105" i="1"/>
  <c r="L104" i="1"/>
  <c r="Y104" i="1" s="1"/>
  <c r="S104" i="1"/>
  <c r="Q104" i="1"/>
  <c r="O104" i="1"/>
  <c r="L103" i="1"/>
  <c r="S103" i="1"/>
  <c r="Q103" i="1"/>
  <c r="O103" i="1"/>
  <c r="L102" i="1"/>
  <c r="M102" i="1" s="1"/>
  <c r="S102" i="1"/>
  <c r="Q102" i="1"/>
  <c r="O102" i="1"/>
  <c r="L101" i="1"/>
  <c r="M101" i="1" s="1"/>
  <c r="S101" i="1"/>
  <c r="Q101" i="1"/>
  <c r="O101" i="1"/>
  <c r="L100" i="1"/>
  <c r="M100" i="1" s="1"/>
  <c r="S100" i="1"/>
  <c r="Q100" i="1"/>
  <c r="O100" i="1"/>
  <c r="L99" i="1"/>
  <c r="M99" i="1" s="1"/>
  <c r="S99" i="1"/>
  <c r="Q99" i="1"/>
  <c r="O99" i="1"/>
  <c r="L98" i="1"/>
  <c r="Y98" i="1" s="1"/>
  <c r="S98" i="1"/>
  <c r="Q98" i="1"/>
  <c r="O98" i="1"/>
  <c r="L97" i="1"/>
  <c r="M97" i="1" s="1"/>
  <c r="S97" i="1"/>
  <c r="Q97" i="1"/>
  <c r="O97" i="1"/>
  <c r="L96" i="1"/>
  <c r="Y96" i="1" s="1"/>
  <c r="S96" i="1"/>
  <c r="Q96" i="1"/>
  <c r="O96" i="1"/>
  <c r="L95" i="1"/>
  <c r="S95" i="1"/>
  <c r="Q95" i="1"/>
  <c r="O95" i="1"/>
  <c r="L94" i="1"/>
  <c r="M94" i="1" s="1"/>
  <c r="S94" i="1"/>
  <c r="Q94" i="1"/>
  <c r="O94" i="1"/>
  <c r="L93" i="1"/>
  <c r="M93" i="1" s="1"/>
  <c r="S93" i="1"/>
  <c r="Q93" i="1"/>
  <c r="O93" i="1"/>
  <c r="L92" i="1"/>
  <c r="Y92" i="1" s="1"/>
  <c r="S92" i="1"/>
  <c r="Q92" i="1"/>
  <c r="O92" i="1"/>
  <c r="L91" i="1"/>
  <c r="M91" i="1" s="1"/>
  <c r="S91" i="1"/>
  <c r="Q91" i="1"/>
  <c r="O91" i="1"/>
  <c r="L90" i="1"/>
  <c r="Y90" i="1" s="1"/>
  <c r="S90" i="1"/>
  <c r="Q90" i="1"/>
  <c r="O90" i="1"/>
  <c r="L89" i="1"/>
  <c r="M89" i="1" s="1"/>
  <c r="S89" i="1"/>
  <c r="Q89" i="1"/>
  <c r="O89" i="1"/>
  <c r="L88" i="1"/>
  <c r="M88" i="1" s="1"/>
  <c r="S88" i="1"/>
  <c r="Q88" i="1"/>
  <c r="O88" i="1"/>
  <c r="L87" i="1"/>
  <c r="S87" i="1"/>
  <c r="Q87" i="1"/>
  <c r="O87" i="1"/>
  <c r="L86" i="1"/>
  <c r="M86" i="1" s="1"/>
  <c r="S86" i="1"/>
  <c r="Q86" i="1"/>
  <c r="O86" i="1"/>
  <c r="L85" i="1"/>
  <c r="M85" i="1" s="1"/>
  <c r="S85" i="1"/>
  <c r="Q85" i="1"/>
  <c r="O85" i="1"/>
  <c r="L84" i="1"/>
  <c r="M84" i="1" s="1"/>
  <c r="S84" i="1"/>
  <c r="Q84" i="1"/>
  <c r="O84" i="1"/>
  <c r="L83" i="1"/>
  <c r="M83" i="1" s="1"/>
  <c r="S83" i="1"/>
  <c r="Q83" i="1"/>
  <c r="O83" i="1"/>
  <c r="L82" i="1"/>
  <c r="Y82" i="1" s="1"/>
  <c r="S82" i="1"/>
  <c r="Q82" i="1"/>
  <c r="O82" i="1"/>
  <c r="L81" i="1"/>
  <c r="M81" i="1" s="1"/>
  <c r="S81" i="1"/>
  <c r="Q81" i="1"/>
  <c r="O81" i="1"/>
  <c r="L80" i="1"/>
  <c r="M80" i="1" s="1"/>
  <c r="S80" i="1"/>
  <c r="Q80" i="1"/>
  <c r="O80" i="1"/>
  <c r="L79" i="1"/>
  <c r="S79" i="1"/>
  <c r="Q79" i="1"/>
  <c r="O79" i="1"/>
  <c r="L78" i="1"/>
  <c r="M78" i="1" s="1"/>
  <c r="S78" i="1"/>
  <c r="Q78" i="1"/>
  <c r="O78" i="1"/>
  <c r="L77" i="1"/>
  <c r="M77" i="1" s="1"/>
  <c r="S77" i="1"/>
  <c r="Q77" i="1"/>
  <c r="O77" i="1"/>
  <c r="L76" i="1"/>
  <c r="Y76" i="1" s="1"/>
  <c r="S76" i="1"/>
  <c r="Q76" i="1"/>
  <c r="O76" i="1"/>
  <c r="L75" i="1"/>
  <c r="M75" i="1" s="1"/>
  <c r="S75" i="1"/>
  <c r="Q75" i="1"/>
  <c r="O75" i="1"/>
  <c r="L74" i="1"/>
  <c r="Y74" i="1" s="1"/>
  <c r="S74" i="1"/>
  <c r="Q74" i="1"/>
  <c r="O74" i="1"/>
  <c r="L73" i="1"/>
  <c r="M73" i="1" s="1"/>
  <c r="S73" i="1"/>
  <c r="Q73" i="1"/>
  <c r="O73" i="1"/>
  <c r="L72" i="1"/>
  <c r="Y72" i="1" s="1"/>
  <c r="S72" i="1"/>
  <c r="Q72" i="1"/>
  <c r="O72" i="1"/>
  <c r="L71" i="1"/>
  <c r="S71" i="1"/>
  <c r="Q71" i="1"/>
  <c r="O71" i="1"/>
  <c r="L70" i="1"/>
  <c r="S70" i="1"/>
  <c r="Q70" i="1"/>
  <c r="O70" i="1"/>
  <c r="L69" i="1"/>
  <c r="M69" i="1" s="1"/>
  <c r="S69" i="1"/>
  <c r="Q69" i="1"/>
  <c r="O69" i="1"/>
  <c r="L68" i="1"/>
  <c r="Y68" i="1" s="1"/>
  <c r="S68" i="1"/>
  <c r="Q68" i="1"/>
  <c r="O68" i="1"/>
  <c r="L67" i="1"/>
  <c r="S67" i="1"/>
  <c r="Q67" i="1"/>
  <c r="O67" i="1"/>
  <c r="L66" i="1"/>
  <c r="S66" i="1"/>
  <c r="Q66" i="1"/>
  <c r="O66" i="1"/>
  <c r="L65" i="1"/>
  <c r="M65" i="1" s="1"/>
  <c r="S65" i="1"/>
  <c r="Q65" i="1"/>
  <c r="O65" i="1"/>
  <c r="L64" i="1"/>
  <c r="Y64" i="1" s="1"/>
  <c r="S64" i="1"/>
  <c r="Q64" i="1"/>
  <c r="O64" i="1"/>
  <c r="L63" i="1"/>
  <c r="M63" i="1" s="1"/>
  <c r="S63" i="1"/>
  <c r="Q63" i="1"/>
  <c r="O63" i="1"/>
  <c r="L62" i="1"/>
  <c r="Y62" i="1" s="1"/>
  <c r="S62" i="1"/>
  <c r="Q62" i="1"/>
  <c r="O62" i="1"/>
  <c r="L61" i="1"/>
  <c r="M61" i="1" s="1"/>
  <c r="S61" i="1"/>
  <c r="Q61" i="1"/>
  <c r="O61" i="1"/>
  <c r="L60" i="1"/>
  <c r="Y60" i="1" s="1"/>
  <c r="S60" i="1"/>
  <c r="Q60" i="1"/>
  <c r="O60" i="1"/>
  <c r="L59" i="1"/>
  <c r="M59" i="1" s="1"/>
  <c r="S59" i="1"/>
  <c r="Q59" i="1"/>
  <c r="O59" i="1"/>
  <c r="L58" i="1"/>
  <c r="Y58" i="1" s="1"/>
  <c r="S58" i="1"/>
  <c r="Q58" i="1"/>
  <c r="O58" i="1"/>
  <c r="L57" i="1"/>
  <c r="M57" i="1" s="1"/>
  <c r="S57" i="1"/>
  <c r="Q57" i="1"/>
  <c r="O57" i="1"/>
  <c r="L56" i="1"/>
  <c r="Y56" i="1" s="1"/>
  <c r="S56" i="1"/>
  <c r="Q56" i="1"/>
  <c r="O56" i="1"/>
  <c r="L55" i="1"/>
  <c r="M55" i="1" s="1"/>
  <c r="S55" i="1"/>
  <c r="Q55" i="1"/>
  <c r="O55" i="1"/>
  <c r="L54" i="1"/>
  <c r="Y54" i="1" s="1"/>
  <c r="S54" i="1"/>
  <c r="Q54" i="1"/>
  <c r="O54" i="1"/>
  <c r="L53" i="1"/>
  <c r="M53" i="1" s="1"/>
  <c r="S53" i="1"/>
  <c r="Q53" i="1"/>
  <c r="O53" i="1"/>
  <c r="L52" i="1"/>
  <c r="Y52" i="1" s="1"/>
  <c r="S52" i="1"/>
  <c r="Q52" i="1"/>
  <c r="O52" i="1"/>
  <c r="L51" i="1"/>
  <c r="M51" i="1" s="1"/>
  <c r="S51" i="1"/>
  <c r="Q51" i="1"/>
  <c r="O51" i="1"/>
  <c r="L50" i="1"/>
  <c r="Y50" i="1" s="1"/>
  <c r="S50" i="1"/>
  <c r="Q50" i="1"/>
  <c r="O50" i="1"/>
  <c r="L49" i="1"/>
  <c r="M49" i="1" s="1"/>
  <c r="S49" i="1"/>
  <c r="Q49" i="1"/>
  <c r="O49" i="1"/>
  <c r="L48" i="1"/>
  <c r="Y48" i="1" s="1"/>
  <c r="S48" i="1"/>
  <c r="Q48" i="1"/>
  <c r="O48" i="1"/>
  <c r="L47" i="1"/>
  <c r="M47" i="1" s="1"/>
  <c r="S47" i="1"/>
  <c r="Q47" i="1"/>
  <c r="O47" i="1"/>
  <c r="L46" i="1"/>
  <c r="Y46" i="1" s="1"/>
  <c r="S46" i="1"/>
  <c r="Q46" i="1"/>
  <c r="O46" i="1"/>
  <c r="L45" i="1"/>
  <c r="M45" i="1" s="1"/>
  <c r="S45" i="1"/>
  <c r="Q45" i="1"/>
  <c r="O45" i="1"/>
  <c r="L44" i="1"/>
  <c r="Y44" i="1" s="1"/>
  <c r="S44" i="1"/>
  <c r="Q44" i="1"/>
  <c r="O44" i="1"/>
  <c r="L43" i="1"/>
  <c r="M43" i="1" s="1"/>
  <c r="S43" i="1"/>
  <c r="Q43" i="1"/>
  <c r="O43" i="1"/>
  <c r="L42" i="1"/>
  <c r="Y42" i="1" s="1"/>
  <c r="S42" i="1"/>
  <c r="Q42" i="1"/>
  <c r="O42" i="1"/>
  <c r="L41" i="1"/>
  <c r="M41" i="1" s="1"/>
  <c r="S41" i="1"/>
  <c r="Q41" i="1"/>
  <c r="O41" i="1"/>
  <c r="L40" i="1"/>
  <c r="Y40" i="1" s="1"/>
  <c r="S40" i="1"/>
  <c r="Q40" i="1"/>
  <c r="O40" i="1"/>
  <c r="L39" i="1"/>
  <c r="M39" i="1" s="1"/>
  <c r="S39" i="1"/>
  <c r="Q39" i="1"/>
  <c r="O39" i="1"/>
  <c r="L38" i="1"/>
  <c r="Y38" i="1" s="1"/>
  <c r="S38" i="1"/>
  <c r="Q38" i="1"/>
  <c r="O38" i="1"/>
  <c r="L37" i="1"/>
  <c r="M37" i="1" s="1"/>
  <c r="S37" i="1"/>
  <c r="Q37" i="1"/>
  <c r="O37" i="1"/>
  <c r="L36" i="1"/>
  <c r="Y36" i="1" s="1"/>
  <c r="S36" i="1"/>
  <c r="Q36" i="1"/>
  <c r="O36" i="1"/>
  <c r="L35" i="1"/>
  <c r="M35" i="1" s="1"/>
  <c r="S35" i="1"/>
  <c r="Q35" i="1"/>
  <c r="O35" i="1"/>
  <c r="L34" i="1"/>
  <c r="Y34" i="1" s="1"/>
  <c r="S34" i="1"/>
  <c r="Q34" i="1"/>
  <c r="O34" i="1"/>
  <c r="L33" i="1"/>
  <c r="M33" i="1" s="1"/>
  <c r="S33" i="1"/>
  <c r="Q33" i="1"/>
  <c r="O33" i="1"/>
  <c r="L32" i="1"/>
  <c r="Y32" i="1" s="1"/>
  <c r="S32" i="1"/>
  <c r="Q32" i="1"/>
  <c r="O32" i="1"/>
  <c r="L31" i="1"/>
  <c r="M31" i="1" s="1"/>
  <c r="S31" i="1"/>
  <c r="Q31" i="1"/>
  <c r="O31" i="1"/>
  <c r="L30" i="1"/>
  <c r="Y30" i="1" s="1"/>
  <c r="S30" i="1"/>
  <c r="Q30" i="1"/>
  <c r="O30" i="1"/>
  <c r="L29" i="1"/>
  <c r="M29" i="1" s="1"/>
  <c r="S29" i="1"/>
  <c r="Q29" i="1"/>
  <c r="O29" i="1"/>
  <c r="L28" i="1"/>
  <c r="Y28" i="1" s="1"/>
  <c r="S28" i="1"/>
  <c r="Q28" i="1"/>
  <c r="O28" i="1"/>
  <c r="L27" i="1"/>
  <c r="M27" i="1" s="1"/>
  <c r="S27" i="1"/>
  <c r="Q27" i="1"/>
  <c r="O27" i="1"/>
  <c r="L26" i="1"/>
  <c r="Y26" i="1" s="1"/>
  <c r="S26" i="1"/>
  <c r="Q26" i="1"/>
  <c r="O26" i="1"/>
  <c r="L25" i="1"/>
  <c r="M25" i="1" s="1"/>
  <c r="S25" i="1"/>
  <c r="Q25" i="1"/>
  <c r="O25" i="1"/>
  <c r="L24" i="1"/>
  <c r="Y24" i="1" s="1"/>
  <c r="S24" i="1"/>
  <c r="Q24" i="1"/>
  <c r="O24" i="1"/>
  <c r="L23" i="1"/>
  <c r="M23" i="1" s="1"/>
  <c r="S23" i="1"/>
  <c r="Q23" i="1"/>
  <c r="O23" i="1"/>
  <c r="L22" i="1"/>
  <c r="Y22" i="1" s="1"/>
  <c r="S22" i="1"/>
  <c r="Q22" i="1"/>
  <c r="O22" i="1"/>
  <c r="L21" i="1"/>
  <c r="M21" i="1" s="1"/>
  <c r="S21" i="1"/>
  <c r="Q21" i="1"/>
  <c r="O21" i="1"/>
  <c r="L20" i="1"/>
  <c r="Y20" i="1" s="1"/>
  <c r="S20" i="1"/>
  <c r="Q20" i="1"/>
  <c r="O20" i="1"/>
  <c r="L19" i="1"/>
  <c r="M19" i="1" s="1"/>
  <c r="S19" i="1"/>
  <c r="Q19" i="1"/>
  <c r="O19" i="1"/>
  <c r="L18" i="1"/>
  <c r="Y18" i="1" s="1"/>
  <c r="S18" i="1"/>
  <c r="Q18" i="1"/>
  <c r="O18" i="1"/>
  <c r="L17" i="1"/>
  <c r="M17" i="1" s="1"/>
  <c r="S17" i="1"/>
  <c r="Q17" i="1"/>
  <c r="O17" i="1"/>
  <c r="L16" i="1"/>
  <c r="Y16" i="1" s="1"/>
  <c r="S16" i="1"/>
  <c r="Q16" i="1"/>
  <c r="O16" i="1"/>
  <c r="L15" i="1"/>
  <c r="M15" i="1" s="1"/>
  <c r="S15" i="1"/>
  <c r="Q15" i="1"/>
  <c r="O15" i="1"/>
  <c r="L14" i="1"/>
  <c r="M14" i="1" s="1"/>
  <c r="S14" i="1"/>
  <c r="Q14" i="1"/>
  <c r="O14" i="1"/>
  <c r="L13" i="1"/>
  <c r="M13" i="1" s="1"/>
  <c r="S13" i="1"/>
  <c r="Q13" i="1"/>
  <c r="O13" i="1"/>
  <c r="L12" i="1"/>
  <c r="M12" i="1" s="1"/>
  <c r="S12" i="1"/>
  <c r="Q12" i="1"/>
  <c r="O12" i="1"/>
  <c r="L11" i="1"/>
  <c r="M11" i="1" s="1"/>
  <c r="S11" i="1"/>
  <c r="Q11" i="1"/>
  <c r="O11" i="1"/>
  <c r="L10" i="1"/>
  <c r="M10" i="1" s="1"/>
  <c r="S10" i="1"/>
  <c r="Q10" i="1"/>
  <c r="O10" i="1"/>
  <c r="L9" i="1"/>
  <c r="M9" i="1" s="1"/>
  <c r="S9" i="1"/>
  <c r="Q9" i="1"/>
  <c r="O9" i="1"/>
  <c r="L8" i="1"/>
  <c r="Y8" i="1" s="1"/>
  <c r="S8" i="1"/>
  <c r="Q8" i="1"/>
  <c r="O8" i="1"/>
  <c r="L7" i="1"/>
  <c r="M7" i="1" s="1"/>
  <c r="S7" i="1"/>
  <c r="Q7" i="1"/>
  <c r="O7" i="1"/>
  <c r="L6" i="1"/>
  <c r="M6" i="1" s="1"/>
  <c r="S6" i="1"/>
  <c r="Q6" i="1"/>
  <c r="O6" i="1"/>
  <c r="L5" i="1"/>
  <c r="M5" i="1" s="1"/>
  <c r="S5" i="1"/>
  <c r="Q5" i="1"/>
  <c r="O5" i="1"/>
  <c r="Y616" i="1" l="1"/>
  <c r="Y466" i="1"/>
  <c r="M20" i="1"/>
  <c r="Y105" i="1"/>
  <c r="Y185" i="1"/>
  <c r="Y144" i="1"/>
  <c r="Y420" i="1"/>
  <c r="M543" i="1"/>
  <c r="Y576" i="1"/>
  <c r="Y80" i="1"/>
  <c r="Y212" i="1"/>
  <c r="Y502" i="1"/>
  <c r="M140" i="1"/>
  <c r="M160" i="1"/>
  <c r="M210" i="1"/>
  <c r="M600" i="1"/>
  <c r="M108" i="1"/>
  <c r="Y121" i="1"/>
  <c r="M146" i="1"/>
  <c r="Y157" i="1"/>
  <c r="M186" i="1"/>
  <c r="Y196" i="1"/>
  <c r="Y385" i="1"/>
  <c r="Y365" i="1"/>
  <c r="Y540" i="1"/>
  <c r="Y33" i="1"/>
  <c r="Y271" i="1"/>
  <c r="Y380" i="1"/>
  <c r="M394" i="1"/>
  <c r="Y397" i="1"/>
  <c r="Y487" i="1"/>
  <c r="M589" i="1"/>
  <c r="Y14" i="1"/>
  <c r="Y89" i="1"/>
  <c r="Y343" i="1"/>
  <c r="Y393" i="1"/>
  <c r="Y440" i="1"/>
  <c r="Y516" i="1"/>
  <c r="Y588" i="1"/>
  <c r="Y6" i="1"/>
  <c r="Y21" i="1"/>
  <c r="Y53" i="1"/>
  <c r="Y84" i="1"/>
  <c r="Y94" i="1"/>
  <c r="Y112" i="1"/>
  <c r="Y132" i="1"/>
  <c r="Y164" i="1"/>
  <c r="Y190" i="1"/>
  <c r="Y223" i="1"/>
  <c r="Y243" i="1"/>
  <c r="Y552" i="1"/>
  <c r="Y11" i="1"/>
  <c r="Y25" i="1"/>
  <c r="Y57" i="1"/>
  <c r="Y88" i="1"/>
  <c r="Y100" i="1"/>
  <c r="Y113" i="1"/>
  <c r="Y153" i="1"/>
  <c r="Y177" i="1"/>
  <c r="Y191" i="1"/>
  <c r="Y211" i="1"/>
  <c r="Y225" i="1"/>
  <c r="Y253" i="1"/>
  <c r="Y309" i="1"/>
  <c r="Y371" i="1"/>
  <c r="Y388" i="1"/>
  <c r="Y402" i="1"/>
  <c r="M430" i="1"/>
  <c r="Y434" i="1"/>
  <c r="Y472" i="1"/>
  <c r="M500" i="1"/>
  <c r="Y501" i="1"/>
  <c r="Y536" i="1"/>
  <c r="Y560" i="1"/>
  <c r="Y45" i="1"/>
  <c r="Y81" i="1"/>
  <c r="Y93" i="1"/>
  <c r="Y125" i="1"/>
  <c r="Y145" i="1"/>
  <c r="Y204" i="1"/>
  <c r="Y219" i="1"/>
  <c r="M228" i="1"/>
  <c r="Y239" i="1"/>
  <c r="Y277" i="1"/>
  <c r="Y349" i="1"/>
  <c r="Y383" i="1"/>
  <c r="Y425" i="1"/>
  <c r="Y457" i="1"/>
  <c r="Y493" i="1"/>
  <c r="Y513" i="1"/>
  <c r="M44" i="1"/>
  <c r="M202" i="1"/>
  <c r="M596" i="1"/>
  <c r="M610" i="1"/>
  <c r="Y7" i="1"/>
  <c r="Y17" i="1"/>
  <c r="M36" i="1"/>
  <c r="Y37" i="1"/>
  <c r="Y47" i="1"/>
  <c r="Y65" i="1"/>
  <c r="Y116" i="1"/>
  <c r="Y137" i="1"/>
  <c r="Y167" i="1"/>
  <c r="M178" i="1"/>
  <c r="Y180" i="1"/>
  <c r="Y198" i="1"/>
  <c r="Y206" i="1"/>
  <c r="Y287" i="1"/>
  <c r="Y325" i="1"/>
  <c r="Y355" i="1"/>
  <c r="Y377" i="1"/>
  <c r="M400" i="1"/>
  <c r="M418" i="1"/>
  <c r="Y446" i="1"/>
  <c r="M458" i="1"/>
  <c r="Y461" i="1"/>
  <c r="Y497" i="1"/>
  <c r="Y506" i="1"/>
  <c r="Y524" i="1"/>
  <c r="Y562" i="1"/>
  <c r="M597" i="1"/>
  <c r="Y598" i="1"/>
  <c r="M613" i="1"/>
  <c r="M184" i="1"/>
  <c r="M406" i="1"/>
  <c r="M424" i="1"/>
  <c r="Y10" i="1"/>
  <c r="M28" i="1"/>
  <c r="Y29" i="1"/>
  <c r="Y41" i="1"/>
  <c r="Y51" i="1"/>
  <c r="Y73" i="1"/>
  <c r="M82" i="1"/>
  <c r="Y83" i="1"/>
  <c r="Y91" i="1"/>
  <c r="M96" i="1"/>
  <c r="Y97" i="1"/>
  <c r="Y118" i="1"/>
  <c r="M128" i="1"/>
  <c r="Y129" i="1"/>
  <c r="Y148" i="1"/>
  <c r="Y161" i="1"/>
  <c r="Y172" i="1"/>
  <c r="Y182" i="1"/>
  <c r="M192" i="1"/>
  <c r="Y194" i="1"/>
  <c r="Y199" i="1"/>
  <c r="Y220" i="1"/>
  <c r="Y237" i="1"/>
  <c r="Y255" i="1"/>
  <c r="Y293" i="1"/>
  <c r="Y331" i="1"/>
  <c r="Y359" i="1"/>
  <c r="Y378" i="1"/>
  <c r="Y387" i="1"/>
  <c r="Y405" i="1"/>
  <c r="Y422" i="1"/>
  <c r="Y432" i="1"/>
  <c r="Y449" i="1"/>
  <c r="Y463" i="1"/>
  <c r="M476" i="1"/>
  <c r="Y478" i="1"/>
  <c r="Y508" i="1"/>
  <c r="Y530" i="1"/>
  <c r="Y546" i="1"/>
  <c r="Y572" i="1"/>
  <c r="Y594" i="1"/>
  <c r="M76" i="1"/>
  <c r="M176" i="1"/>
  <c r="M386" i="1"/>
  <c r="M408" i="1"/>
  <c r="M438" i="1"/>
  <c r="M456" i="1"/>
  <c r="M464" i="1"/>
  <c r="M470" i="1"/>
  <c r="M484" i="1"/>
  <c r="M490" i="1"/>
  <c r="M496" i="1"/>
  <c r="M559" i="1"/>
  <c r="M586" i="1"/>
  <c r="M592" i="1"/>
  <c r="M604" i="1"/>
  <c r="M614" i="1"/>
  <c r="M56" i="1"/>
  <c r="M92" i="1"/>
  <c r="M124" i="1"/>
  <c r="M170" i="1"/>
  <c r="M16" i="1"/>
  <c r="M24" i="1"/>
  <c r="M32" i="1"/>
  <c r="M40" i="1"/>
  <c r="M52" i="1"/>
  <c r="M106" i="1"/>
  <c r="Y123" i="1"/>
  <c r="Y126" i="1"/>
  <c r="M138" i="1"/>
  <c r="Y150" i="1"/>
  <c r="Y155" i="1"/>
  <c r="Y158" i="1"/>
  <c r="M168" i="1"/>
  <c r="Y169" i="1"/>
  <c r="Y174" i="1"/>
  <c r="Y183" i="1"/>
  <c r="Y201" i="1"/>
  <c r="Y209" i="1"/>
  <c r="Y215" i="1"/>
  <c r="Y245" i="1"/>
  <c r="Y263" i="1"/>
  <c r="Y279" i="1"/>
  <c r="Y299" i="1"/>
  <c r="Y315" i="1"/>
  <c r="Y333" i="1"/>
  <c r="Y369" i="1"/>
  <c r="Y372" i="1"/>
  <c r="M398" i="1"/>
  <c r="Y399" i="1"/>
  <c r="M412" i="1"/>
  <c r="Y414" i="1"/>
  <c r="Y423" i="1"/>
  <c r="M426" i="1"/>
  <c r="Y452" i="1"/>
  <c r="M462" i="1"/>
  <c r="Y474" i="1"/>
  <c r="Y495" i="1"/>
  <c r="Y498" i="1"/>
  <c r="M514" i="1"/>
  <c r="M527" i="1"/>
  <c r="M539" i="1"/>
  <c r="M575" i="1"/>
  <c r="M606" i="1"/>
  <c r="M64" i="1"/>
  <c r="M120" i="1"/>
  <c r="M152" i="1"/>
  <c r="M156" i="1"/>
  <c r="M218" i="1"/>
  <c r="M370" i="1"/>
  <c r="Y9" i="1"/>
  <c r="Y12" i="1"/>
  <c r="M48" i="1"/>
  <c r="Y49" i="1"/>
  <c r="Y55" i="1"/>
  <c r="M60" i="1"/>
  <c r="Y61" i="1"/>
  <c r="Y86" i="1"/>
  <c r="Y101" i="1"/>
  <c r="M114" i="1"/>
  <c r="Y115" i="1"/>
  <c r="Y133" i="1"/>
  <c r="Y147" i="1"/>
  <c r="Y166" i="1"/>
  <c r="Y175" i="1"/>
  <c r="Y188" i="1"/>
  <c r="Y193" i="1"/>
  <c r="Y217" i="1"/>
  <c r="Y222" i="1"/>
  <c r="Y231" i="1"/>
  <c r="M240" i="1"/>
  <c r="Y241" i="1"/>
  <c r="Y247" i="1"/>
  <c r="Y267" i="1"/>
  <c r="Y285" i="1"/>
  <c r="Y301" i="1"/>
  <c r="Y317" i="1"/>
  <c r="Y341" i="1"/>
  <c r="Y357" i="1"/>
  <c r="Y375" i="1"/>
  <c r="Y379" i="1"/>
  <c r="Y391" i="1"/>
  <c r="Y396" i="1"/>
  <c r="Y431" i="1"/>
  <c r="Y437" i="1"/>
  <c r="M444" i="1"/>
  <c r="Y445" i="1"/>
  <c r="Y455" i="1"/>
  <c r="M468" i="1"/>
  <c r="Y469" i="1"/>
  <c r="M482" i="1"/>
  <c r="M488" i="1"/>
  <c r="Y489" i="1"/>
  <c r="Y504" i="1"/>
  <c r="Y510" i="1"/>
  <c r="Y520" i="1"/>
  <c r="Y534" i="1"/>
  <c r="M555" i="1"/>
  <c r="Y556" i="1"/>
  <c r="Y568" i="1"/>
  <c r="Y578" i="1"/>
  <c r="Y602" i="1"/>
  <c r="Y620" i="1"/>
  <c r="M119" i="1"/>
  <c r="Y119" i="1"/>
  <c r="M136" i="1"/>
  <c r="M151" i="1"/>
  <c r="Y151" i="1"/>
  <c r="M154" i="1"/>
  <c r="M165" i="1"/>
  <c r="Y165" i="1"/>
  <c r="M189" i="1"/>
  <c r="Y189" i="1"/>
  <c r="M200" i="1"/>
  <c r="M205" i="1"/>
  <c r="Y205" i="1"/>
  <c r="M224" i="1"/>
  <c r="M233" i="1"/>
  <c r="Y233" i="1"/>
  <c r="M297" i="1"/>
  <c r="Y297" i="1"/>
  <c r="M353" i="1"/>
  <c r="Y353" i="1"/>
  <c r="Y368" i="1"/>
  <c r="M368" i="1"/>
  <c r="M492" i="1"/>
  <c r="Y492" i="1"/>
  <c r="Y15" i="1"/>
  <c r="M18" i="1"/>
  <c r="Y19" i="1"/>
  <c r="M22" i="1"/>
  <c r="Y23" i="1"/>
  <c r="M26" i="1"/>
  <c r="Y27" i="1"/>
  <c r="M30" i="1"/>
  <c r="Y31" i="1"/>
  <c r="M34" i="1"/>
  <c r="Y35" i="1"/>
  <c r="M38" i="1"/>
  <c r="Y39" i="1"/>
  <c r="M42" i="1"/>
  <c r="Y43" i="1"/>
  <c r="M46" i="1"/>
  <c r="M50" i="1"/>
  <c r="M54" i="1"/>
  <c r="M58" i="1"/>
  <c r="Y59" i="1"/>
  <c r="M62" i="1"/>
  <c r="Y63" i="1"/>
  <c r="M68" i="1"/>
  <c r="Y69" i="1"/>
  <c r="Y77" i="1"/>
  <c r="M95" i="1"/>
  <c r="Y95" i="1"/>
  <c r="M98" i="1"/>
  <c r="Y99" i="1"/>
  <c r="Y102" i="1"/>
  <c r="Y109" i="1"/>
  <c r="M127" i="1"/>
  <c r="Y127" i="1"/>
  <c r="M130" i="1"/>
  <c r="Y131" i="1"/>
  <c r="Y134" i="1"/>
  <c r="Y141" i="1"/>
  <c r="M159" i="1"/>
  <c r="Y159" i="1"/>
  <c r="M162" i="1"/>
  <c r="Y163" i="1"/>
  <c r="M197" i="1"/>
  <c r="Y197" i="1"/>
  <c r="M216" i="1"/>
  <c r="M221" i="1"/>
  <c r="Y221" i="1"/>
  <c r="M236" i="1"/>
  <c r="M251" i="1"/>
  <c r="Y251" i="1"/>
  <c r="M283" i="1"/>
  <c r="Y283" i="1"/>
  <c r="M339" i="1"/>
  <c r="Y339" i="1"/>
  <c r="M374" i="1"/>
  <c r="Y374" i="1"/>
  <c r="M390" i="1"/>
  <c r="Y390" i="1"/>
  <c r="Y413" i="1"/>
  <c r="M421" i="1"/>
  <c r="Y421" i="1"/>
  <c r="Y439" i="1"/>
  <c r="M473" i="1"/>
  <c r="Y473" i="1"/>
  <c r="Y494" i="1"/>
  <c r="M494" i="1"/>
  <c r="M523" i="1"/>
  <c r="M566" i="1"/>
  <c r="Y566" i="1"/>
  <c r="Y567" i="1"/>
  <c r="M567" i="1"/>
  <c r="Y612" i="1"/>
  <c r="M307" i="1"/>
  <c r="Y307" i="1"/>
  <c r="M329" i="1"/>
  <c r="Y329" i="1"/>
  <c r="M363" i="1"/>
  <c r="Y363" i="1"/>
  <c r="M382" i="1"/>
  <c r="Y382" i="1"/>
  <c r="M8" i="1"/>
  <c r="Y66" i="1"/>
  <c r="M66" i="1"/>
  <c r="M67" i="1"/>
  <c r="Y67" i="1"/>
  <c r="M72" i="1"/>
  <c r="M87" i="1"/>
  <c r="Y87" i="1"/>
  <c r="M90" i="1"/>
  <c r="M104" i="1"/>
  <c r="M122" i="1"/>
  <c r="M173" i="1"/>
  <c r="Y173" i="1"/>
  <c r="M181" i="1"/>
  <c r="Y181" i="1"/>
  <c r="M235" i="1"/>
  <c r="Y235" i="1"/>
  <c r="M265" i="1"/>
  <c r="Y265" i="1"/>
  <c r="M313" i="1"/>
  <c r="Y313" i="1"/>
  <c r="Y384" i="1"/>
  <c r="M384" i="1"/>
  <c r="M404" i="1"/>
  <c r="M450" i="1"/>
  <c r="M471" i="1"/>
  <c r="Y471" i="1"/>
  <c r="M522" i="1"/>
  <c r="Y522" i="1"/>
  <c r="M532" i="1"/>
  <c r="Y532" i="1"/>
  <c r="Y5" i="1"/>
  <c r="Y13" i="1"/>
  <c r="Y70" i="1"/>
  <c r="M70" i="1"/>
  <c r="M71" i="1"/>
  <c r="Y71" i="1"/>
  <c r="M74" i="1"/>
  <c r="Y75" i="1"/>
  <c r="Y78" i="1"/>
  <c r="Y85" i="1"/>
  <c r="M103" i="1"/>
  <c r="Y103" i="1"/>
  <c r="Y107" i="1"/>
  <c r="Y110" i="1"/>
  <c r="Y117" i="1"/>
  <c r="M135" i="1"/>
  <c r="Y135" i="1"/>
  <c r="Y139" i="1"/>
  <c r="Y142" i="1"/>
  <c r="Y149" i="1"/>
  <c r="Y171" i="1"/>
  <c r="Y179" i="1"/>
  <c r="Y187" i="1"/>
  <c r="Y195" i="1"/>
  <c r="Y203" i="1"/>
  <c r="M208" i="1"/>
  <c r="M213" i="1"/>
  <c r="Y213" i="1"/>
  <c r="Y214" i="1"/>
  <c r="Y229" i="1"/>
  <c r="M273" i="1"/>
  <c r="Y273" i="1"/>
  <c r="Y275" i="1"/>
  <c r="M323" i="1"/>
  <c r="Y323" i="1"/>
  <c r="Y376" i="1"/>
  <c r="M376" i="1"/>
  <c r="Y392" i="1"/>
  <c r="M392" i="1"/>
  <c r="M407" i="1"/>
  <c r="Y407" i="1"/>
  <c r="M433" i="1"/>
  <c r="Y433" i="1"/>
  <c r="Y460" i="1"/>
  <c r="M503" i="1"/>
  <c r="Y503" i="1"/>
  <c r="Y509" i="1"/>
  <c r="M548" i="1"/>
  <c r="Y548" i="1"/>
  <c r="Y550" i="1"/>
  <c r="M570" i="1"/>
  <c r="Y570" i="1"/>
  <c r="Y571" i="1"/>
  <c r="M571" i="1"/>
  <c r="M590" i="1"/>
  <c r="Y590" i="1"/>
  <c r="Y618" i="1"/>
  <c r="M618" i="1"/>
  <c r="M79" i="1"/>
  <c r="Y79" i="1"/>
  <c r="M111" i="1"/>
  <c r="Y111" i="1"/>
  <c r="M143" i="1"/>
  <c r="Y143" i="1"/>
  <c r="M261" i="1"/>
  <c r="Y261" i="1"/>
  <c r="Y436" i="1"/>
  <c r="M436" i="1"/>
  <c r="M477" i="1"/>
  <c r="Y477" i="1"/>
  <c r="M505" i="1"/>
  <c r="Y505" i="1"/>
  <c r="M528" i="1"/>
  <c r="Y528" i="1"/>
  <c r="Y551" i="1"/>
  <c r="M551" i="1"/>
  <c r="Y605" i="1"/>
  <c r="M605" i="1"/>
  <c r="Y207" i="1"/>
  <c r="Y227" i="1"/>
  <c r="M257" i="1"/>
  <c r="Y257" i="1"/>
  <c r="Y259" i="1"/>
  <c r="Y269" i="1"/>
  <c r="M289" i="1"/>
  <c r="Y289" i="1"/>
  <c r="Y291" i="1"/>
  <c r="M345" i="1"/>
  <c r="Y345" i="1"/>
  <c r="Y347" i="1"/>
  <c r="Y401" i="1"/>
  <c r="M409" i="1"/>
  <c r="Y409" i="1"/>
  <c r="Y410" i="1"/>
  <c r="M415" i="1"/>
  <c r="Y415" i="1"/>
  <c r="Y416" i="1"/>
  <c r="Y428" i="1"/>
  <c r="M441" i="1"/>
  <c r="Y441" i="1"/>
  <c r="Y442" i="1"/>
  <c r="M447" i="1"/>
  <c r="Y447" i="1"/>
  <c r="Y448" i="1"/>
  <c r="M453" i="1"/>
  <c r="Y453" i="1"/>
  <c r="Y454" i="1"/>
  <c r="Y465" i="1"/>
  <c r="M479" i="1"/>
  <c r="Y479" i="1"/>
  <c r="Y480" i="1"/>
  <c r="M485" i="1"/>
  <c r="Y485" i="1"/>
  <c r="Y486" i="1"/>
  <c r="M511" i="1"/>
  <c r="Y511" i="1"/>
  <c r="Y512" i="1"/>
  <c r="M517" i="1"/>
  <c r="Y517" i="1"/>
  <c r="Y518" i="1"/>
  <c r="Y535" i="1"/>
  <c r="M535" i="1"/>
  <c r="Y544" i="1"/>
  <c r="M554" i="1"/>
  <c r="Y554" i="1"/>
  <c r="M580" i="1"/>
  <c r="Y580" i="1"/>
  <c r="Y582" i="1"/>
  <c r="Y608" i="1"/>
  <c r="M232" i="1"/>
  <c r="M249" i="1"/>
  <c r="Y249" i="1"/>
  <c r="M281" i="1"/>
  <c r="Y281" i="1"/>
  <c r="M305" i="1"/>
  <c r="Y305" i="1"/>
  <c r="M321" i="1"/>
  <c r="Y321" i="1"/>
  <c r="M337" i="1"/>
  <c r="Y337" i="1"/>
  <c r="M361" i="1"/>
  <c r="Y361" i="1"/>
  <c r="M373" i="1"/>
  <c r="Y373" i="1"/>
  <c r="M381" i="1"/>
  <c r="Y381" i="1"/>
  <c r="M389" i="1"/>
  <c r="Y389" i="1"/>
  <c r="Y519" i="1"/>
  <c r="M519" i="1"/>
  <c r="M538" i="1"/>
  <c r="Y538" i="1"/>
  <c r="M564" i="1"/>
  <c r="Y564" i="1"/>
  <c r="Y583" i="1"/>
  <c r="M583" i="1"/>
  <c r="Y295" i="1"/>
  <c r="Y311" i="1"/>
  <c r="Y319" i="1"/>
  <c r="Y327" i="1"/>
  <c r="Y335" i="1"/>
  <c r="Y351" i="1"/>
  <c r="Y367" i="1"/>
  <c r="Y417" i="1"/>
  <c r="Y429" i="1"/>
  <c r="Y481" i="1"/>
  <c r="Y526" i="1"/>
  <c r="Y542" i="1"/>
  <c r="Y558" i="1"/>
  <c r="Y574" i="1"/>
  <c r="Y584" i="1"/>
  <c r="M531" i="1"/>
  <c r="M547" i="1"/>
  <c r="M563" i="1"/>
  <c r="M579" i="1"/>
  <c r="Y314" i="1"/>
  <c r="M314" i="1"/>
  <c r="Y322" i="1"/>
  <c r="M322" i="1"/>
  <c r="Y330" i="1"/>
  <c r="M330" i="1"/>
  <c r="Y338" i="1"/>
  <c r="M338" i="1"/>
  <c r="Y354" i="1"/>
  <c r="M354" i="1"/>
  <c r="M427" i="1"/>
  <c r="Y427" i="1"/>
  <c r="Y593" i="1"/>
  <c r="M593" i="1"/>
  <c r="M250" i="1"/>
  <c r="M278" i="1"/>
  <c r="M294" i="1"/>
  <c r="Y364" i="1"/>
  <c r="M364" i="1"/>
  <c r="M491" i="1"/>
  <c r="Y491" i="1"/>
  <c r="M254" i="1"/>
  <c r="M274" i="1"/>
  <c r="M282" i="1"/>
  <c r="M290" i="1"/>
  <c r="Y300" i="1"/>
  <c r="M300" i="1"/>
  <c r="Y308" i="1"/>
  <c r="M308" i="1"/>
  <c r="Y324" i="1"/>
  <c r="M324" i="1"/>
  <c r="Y356" i="1"/>
  <c r="M356" i="1"/>
  <c r="M419" i="1"/>
  <c r="Y419" i="1"/>
  <c r="M451" i="1"/>
  <c r="Y451" i="1"/>
  <c r="Y529" i="1"/>
  <c r="M529" i="1"/>
  <c r="Y545" i="1"/>
  <c r="M545" i="1"/>
  <c r="Y561" i="1"/>
  <c r="M561" i="1"/>
  <c r="Y577" i="1"/>
  <c r="M577" i="1"/>
  <c r="Y587" i="1"/>
  <c r="M587" i="1"/>
  <c r="Y619" i="1"/>
  <c r="M619" i="1"/>
  <c r="M226" i="1"/>
  <c r="M230" i="1"/>
  <c r="M234" i="1"/>
  <c r="M238" i="1"/>
  <c r="M244" i="1"/>
  <c r="Y302" i="1"/>
  <c r="M302" i="1"/>
  <c r="Y310" i="1"/>
  <c r="M310" i="1"/>
  <c r="Y318" i="1"/>
  <c r="M318" i="1"/>
  <c r="Y326" i="1"/>
  <c r="M326" i="1"/>
  <c r="Y334" i="1"/>
  <c r="M334" i="1"/>
  <c r="Y342" i="1"/>
  <c r="M342" i="1"/>
  <c r="Y350" i="1"/>
  <c r="M350" i="1"/>
  <c r="Y358" i="1"/>
  <c r="M358" i="1"/>
  <c r="Y366" i="1"/>
  <c r="M366" i="1"/>
  <c r="M411" i="1"/>
  <c r="Y411" i="1"/>
  <c r="M443" i="1"/>
  <c r="Y443" i="1"/>
  <c r="M475" i="1"/>
  <c r="Y475" i="1"/>
  <c r="M507" i="1"/>
  <c r="Y507" i="1"/>
  <c r="Y609" i="1"/>
  <c r="M609" i="1"/>
  <c r="Y298" i="1"/>
  <c r="M298" i="1"/>
  <c r="Y306" i="1"/>
  <c r="M306" i="1"/>
  <c r="Y346" i="1"/>
  <c r="M346" i="1"/>
  <c r="Y362" i="1"/>
  <c r="M362" i="1"/>
  <c r="M395" i="1"/>
  <c r="Y395" i="1"/>
  <c r="M459" i="1"/>
  <c r="Y459" i="1"/>
  <c r="M246" i="1"/>
  <c r="M258" i="1"/>
  <c r="M262" i="1"/>
  <c r="M266" i="1"/>
  <c r="M270" i="1"/>
  <c r="M286" i="1"/>
  <c r="Y316" i="1"/>
  <c r="M316" i="1"/>
  <c r="Y332" i="1"/>
  <c r="M332" i="1"/>
  <c r="Y340" i="1"/>
  <c r="M340" i="1"/>
  <c r="Y348" i="1"/>
  <c r="M348" i="1"/>
  <c r="M483" i="1"/>
  <c r="Y483" i="1"/>
  <c r="M515" i="1"/>
  <c r="Y515" i="1"/>
  <c r="M242" i="1"/>
  <c r="M248" i="1"/>
  <c r="M252" i="1"/>
  <c r="M256" i="1"/>
  <c r="M260" i="1"/>
  <c r="M264" i="1"/>
  <c r="M268" i="1"/>
  <c r="M272" i="1"/>
  <c r="M276" i="1"/>
  <c r="M280" i="1"/>
  <c r="M284" i="1"/>
  <c r="M288" i="1"/>
  <c r="M292" i="1"/>
  <c r="M296" i="1"/>
  <c r="Y304" i="1"/>
  <c r="M304" i="1"/>
  <c r="Y312" i="1"/>
  <c r="M312" i="1"/>
  <c r="Y320" i="1"/>
  <c r="M320" i="1"/>
  <c r="Y328" i="1"/>
  <c r="M328" i="1"/>
  <c r="Y336" i="1"/>
  <c r="M336" i="1"/>
  <c r="Y344" i="1"/>
  <c r="M344" i="1"/>
  <c r="Y352" i="1"/>
  <c r="M352" i="1"/>
  <c r="Y360" i="1"/>
  <c r="M360" i="1"/>
  <c r="M403" i="1"/>
  <c r="Y403" i="1"/>
  <c r="M435" i="1"/>
  <c r="Y435" i="1"/>
  <c r="M467" i="1"/>
  <c r="Y467" i="1"/>
  <c r="M499" i="1"/>
  <c r="Y499" i="1"/>
  <c r="Y603" i="1"/>
  <c r="M603" i="1"/>
  <c r="Y525" i="1"/>
  <c r="M525" i="1"/>
  <c r="Y541" i="1"/>
  <c r="M541" i="1"/>
  <c r="Y557" i="1"/>
  <c r="M557" i="1"/>
  <c r="Y573" i="1"/>
  <c r="M573" i="1"/>
  <c r="Y521" i="1"/>
  <c r="M521" i="1"/>
  <c r="Y537" i="1"/>
  <c r="M537" i="1"/>
  <c r="Y553" i="1"/>
  <c r="M553" i="1"/>
  <c r="Y569" i="1"/>
  <c r="M569" i="1"/>
  <c r="Y585" i="1"/>
  <c r="M585" i="1"/>
  <c r="Y601" i="1"/>
  <c r="M601" i="1"/>
  <c r="Y617" i="1"/>
  <c r="M617" i="1"/>
  <c r="Y533" i="1"/>
  <c r="M533" i="1"/>
  <c r="Y549" i="1"/>
  <c r="M549" i="1"/>
  <c r="Y565" i="1"/>
  <c r="M565" i="1"/>
  <c r="Y581" i="1"/>
  <c r="M581" i="1"/>
  <c r="M595" i="1"/>
  <c r="M611" i="1"/>
  <c r="M591" i="1"/>
  <c r="M599" i="1"/>
  <c r="M607" i="1"/>
  <c r="M615" i="1"/>
</calcChain>
</file>

<file path=xl/sharedStrings.xml><?xml version="1.0" encoding="utf-8"?>
<sst xmlns="http://schemas.openxmlformats.org/spreadsheetml/2006/main" count="6194" uniqueCount="3317">
  <si>
    <t>Contrat de rivière</t>
  </si>
  <si>
    <t>Identification masse d'eau</t>
  </si>
  <si>
    <t>Code Masse d'eau</t>
  </si>
  <si>
    <t>Milieu récepteur proche</t>
  </si>
  <si>
    <t>Nom du système d'assainissement</t>
  </si>
  <si>
    <t>N° SANDRE</t>
  </si>
  <si>
    <t>Capacité EH</t>
  </si>
  <si>
    <t>SCOT</t>
  </si>
  <si>
    <t>Linéaire réseau</t>
  </si>
  <si>
    <t>Somme raccordés _x000D_
domestiques EH</t>
  </si>
  <si>
    <t>Somme raccordés _x000D_
indus. en EH</t>
  </si>
  <si>
    <t>Flux collecté_x000D_
théorique EH</t>
  </si>
  <si>
    <t>% du_x000D_
nominal_x000D_
step</t>
  </si>
  <si>
    <t>% du_x000D_
nominal_x000D_
Q step</t>
  </si>
  <si>
    <t>Rendement sur les flux</t>
  </si>
  <si>
    <t>DBO5</t>
  </si>
  <si>
    <t>DCO</t>
  </si>
  <si>
    <t>MEST</t>
  </si>
  <si>
    <t>NK</t>
  </si>
  <si>
    <t>Pt</t>
  </si>
  <si>
    <t>rdt_x000D_
DCO sur_x000D_
la base des_x000D_
raccordés_x000D_
théoriques</t>
  </si>
  <si>
    <t>Boues produites</t>
  </si>
  <si>
    <t>T de MS (A6)</t>
  </si>
  <si>
    <t>% du théorique</t>
  </si>
  <si>
    <t>% Destination</t>
  </si>
  <si>
    <t>Décharge</t>
  </si>
  <si>
    <t>Bilan annuel</t>
  </si>
  <si>
    <t>Observation bilan général</t>
  </si>
  <si>
    <t>Observation réseau</t>
  </si>
  <si>
    <t>Observation station</t>
  </si>
  <si>
    <t>Commune _x000D_
raccordée 1</t>
  </si>
  <si>
    <t>Habitants _x000D_
raccordés 1</t>
  </si>
  <si>
    <t>Commune _x000D_
raccordée 2</t>
  </si>
  <si>
    <t>Habitants _x000D_
raccordés 2</t>
  </si>
  <si>
    <t>Commune _x000D_
raccordée 3</t>
  </si>
  <si>
    <t>Habitants _x000D_
raccordés 3</t>
  </si>
  <si>
    <t>Commune _x000D_
raccordée 4</t>
  </si>
  <si>
    <t>Habitants _x000D_
raccordés 4</t>
  </si>
  <si>
    <t>Commune _x000D_
raccordée 5</t>
  </si>
  <si>
    <t>Habitants _x000D_
raccordés 5</t>
  </si>
  <si>
    <t>Commune _x000D_
raccordée 6</t>
  </si>
  <si>
    <t>Habitants _x000D_
raccordés 6</t>
  </si>
  <si>
    <t>Commune _x000D_
raccordée 7</t>
  </si>
  <si>
    <t>Habitants _x000D_
raccordés 7</t>
  </si>
  <si>
    <t>Commune _x000D_
raccordée 8</t>
  </si>
  <si>
    <t>Habitants _x000D_
raccordés 8</t>
  </si>
  <si>
    <t>Commune _x000D_
raccordée 9</t>
  </si>
  <si>
    <t>Habitants _x000D_
raccordés 9</t>
  </si>
  <si>
    <t>Commune _x000D_
raccordée 10</t>
  </si>
  <si>
    <t>Habitants _x000D_
raccordés 10</t>
  </si>
  <si>
    <t>Commune _x000D_
raccordée 11</t>
  </si>
  <si>
    <t>Habitants _x000D_
raccordés 11</t>
  </si>
  <si>
    <t>Commune _x000D_
raccordée 12</t>
  </si>
  <si>
    <t>Habitants _x000D_
raccordés 12</t>
  </si>
  <si>
    <t>Commune _x000D_
raccordée 13</t>
  </si>
  <si>
    <t>Habitants _x000D_
raccordés 13</t>
  </si>
  <si>
    <t>Commune _x000D_
raccordée 14</t>
  </si>
  <si>
    <t>Habitants _x000D_
raccordés 14</t>
  </si>
  <si>
    <t>Etablissement _x000D_
raccordé 1</t>
  </si>
  <si>
    <t>Activité _x000D_
établissement 1</t>
  </si>
  <si>
    <t>EH Ets _x000D_
raccordé 1</t>
  </si>
  <si>
    <t>Etablissement _x000D_
raccordé 2</t>
  </si>
  <si>
    <t>Activité _x000D_
établissement 2</t>
  </si>
  <si>
    <t>EH Ets _x000D_
raccordé 2</t>
  </si>
  <si>
    <t>Etablissement _x000D_
raccordé 3</t>
  </si>
  <si>
    <t>Activité _x000D_
établissement 3</t>
  </si>
  <si>
    <t>EH Ets _x000D_
raccordé 3</t>
  </si>
  <si>
    <t>Etablissement _x000D_
raccordé 4</t>
  </si>
  <si>
    <t>Activité _x000D_
établissement 4</t>
  </si>
  <si>
    <t>EH Ets _x000D_
raccordé 4</t>
  </si>
  <si>
    <t>Etablissement _x000D_
raccordé 5</t>
  </si>
  <si>
    <t>Activité _x000D_
établissement 5</t>
  </si>
  <si>
    <t>EH Ets _x000D_
raccordé 5</t>
  </si>
  <si>
    <t>Etablissement _x000D_
raccordé 6</t>
  </si>
  <si>
    <t>Activité _x000D_
établissement 6</t>
  </si>
  <si>
    <t>EH Ets _x000D_
raccordé 6</t>
  </si>
  <si>
    <t>Etablissement _x000D_
raccordé 7</t>
  </si>
  <si>
    <t>Activité _x000D_
établissement 7</t>
  </si>
  <si>
    <t>EH Ets _x000D_
raccordé 7</t>
  </si>
  <si>
    <t>Etablissement _x000D_
raccordé 8</t>
  </si>
  <si>
    <t>Activité _x000D_
établissement 8</t>
  </si>
  <si>
    <t>EH Ets _x000D_
raccordé 8</t>
  </si>
  <si>
    <t>Etablissement _x000D_
raccordé 9</t>
  </si>
  <si>
    <t>Activité _x000D_
établissement 9</t>
  </si>
  <si>
    <t>EH Ets _x000D_
raccordé 9</t>
  </si>
  <si>
    <t>Etablissement _x000D_
raccordé 10</t>
  </si>
  <si>
    <t>Activité _x000D_
établissement 10</t>
  </si>
  <si>
    <t>EH Ets _x000D_
raccordé 10</t>
  </si>
  <si>
    <t>Etablissement _x000D_
raccordé 11</t>
  </si>
  <si>
    <t>Activité _x000D_
établissement 11</t>
  </si>
  <si>
    <t>EH Ets _x000D_
raccordé 11</t>
  </si>
  <si>
    <t>Etablissement _x000D_
raccordé 12</t>
  </si>
  <si>
    <t>Activité _x000D_
établissement 12</t>
  </si>
  <si>
    <t>EH Ets _x000D_
raccordé 12</t>
  </si>
  <si>
    <t>Etablissement _x000D_
raccordé 13</t>
  </si>
  <si>
    <t>Activité _x000D_
établissement 13</t>
  </si>
  <si>
    <t>EH Ets _x000D_
raccordé 13</t>
  </si>
  <si>
    <t>Etablissement _x000D_
raccordé 14</t>
  </si>
  <si>
    <t>Activité _x000D_
établissement 14</t>
  </si>
  <si>
    <t>EH Ets _x000D_
raccordé 14</t>
  </si>
  <si>
    <t>Etablissement _x000D_
raccordé 15</t>
  </si>
  <si>
    <t>Activité _x000D_
établissement 15</t>
  </si>
  <si>
    <t>EH Ets _x000D_
raccordé 15</t>
  </si>
  <si>
    <t>Etablissement _x000D_
raccordé 16</t>
  </si>
  <si>
    <t>Activité _x000D_
établissement 16</t>
  </si>
  <si>
    <t>EH Ets _x000D_
raccordé 16</t>
  </si>
  <si>
    <t>Etablissement _x000D_
raccordé 17</t>
  </si>
  <si>
    <t>Activité _x000D_
établissement 17</t>
  </si>
  <si>
    <t>EH Ets _x000D_
raccordé 17</t>
  </si>
  <si>
    <t>Etablissement _x000D_
raccordé 18</t>
  </si>
  <si>
    <t>Activité _x000D_
établissement 18</t>
  </si>
  <si>
    <t>EH Ets _x000D_
raccordé 18</t>
  </si>
  <si>
    <t>Etablissement _x000D_
raccordé 19</t>
  </si>
  <si>
    <t>Activité _x000D_
établissement 19</t>
  </si>
  <si>
    <t>EH Ets _x000D_
raccordé 19</t>
  </si>
  <si>
    <t>contrat territorial Arconce</t>
  </si>
  <si>
    <t>L'ARCONCE DEPUIS LA CONFLUENCE DE L'OZOLETTE JUSQU'A SA CONFLUENCE AVEC LA LOIRE</t>
  </si>
  <si>
    <t>FRGR190</t>
  </si>
  <si>
    <t>ANZY LE DUC/Bourg</t>
  </si>
  <si>
    <t>0471011S0002</t>
  </si>
  <si>
    <t xml:space="preserve">En 2019,  la mise en route de la nouvelle station d'épuration a permis de bénéficier d'un véritable traitement des eaux collectées par le réseau d'assainissement._x000D_
_x000D_
L'estimation des débits traités obtenue à partir des compteurs de chasse, montre l'influence des pluies sur le réseau unitire au dernier trimestre._x000D_
_x000D_
Les différents équipements (chasses d'alimentation), ainsi que les filtres ont fonctionné de manière correcte et ont permis de rejeter au milieu naturel une eau de qualité satisfaisante._x000D_
</t>
  </si>
  <si>
    <t>Pour garantir une bonne efficacité du traitement épuratoire, il est impératif de maîtriser la collecte des eaux usées :_x000D_
- en diminuant la part d'eaux pluviales admises dans le réseau,_x000D_
- en procédant à la déconnexion des fosses septiques présentes sur les branchements particuliers.</t>
  </si>
  <si>
    <t>ANZY LE DUC</t>
  </si>
  <si>
    <t>L'ARCONCE ET SES AFFLUENTS DEPUIS LA SOURCE JUSQU'A LA CONFLUENCE AVEC L'OZOLETTE</t>
  </si>
  <si>
    <t>FRGR189</t>
  </si>
  <si>
    <t>Ruisseau de Sarot</t>
  </si>
  <si>
    <t>BARON/Bourg</t>
  </si>
  <si>
    <t>0471021S0001</t>
  </si>
  <si>
    <t>SCOT PAYS CHAROLAIS BRIONNAIS</t>
  </si>
  <si>
    <t xml:space="preserve">En 2019, le fonctionnement gênerai des ouvrages est resté satisfaisant._x000D_
Les débits estimés, transitant par le poste, n'ont pas dépassé la capacité nominale pour les 3 premiers trimestres. _x000D_
L'étage de filtration est efficace et permet de rejeter une eau très claire au bassin de lagunage, qui reste impacté par une activité algale fluctuante._x000D_
_x000D_
Le rejet au milieu naturel, peut donc être impacté par cette concentration algale résiduelle._x000D_
</t>
  </si>
  <si>
    <t>BARON</t>
  </si>
  <si>
    <t>L'OZOLETTE ET SES AFFLUENTS DEPUIS LA SOURCE JUSQU'A SA CONFLUENCE AVEC L'ARCONCE</t>
  </si>
  <si>
    <t>FRGR192</t>
  </si>
  <si>
    <t>Ruisseau des Pierres</t>
  </si>
  <si>
    <t>BEAUBERY/Bourg</t>
  </si>
  <si>
    <t>0471025S0001</t>
  </si>
  <si>
    <t>Le fonctionnement biologiques des bassins est généralement correct avec une activité algale importante dans le premier bassin, pouvant à certaines périodes se poursuivre sur le second._x000D_
Le rejet est globalement de bonne qualité peut donc être légèrement altéré par la présence résiduelle algale. Le débit rejeté est souvent faible ou nul.</t>
  </si>
  <si>
    <t>BEAUBERY</t>
  </si>
  <si>
    <t>Ruisseau de Conche</t>
  </si>
  <si>
    <t>BOIS SAINTE MARIE/Bourg</t>
  </si>
  <si>
    <t>0471041S0001</t>
  </si>
  <si>
    <t xml:space="preserve">En 2019, les charges hydrauliques reçues ont été régulièrement importantes malgré le réseau séparatif, qui intrinsèquement n'a pas de déversoir d'orage._x000D_
En conséquence, les temps de séjour dans les bassins ont été insuffisants pour traiter de manière correcte les eaux usées reçues._x000D_
La charge polluante théorique est également dépassée._x000D_
_x000D_
La commune a initié la démarche pour réaliser un schéma directeur d'assainissement qui devra permettre de trouver l'origine des eaux claires parasites (pluviales et permanentes) et définir la meilleure solution pour l'adptation de la capacité de traitement aux charges reçues, </t>
  </si>
  <si>
    <t>BOIS SAINTE MARIE</t>
  </si>
  <si>
    <t>MAISON DEPARTEMENTALE DE RETRAITE DE RAMBUTEAU</t>
  </si>
  <si>
    <t>Divers</t>
  </si>
  <si>
    <t>CHAROLLES/Ville</t>
  </si>
  <si>
    <t>0471106S0001</t>
  </si>
  <si>
    <t xml:space="preserve">En 2019,  la reprise d'un fonctionnement plus satisfaisant de la déshydratation a permis de déconcentrer progressivement le bassin et de retrouver un fonctionnement biologique plus classique._x000D_
Malgré cela, il convient de faire évoluer la filière boue pour trouver une solution adaptée au site et à la production de boues, aussi bien en terme d'exploitation que d'investissement._x000D_
_x000D_
Le fonctionnement global des ouvrages reste satisfaisant et permet de rejeter une eau de bonne qualité au milieu naturel._x000D_
_x000D_
Il convient de poursuivre la réalisation du programme hiérarchisé de travaux sur le réseau de collecte, défini lors du schéma directeur assainissement. </t>
  </si>
  <si>
    <t>Lors des surcharges hydrauliques, les déversements ont lieu au poste du stade où convergent les réseaux unitaires, ce qui permet notamment de ne jamais déverser les eaux provenant du réseau séparatif de Pretin._x000D_
_x000D_
Pour le poste du stade, il constitue le principal point de déversement de tout le système d'assainissement lors des surcharges hydrauliques._x000D_
A partir des enregistrements effectués sur le niveau du poste, on observe :_x000D_
- l'arrêt du pompage les 2 et 3 décembre, _x000D_
- l'atteinte du niveau haut durant 24 heures pendant 17 jours (dont 15 sur le dernier mois). Dans ces conditions, le fonctionnement du poste est temporisé pour permettre un retour à la normale lors de la baisse du niveau. _x000D_
Comme l'avaient montré les mesures lors du schéma directeur, ces épisodes de niveau haut du poste peuvent être imputables à des entrées d'eau de l'Arconce au niveau du DO N°9._x000D_
Des équipements sont projetés pour renforcer la sécurité des nterventions sur ce poste_x000D_
_x000D_
Le poste de la ZA de Molaize a retrouvé un fonctionnement cohérent suite aux changements des clapets._x000D_
On observe un fonctionnement plus important du poste du camping en décembre, alors qu'il est régulier les autres mois; la cause peut être la présence d'eaux pluviales mais aussi le niveau de l'Arconce.</t>
  </si>
  <si>
    <t>Les charges hydrauliques reçues sont régulièrement inférieures à la capacité nominale des ouvrages. La moyenne du débit traité est d'environ  615 m3/j soit 4100 EH._x000D_
Aucun deversement n'a été enregistré au by-pass de la station (A5) ._x000D_
_x000D_
_x000D_
La charge polluante reçue reste stable (1650 EH) et assez cohérente avec l'estimation de production de boues (1850 EH). Ces données restent inférieures à la pollution théoriquement raccordée sur les ouvrages (2800 EH)._x000D_
_x000D_
Le fonctionnement général des ouvrages de traitement est satisfaisant et permet de rejeter au milieu naturel une eau traitée de bonne qualité, avec de bons rendements d'élimination.</t>
  </si>
  <si>
    <t>CHAROLLES</t>
  </si>
  <si>
    <t>Ruisseau d'Elie</t>
  </si>
  <si>
    <t>COLOMBIER EN BRIONNAIS/Bourg</t>
  </si>
  <si>
    <t>0471141S0001</t>
  </si>
  <si>
    <t>Le fonctionnement des différents équipements et des deux étages de filtres (alimentation, répartition....) sont satisfaisants et l'épuration reste efficace malgré les surchages hydrauliques observées lors des périodes pluvieuses._x000D_
_x000D_
En sortie, l'eau traitée, rejetée au milieu naturel est de bonne qualité.</t>
  </si>
  <si>
    <t>COLOMBIER EN BRIONNAIS</t>
  </si>
  <si>
    <t>La Recorne</t>
  </si>
  <si>
    <t>LA GUICHE/Bourg</t>
  </si>
  <si>
    <t>060971231001</t>
  </si>
  <si>
    <t>SCOT MACONNAIS</t>
  </si>
  <si>
    <t xml:space="preserve">En 2019, les différentes données de  fonctionnement transmises abéneficié des ouvrages reste très dépendant des conditions météorologiques :_x000D_
-	Même si l'évaluation des débits traitées reste estimative compte tenu des conditions de mesure, on Par temps sec, les charges hydrauliques sont nettement inférieures à la capacité de la station, ce qui permet une épuration correcte des eaux usées reçues,_x000D_
-	Par temps de pluie, les surcharges hydrauliques provoquent des à-coups hydrauliques. Malgré le déversoir d'orage qui permet d'écrêter le débit (déversements d'eaux non traitées), on observe des départs de boues au milieu naturel. _x000D_
_x000D_
Dans ces conditions, la production de boues annuelle reste faible (100 EH)._x000D_
_x000D_
Le système d'assainissement actuel ne permet donc pas de préserver de manière fiable le milieu naturel._x000D_
La réalisation d'un schéma directeur d'assainissement pour diagnostiquer les dysfonctionnements du réseau de collecte et mettre en place un programme priorisé de travaux (réseau + remplacement de la station de traitement) a été initié._x000D_
</t>
  </si>
  <si>
    <t>Le fonctionnement du poste de la Velle est régulier.</t>
  </si>
  <si>
    <t>L'exploitation des données de débits est délicate :_x000D_
Si on compare les données enregistrées en 2018 et 2019, on constate des écarts significatifs, en particulier lors de période sèches relativement comparables ces deux dernières années. _x000D_
Ces écarts sont probablement dus à un problème de mesure (calage de la sonde...), sans pouvoir statuer si la mesure était plus fiable en 2018 ou en 2019 ?_x000D_
_x000D_
Sinon, si ces écarts représentent réellement un surdébit en 2019, il peut s'agir, même si c'est peu probable, d'une fuite importante sur le réseau d'eau potable.</t>
  </si>
  <si>
    <t>LA GUICHE</t>
  </si>
  <si>
    <t>CENTRE MEDICAL DU ROMPOIX</t>
  </si>
  <si>
    <t>LA GUICHE/La Gare</t>
  </si>
  <si>
    <t>060971231002</t>
  </si>
  <si>
    <t xml:space="preserve">Les débits admis sur les ouvrages sont généralement très faibles et les eaux usées peu concentrées._x000D_
_x000D_
La filière reste globalement peu efficace et se résume à l'étage de prétraitement (décanteur digesteur), ce qui ne garantit pas une protection suffisante et fiable du milieu récepteur (visite de mars)._x000D_
_x000D_
Lors du schéma directeur, il conviendra d'évaluer les possibilités d'améliorations de ce secteur en étudiant notamment la faisabilité technique et économique d'un raccordement à la station principale._x000D_
</t>
  </si>
  <si>
    <t>La Sonnette</t>
  </si>
  <si>
    <t>LE ROUSSET-MARIZY/Bourg</t>
  </si>
  <si>
    <t>060971279001</t>
  </si>
  <si>
    <t>SCOT CHALONNAIS</t>
  </si>
  <si>
    <t>En 2019, la bathymètrie a confirmé la nécessité de procéder au curage des bassins pour retrouver un fonctionnement biologique plus satisfaisant._x000D_
Dans les conditions actuelles (à-coups hydrauliques, volume de boues stockées), l'efficacité du système d'assainissement est limitée._x000D_
Ainsi, la qualité du rejet a de nouveau été altérée par la présence d'une concentration alagle.</t>
  </si>
  <si>
    <t>LE ROUSSET-MARIZY</t>
  </si>
  <si>
    <t>LUGNY LES CHAROLLES/Orcilly</t>
  </si>
  <si>
    <t>0471268S0001</t>
  </si>
  <si>
    <t>LUGNY LES CHAROLLES</t>
  </si>
  <si>
    <t>MARTIGNY LE COMTE/Bourg</t>
  </si>
  <si>
    <t>0471285S0001</t>
  </si>
  <si>
    <t>En 2019, l'efficacité globale du système est restée limitée, en raison notamment des dysfonctionnement du réseau de collecte(forts débits collectés, dilution des effluents...), comme en témoigne la fible production de boues ( EH)._x000D_
Pour sa part, la qualité du rejet de la station reste correcte._x000D_
_x000D_
Le schéma directeur d'assainissement a débuté pour  permettre d'identifier l'origine de ces dysfonctionnements et proposer des solutions d'amélioration.</t>
  </si>
  <si>
    <t>MARTIGNY LE COMTE</t>
  </si>
  <si>
    <t>FRICAUD S.A</t>
  </si>
  <si>
    <t>Mécaniques et traitement des surfaces</t>
  </si>
  <si>
    <t>MONTCEAUX L'ETOILE/Bourg</t>
  </si>
  <si>
    <t>0471307S0001</t>
  </si>
  <si>
    <t xml:space="preserve">En 2019, Aucune évolution n'a eu lieu sur les ouvrages de traitement.n'a été constatée._x000D_
Une vidange annuelle des boues contenues est réalisée annuellemnt. Le traitement épuratoire du décanteur statique reste très limité voir nul à certaines périodes._x000D_
_x000D_
Les travaux de réhabilitation du réseau collecteur ont été effectués cette année. _x000D_
En 2020, le projet de construction de la nouvelle station va se concrétiser._x000D_
</t>
  </si>
  <si>
    <t>MONTCEAUX L'ETOILE</t>
  </si>
  <si>
    <t>L'Ozolette</t>
  </si>
  <si>
    <t>MONTMELARD/Bourg</t>
  </si>
  <si>
    <t>060971316001</t>
  </si>
  <si>
    <t>En 2019, le fonctionnement biologique des ouvrages a été marqué par une forte activité algale dans le premier bassin, s'atténuant plus ou moins dans le second._x000D_
_x000D_
Ainsi, la qualité du rejet, lorsque le bassin déverse, reste altérée sur certains paramètres par la concentration résiduelle en algues vertes.</t>
  </si>
  <si>
    <t>MONTMELARD</t>
  </si>
  <si>
    <t>Le Gâ</t>
  </si>
  <si>
    <t>SAINT BONNET DE JOUX/Bourg</t>
  </si>
  <si>
    <t>0471394S0001</t>
  </si>
  <si>
    <t>Les deux visites illustrent les différences de fonctionnement suivant le contexte métérologiques :_x000D_
- la première visite lors d'une période sèche qui favorisaient des temps de séjour corrects au sein des bassins qui permettaient de traiter de manière convenable les eaux usées reçues_x000D_
- la seconde, pour la réalisation du bilan 24 heures, au cours d'un contexte moins favorable où la charge hydraulique était plus de 10 fois supérieure à la capacité de la station._x000D_
_x000D_
Le schéma directeur d'assainissement qui va débuter, devra permettre de cerner l'origine des dyfonctionnements pour permettre la mise en place d'un programme de travaux d'amélioration sur le réseau et d'adaptation aux charges collectées sur les ouvrages de traitement.</t>
  </si>
  <si>
    <t>SAINT BONNET DE JOUX</t>
  </si>
  <si>
    <t>La Petite Belaine</t>
  </si>
  <si>
    <t>SAINT CHRISTOPHE EN BRIONNAIS/Bourg</t>
  </si>
  <si>
    <t>0471399S0001</t>
  </si>
  <si>
    <t xml:space="preserve">En 2019, les constats des années précédentes ont à nouveau été observés :_x000D_
_x000D_
Pour les effluents en provenance du foirail :_x000D_
- par temps sec, les réglages actuels permettent une vidange régulière du stockage, avec des eaux chargées mais correctement dégrillées._x000D_
- par temps de pluie, le stockage du foirail est artificiellement rempli par des eaux pluviales (parcs non couverts) et provoquent des à-coups de charge polluante non maîtrisés et non dégrillés à la station._x000D_
_x000D_
Pour les effluents collectés par le réseau communal, des surcharges hydrauliques très importantes transitent lors des épisodes pluvieux._x000D_
_x000D_
Au final, les conditions d'alimentation de la station sont régulièrement marquées par des surcharges hydrauliques et/ou polluantes._x000D_
Malgré un fonctionnement correct des étages de filtrations et des rendements souvent élevés, l'eau traitée rejetée au milieu naturel reste parfois de qualité insuffisante._x000D_
a Zone de Rejet Végétalisée n'amortit généralement pas les conséquences de ce  fonctionnement irrégulier._x000D_
_x000D_
Pour fiabiliser l'efficacité de la station, il est impératif de :_x000D_
- maitriser le fonctionnement du stockage des effluents du foirail en s'affranchissant de l'influence des pluies sur le volume stocké...,_x000D_
- diminuer la quantité des eaux pluviales  (améliorer la collecte, régler les déversoirs d'orage) sur le réseau "domestique"._x000D_
_x000D_
Une démarche d'actualisation du schéma directeur d'asainissement est indispensable pour améliorer la situation._x000D_
_x000D_
_x000D_
</t>
  </si>
  <si>
    <t>Les débits collectés par les postes de Bosseron et Sous la roche restent faibles et réguliers.</t>
  </si>
  <si>
    <t>SAINT CHRISTOPHE EN BRIONNAIS</t>
  </si>
  <si>
    <t>MARCHE AUX BESTIAUX</t>
  </si>
  <si>
    <t>Elevages</t>
  </si>
  <si>
    <t>LE LUCENAY ET SES AFFLUENTS DEPUIS LA SOURCE JUSQU'A SA CONFLUENCE AVEC L'ARCONCE</t>
  </si>
  <si>
    <t>FRGR1823</t>
  </si>
  <si>
    <t>Ruisseau de Cachot</t>
  </si>
  <si>
    <t>SAINT JULIEN DE CIVRY/Bourg</t>
  </si>
  <si>
    <t>0471433S0001</t>
  </si>
  <si>
    <t xml:space="preserve">Les eaux usées reçues sont généralement peu chargées. _x000D_
_x000D_
Le fonctionnement biologique est satisfaisant avec une activité algale correcte dans le premier bassin et qui s'estompe dans le second._x000D_
_x000D_
En sortie, le rejet est le plus souvent de qualité correcte mais peut être légèrement altérée par la présence d'une concentration résiduelle en algues vertes._x000D_
Pour la seconde visite, une remontée du ruisseau dans le bassin par la canalisation de rejeta pu influencer la qualité de l'eau traitée._x000D_
</t>
  </si>
  <si>
    <t>SAINT JULIEN DE CIVRY</t>
  </si>
  <si>
    <t>SAINT YAN/Bourg</t>
  </si>
  <si>
    <t>0471491S0001</t>
  </si>
  <si>
    <t>En 2019, le fonctionnement général des ouvrages a permis de bénéficier d'un traitement minimal en attendant la mise en route de la nouvelle station._x000D_
_x000D_
Les charges hydrauliques ont été plus faibles en raison du contexte météorologique sec._x000D_
Lors des bilans, la charge polluante reçue était nettement inférieure à la pollution théoriquement collectée par le réseau._x000D_
_x000D_
La production de boues correspond à EH et témoigne également du faible rendement épuratoire du système d'assainissement. une faible d_x000D_
_x000D_
La qualité du rejet était ._x000D_
_x000D_
La mise en route des nouveaux ouvrages est prévue pour le premier trimestre 2020.</t>
  </si>
  <si>
    <t>Le fonctionnement des postes de relevage reste assez régulier et peu impacté par les périodes pluvieuses;</t>
  </si>
  <si>
    <t>SAINT YAN</t>
  </si>
  <si>
    <t>restaurant SOBRIVI</t>
  </si>
  <si>
    <t>Agro-alimentaire</t>
  </si>
  <si>
    <t>AERODROME ECOLE</t>
  </si>
  <si>
    <t>AVIATION CIVILE</t>
  </si>
  <si>
    <t>AERODROME CANTINE RESIDENCE</t>
  </si>
  <si>
    <t>VARENNE SAINT GERMAIN/Bourg</t>
  </si>
  <si>
    <t>0471557S0003</t>
  </si>
  <si>
    <t xml:space="preserve">En 2019, des travaux de reprise du second étage ont été réalisés pour éviter sa mise en charge (racines de roseaux, ...), avec la remise en place d'un collecteur des drains et d'une meilleures ventilation. _x000D_
Le bilan 24 heures réalisé n'a pas permis de valider de réelles améliorations en raison du mauvais fonctionnement de la chasse du premier étage et de la mise en charge au niveau du clapet de rejet._x000D_
_x000D_
Les performances épuratoires sont tout juste acceptables, mais très loin de l'efficacité attendue pour ce type de filière._x000D_
_x000D_
Les voies d'amélioration se situent :_x000D_
- sur le réseau, en maîtrisant mieux la qualité de la collecte et en particulier le caractère séparatif de celui-ci (contrôle des branchements particuliers...)_x000D_
- sur la station, en s'assurant du bon fonctionnement des chasses d'alimentation, et de l'écoulement correct, au sein des deux étages et au niveau du rejet de la station. Ces points sont indispensables pour conserver une bonne aération au sein des massifs.  </t>
  </si>
  <si>
    <t>VARENNE SAINT GERMAIN</t>
  </si>
  <si>
    <t>La Semence</t>
  </si>
  <si>
    <t>VENDENESSE LES CHAROLLES/Bourg</t>
  </si>
  <si>
    <t>0471564S0001</t>
  </si>
  <si>
    <t>En 2019, le fonctionnement biologique a été marqué par une activité algale importante dans le premier bassin, et qui se poursuit plus modérement dans les suivants._x000D_
En conséquence, la qualité du rejet est altérée sur certains paramètres (MES, DCO), avec toutefois un débit de rejet souvent minime..</t>
  </si>
  <si>
    <t>VENDENESSE LES CHAROLLES</t>
  </si>
  <si>
    <t>VENDENESSE LES CHAROLLES/Collanges</t>
  </si>
  <si>
    <t>0471564S0002</t>
  </si>
  <si>
    <t xml:space="preserve">En 2019, en l'absence de lentilles, les conditions biologiques ont été satisfaisantes, avec une bonne activité algale._x000D_
Avec la configuration en monobassin, la qualité du rejet est parfois altérée sur certains paramètres, par la concentration algale résiduelle.Son débit était le plus souvent faible._x000D_
_x000D_
</t>
  </si>
  <si>
    <t>VEROSVRES/Bourg</t>
  </si>
  <si>
    <t>0471571S0001</t>
  </si>
  <si>
    <t>En 2019, les conditions biologiques lors des visites étaient favorables à une bonne dégradation de la pollution reçue, grace à une bonne activité algale dans le premier bassin._x000D_
_x000D_
En sortie, le rejet est restée de qualité correcte, avec un débit quasi nul lors de la seconde visite.</t>
  </si>
  <si>
    <t>Des travaux de mise en séparatif (Route de Hautecour, Route de Beaubery) sont programmés.</t>
  </si>
  <si>
    <t>VEROSVRES</t>
  </si>
  <si>
    <t>contrat territorial Arroux Mesvrin Drée</t>
  </si>
  <si>
    <t>RETENUE DU PONT DU ROI</t>
  </si>
  <si>
    <t>FRGL136</t>
  </si>
  <si>
    <t>Pont du Roy</t>
  </si>
  <si>
    <t>ANTULLY/Bourg</t>
  </si>
  <si>
    <t>0471010S0001</t>
  </si>
  <si>
    <t>SCOT PAYS DE L'AUTUNOIS MORVAN</t>
  </si>
  <si>
    <t>Le système d'assainissement atteint de bons rendements épuratoires répondant aux exigences réglementaires. Le rejet au milieu naturel est de qualité variable en fonction du résiduel en algues vertes notamment en période estivale avec une photosynthèse prononcée.</t>
  </si>
  <si>
    <t>L'entretien préventif du réseau se poursuit avec un hydrocurage réalisé chaque année sur 50% du linéaire.</t>
  </si>
  <si>
    <t xml:space="preserve">L'activité algale est plus ou moins prononcée selon la période. Le déversement au milieu naturel n'est pas effectif toute l'année notamment en période de sécheresse. </t>
  </si>
  <si>
    <t>ANTULLY</t>
  </si>
  <si>
    <t>L'ARROUX DEPUIS LA CONFLUENCE DU TERNIN JUSQU'A GUEUGNON</t>
  </si>
  <si>
    <t>FRGR184a</t>
  </si>
  <si>
    <t>AUTUN/Champs Bons</t>
  </si>
  <si>
    <t>0471014S0002</t>
  </si>
  <si>
    <t>AUTUN</t>
  </si>
  <si>
    <t>ABATTOIRS AUTUN</t>
  </si>
  <si>
    <t>Laboratoire des Ponts et Chaussées</t>
  </si>
  <si>
    <t>Chimie, parachimie, pétrole</t>
  </si>
  <si>
    <t>SECUA</t>
  </si>
  <si>
    <t>Production d énergie</t>
  </si>
  <si>
    <t>DIM AUTUN</t>
  </si>
  <si>
    <t>Textile</t>
  </si>
  <si>
    <t>CET</t>
  </si>
  <si>
    <t>Traitement de déchets</t>
  </si>
  <si>
    <t>L'ARROUX ET SES AFFLUENTS DEPUIS LA SOURCE JUSQU'A LA CONFLUENCE AVEC LE TERNIN</t>
  </si>
  <si>
    <t>FRGR183</t>
  </si>
  <si>
    <t>Ruisseau de la Papeterie</t>
  </si>
  <si>
    <t>AUXY/Bourg</t>
  </si>
  <si>
    <t>0471015S0003</t>
  </si>
  <si>
    <t>AUXY</t>
  </si>
  <si>
    <t>Ruisseau le Trévoux</t>
  </si>
  <si>
    <t>BARNAY/ Bourg</t>
  </si>
  <si>
    <t>0471020S0001</t>
  </si>
  <si>
    <t>BARNAY</t>
  </si>
  <si>
    <t>LES ECHETS ET SES AFFLUENTS DEPUIS LA SOURCE JUSQU'A SA CONFLUENCE AVEC L'ARROUX</t>
  </si>
  <si>
    <t>FRGR2027</t>
  </si>
  <si>
    <t>BRION/Bourg</t>
  </si>
  <si>
    <t>0471062S0002</t>
  </si>
  <si>
    <t xml:space="preserve">Le fonctionnement des ouvrages reste difficile à apprécier pour cette année 2019. Le prélèvement en entrée est impossible et le rejet non matérialisé est en charge et dissimulé au fond d'un fossé récepteur non entretenu._x000D_
</t>
  </si>
  <si>
    <t>Le manque de suivi et d'entretien ne permettent pas un fonctionnement optimal des ouvrages._x000D_
Les drains de collecte sont en charge.</t>
  </si>
  <si>
    <t>BRION</t>
  </si>
  <si>
    <t>BRION/Guenand</t>
  </si>
  <si>
    <t>0471062S0001</t>
  </si>
  <si>
    <t xml:space="preserve">La réparation de la jupe du décanteur-digesteur a été réalisée en décembre 2018 par la société Saint Dizier Environnement._x000D_
Cette intervention a nécessité le pompage, le séchage du décanteur et la location d'un engin de levage pour remettre la jupe en place. _x000D_
Une nouvelle intervention a été réalisée fin novembre 2019 afin de colmater une fuite découverte sur le fond de la cuve._x000D_
_x000D_
A la suite de ces travaux, nous avons recommandé une remise en état des abords en régalant le terrain et en semant du gazon ainsi qu'une remise en état du lit bactérien colmaté par les boues. _x000D_
La maintenance du décanteur-digesteur a impliqué cette année 2019 une vidange complète de l'ouvrage ainsi que deux vidanges de la fosse de dérivation  installée spécialement pour les travaux de remise en état du décanteur. Aussi la production de boues cette année est significative par rapport  au nombre de raccordés. _x000D_
_x000D_
Le point de rejet au milieu naturel n'est pas entretenu et demeure souvent inaccessible. Ce point de rejet est à matérialiser et le fossé récepteur doit être curé._x000D_
</t>
  </si>
  <si>
    <t xml:space="preserve">Les efforts se sont portés ces deux dernières années sur la remise en état du décanteur digesteur. Toutefois, le fonctionnement de la station ne pourra être efficace sans un entretien régulier du dégrilleur, sans l'assurance du bon fonctionnement de l'ouvrage de chasse et sans la remise en état du lit bactérien (colmaté par les boues reçues ces dernières années). </t>
  </si>
  <si>
    <t>BRION/Les Boursons-Les Bas de Riaux</t>
  </si>
  <si>
    <t>0471062S0003</t>
  </si>
  <si>
    <t xml:space="preserve">Cette microstation a atteint en 2019 de bonnes performances épuratoires sur la fraction organique. Le résiduel en pollution azotée et phosphorée est significatif. _x000D_
La commune envisage de déléguer l'entretien des ouvrages à une société d'exploitation. </t>
  </si>
  <si>
    <t>L'activité biologique de l'ouvrage est correcte notamment avec le faible taux de charge polluante.</t>
  </si>
  <si>
    <t>LE MESVRIN ET SES AFFLUENTS DEPUIS LA SOURCE JUSQU'A SA CONFLUENCE AVEC L'ARROUX</t>
  </si>
  <si>
    <t>FRGR202</t>
  </si>
  <si>
    <t>Le Rançon</t>
  </si>
  <si>
    <t>BROYE/Bourg</t>
  </si>
  <si>
    <t>0471063S0001</t>
  </si>
  <si>
    <t>Selon les temps de fonctionnement de la vis de relèvement, le débit transité sur la station en 2019 atteint 117 m3/j soit 111% de la capacité nominale de la station. . La station est en surcharge hydraulique sur l'ensemble de la période hivernale. _x000D_
_x000D_
Les ouvrages sont vieillissants (génie civil, conduite, équipements mécaniques) et non adaptés aux surcharges hydrauliques récurrentes. _x000D_
La gestion des eaux claires parasites est indispensable pour permettre un fonctionnement optimal des ouvrages et éviter les départs de boues intempestifs au milieu naturel. _x000D_
Le suivi des préconisations de travaux du schéma directeur permettra d'améliorer cette situation dans les années à venir. Les travaux de remplacement de la station d'épuration par un filtre planté de roseaux sont programmés pour 2023-2024._x000D_
_x000D_
Les boues d'épuration ne sont toujours pas conformes pour une valorisation agricole compte tenu du taux de cuivre trop élevé._x000D_
_x000D_
La qualité du rejet est correcte le jour du bilan 24H mais les rendements épuratoires globaux sont à relativiser du fait des départs de boues lors des à coups hyrauliques (traces de boues dans le canal de sortie et au sein de la mare à l'aval de la station).</t>
  </si>
  <si>
    <t>Le réseau draine une importante quantité d'eaux claires parasites même en période de temps sec. _x000D_
Le programme de réhabilitation détaillé dans le schéma directeur réalisé l'an passé par la commune est à mettre en oeuvre.</t>
  </si>
  <si>
    <t xml:space="preserve">L'asservissement de la vis aux poires de niveau apparaît défaillant avec des fonctionnements périodiques en continu. Un renouvellement des anciennes poires de niveau permettrait de fiabiliser le fonctionnement. _x000D_
_x000D_
Un hyrocurage de la conduite entre le bassin d'aération et le clarificateur pourrait peut-être réglée le poblème de débordement des boues du bassin d'aération._x000D_
_x000D_
La production de boues est difficile à estimer en l'absence de débitmètre et de débit nominal fiable des pompes d'extraction. Aussi, la quantité de boues évacuées semble un  paramètre plus fiable. Celle-ci atteint en 2019 100 m3 soit 1500 kg de MS. Cela représente la pollution éliminée de 100 EH. Cette valeur est bien inférieure au nombre de raccordés à la station. Cette incohérence peut s'expliquer par des départs de boues au milieu naturel en cas de surcharge hydraulique. _x000D_
Une fréquence d'extraction des boues plus importante permettrait de limiter ce risque de transfert de boues du clarificateur au milieu naturel. _x000D_
_x000D_
_x000D_
Lors du bilan la station a fonctionné en surcharge hydraulique à hauteur de 185 % et en sous charge organique à hauteur de 74 % de la capacité nominale (selon le paramètre NTK)._x000D_
Malgré l'importante dilution de l'effluent en entrée, la station conserve de bonnes performances épuratoires. Le rejet au milieu naturel est de bonne qualité tous paramètres confondus._x000D_
</t>
  </si>
  <si>
    <t>BROYE</t>
  </si>
  <si>
    <t>BROYE/Les Combards</t>
  </si>
  <si>
    <t>0471063S0002</t>
  </si>
  <si>
    <t xml:space="preserve">La conception de l'ouvrage ne permet pas un fonctionnement optimal, le manque d'aération est notamment mis en avant. Une amélioration du regard d'entrée serait bénéfique pour supprimer cette problématique d'obstruction récurrente. _x000D_
_x000D_
La qualité du rejet était affectée par le défaut de fonctionnement de la filière le jour notre passage (obstruction en tête). </t>
  </si>
  <si>
    <t>Le regard en tête de filière est sujet à l'encrassement et implique un nettoyage régulier. Le cas échéant une remise en état du regard est nécessaire pour supprimer ce problème d'obstruction récurrente._x000D_
Le réseau ne collecte pas d'eaux claires parasites permanentes.</t>
  </si>
  <si>
    <t>Le décanteur-digesteur assure bien son rôle de piégeage des matières décantables. En revanche, la fonction de traitement de la pollution dissoute du lit bactérien est affectée par un défaut d'oxygénation.</t>
  </si>
  <si>
    <t>L'ARROUX DEPUIS GUEUGNON JUSQU'A SA CONFLUENCE AVEC LA LOIRE</t>
  </si>
  <si>
    <t>FRGR184b</t>
  </si>
  <si>
    <t>Ruisseau de Clessy</t>
  </si>
  <si>
    <t>CHASSY/Bourg</t>
  </si>
  <si>
    <t>0471111S0001</t>
  </si>
  <si>
    <t xml:space="preserve">Le  fonctionnement biologique a été régulièrement perturbé au niveau du premier bassin lié à la présence de lentilles. Le deuxième bassin assure une part prépondérante dans assainissement de l'effluent. Le rejet est régulièrement marqué par la présence d'algues vertes. _x000D_
_x000D_
</t>
  </si>
  <si>
    <t>CHASSY</t>
  </si>
  <si>
    <t>LE TERNIN ET SES AFFLUENTS DEPUIS LA RETENUE DE CHAMBOUX JUSQU'A SA CONFLUENCE AVEC L'ARROUX</t>
  </si>
  <si>
    <t>FRGR194b</t>
  </si>
  <si>
    <t>Le Ternin</t>
  </si>
  <si>
    <t>CHISSEY EN MORVAN/BUIS</t>
  </si>
  <si>
    <t>0471129S0001</t>
  </si>
  <si>
    <t>CHISSEY EN MORVAN</t>
  </si>
  <si>
    <t>CLESSY/Bourg</t>
  </si>
  <si>
    <t>0471136S0001</t>
  </si>
  <si>
    <t xml:space="preserve">Sur les 9 premier mois de l'année, le fonctionnement biologique de ce lagunage a été marqué par un fonctionnement perturbé au niveau du premier bassin avec la présence de lentilles et par une activité biologique soutenue au niveau du deuxième bassin. _x000D_
Ainsi le rejet de ce lagunage, travaillant pratiquement à son nominal, est régulièrement de médiocre qualité avec la présence plus ou moins importantes d'algues vertes. Avec la régression des lentilles, le fonctionnement biologique s'est améliorée au cours du dernier trimestre. _x000D_
_x000D_
_x000D_
_x000D_
</t>
  </si>
  <si>
    <t>CLESSY</t>
  </si>
  <si>
    <t>Fossé</t>
  </si>
  <si>
    <t>CORDESSE/Bourg Est</t>
  </si>
  <si>
    <t>0471144S0002</t>
  </si>
  <si>
    <t>CORDESSE</t>
  </si>
  <si>
    <t>Ruisseau d'Abats</t>
  </si>
  <si>
    <t>CORDESSE/Bourg Ouest</t>
  </si>
  <si>
    <t>0471144S0001</t>
  </si>
  <si>
    <t>LA DREE ET SES AFFLUENTS DEPUIS LA SOURCE JUSQU'A SA CONFLUENCE AVEC L'ARROUX</t>
  </si>
  <si>
    <t>FRGR193b</t>
  </si>
  <si>
    <t>Ruisseau de Digoine</t>
  </si>
  <si>
    <t>COUCHES/Mardor</t>
  </si>
  <si>
    <t>060971149002</t>
  </si>
  <si>
    <t>COUCHES</t>
  </si>
  <si>
    <t>CENTRE MEDICAL</t>
  </si>
  <si>
    <t>Ruisseau le Verniaux</t>
  </si>
  <si>
    <t>CURDIN/Le Bourg</t>
  </si>
  <si>
    <t>0471161S0001</t>
  </si>
  <si>
    <t>En 2019, le fonctionnement biologique et mécanique des ouvrages est globalement satisfaisant. Le rejet est de qualité conforme aux ouvrages en place avec la pollution carbonée correctement traitées et la pollution azotée bénéficiant d'une bonne nitrification._x000D_
En moyenne les ouvrages ont travaillé à 60 % de leur capacité hydraulique avec une lègère augmentation par rapport à 2018. On notera le bon comportement du réseau en période sèche : les ouvrage travaille à 48 % de leur capacité. Cette charge est cohérente au regard du nombre de branchement. _x000D_
Cependant, une variation  de la charge hydraulique en fonction de la pluviométrie est observée aussi bien en entrée de station qu'au niveau des postes réseau. Seul au cours du mois de décembre, la capacité nominale des ouvrages a été dépassée._x000D_
_x000D_
Le réseau étant séparatif et récent dans sa grande majorité, le contrôle des branchements est conseillé d'autant plus que la station d'épuration a été conçue pour un réseau séparatif._x000D_
_x000D_
Le bilan 24 heure d'autosurveilalnce est prévu en 2020 par la collectivité</t>
  </si>
  <si>
    <t>Au niveau des postes, certains dysfonctionnement sont apparus sans provoqué de déversement au milieu naturel. Une vérification électrique de alternance des pompes est souhaitable..</t>
  </si>
  <si>
    <t>CURDIN</t>
  </si>
  <si>
    <t>Ruisseau de Ravelon</t>
  </si>
  <si>
    <t>CURGY/Bourg</t>
  </si>
  <si>
    <t>0471162S0002</t>
  </si>
  <si>
    <t>Les eaux usées reçues sont très diluées aussi bien par des intrusions d'eaux claires parasites que météorites. La surcharge hydraulique masque les signes de surcharges polluantes. La qualité des eaux de rejet au milieu naturel est globalement satisfaisante. Toutefois, le taux de charge élevé se reflète par une qualité de rejet variable en ammonium._x000D_
_x000D_
_x000D_
Le schéma directeur en cours a permis de dégager les pistes d'amélioration nécessaires aussi bien concernant la problématique de surcharge hydraulique que de surcharge polluante des ouvrages. _x000D_
A ce titre, le renouvellement de la station actuelle par un filtre planté de roseaux d'une capacité de 500 Equivalents Habitants suivi d'une zone de rejet végétalisé est classé en priorité 2 (travaux en 2023)._x000D_
La commune souhaite débuté en 2020  les travaux en priorité 1 de déconnexion des fossés route de Dracy et Rue de la Croix des Fleurs ainsi qu'une partie de la mise en séparatif du réseau route d'Autun comprenant le déplacement du déversoir d'orage n°1.</t>
  </si>
  <si>
    <t>Le réseau draine beaucoup d'eaux claires qu'elles soient permanentes ou météoriques._x000D_
Les études et travaux prévus par le Schéma Directeur d'Assainissement en 2019 ont été décalés en 2020._x000D_
Celui-ci prévoit en priorité 1 des opérations de mise en séparatif et la déconnection de plusieurs fossés._x000D_
Ainsi la réduction des apports météoriques passe par la mise en séparatif route d'AUTUN avec déplacement du déversoir d'orage n°1 ainsi que par la déconnection des fossés route de Dracy et Croix des fleurs._x000D_
La réduction des arrivées d'eaux claires parasites permanentes passe elle, par le gainage du tronçon unitaire en amont du DO2 ainsi que par le remplacement des tronçons route de St Léger, rue de la Poriotte et rue Croix des fleurs.</t>
  </si>
  <si>
    <t>L'activité biologique est correcte._x000D_
Lors de l'analyse réglementaire réalisée en mars les objectifs imposés étaient atteints.</t>
  </si>
  <si>
    <t>CURGY</t>
  </si>
  <si>
    <t>La Chapelle</t>
  </si>
  <si>
    <t>CURGY/Drousson</t>
  </si>
  <si>
    <t>0471162S0003</t>
  </si>
  <si>
    <t>Le rejet au milieu naturel est de mauvaise qualité aussi bien en termes de pollution carbonée que de pollution azotée.</t>
  </si>
  <si>
    <t xml:space="preserve">Ce monobassin présente des signes de surcharge polluante. Les conditions d'oxygénation sont limitées comme en témoigne le rejet significatif en azote ammoniacal. </t>
  </si>
  <si>
    <t>CURGY/Nanteuil et Champlong</t>
  </si>
  <si>
    <t>0471162S0005</t>
  </si>
  <si>
    <t xml:space="preserve">Le filtre planté de roseaux atteint de bonnes performances épuratoires. Le rejet en nitrates est habituel pour ce type de station. </t>
  </si>
  <si>
    <t>Les mesures réalisées dans le cadre du schéma directeur confirment l'apport d'eaux parasites malgré la nature séparative du réseau. Un passage caméra en contexte de nappe haute dans le collecteur principal  et dans les branchements est proposé pour identifier les sources des eaux claires parasites.</t>
  </si>
  <si>
    <t xml:space="preserve">Hormis pour le mois de décembre où le débit atteint près de 30 m3/j , la charge hydraulique reçue cette année est assez constante et atteint environ 11 m3/j soit 47% de la capacité nominale de la station. _x000D_
Le filtre planté assure un traitement efficace de la pollution domestique.  </t>
  </si>
  <si>
    <t>CURGY/Saint Denis</t>
  </si>
  <si>
    <t>0471162S0001</t>
  </si>
  <si>
    <t>Ce lagunage est fortement sollicité compte tenu du nombre de raccordés. Cela se traduit par un rejet significatif en azote ammoniacal. Toutefois le rejet apparît de qualité satisfaisante sur la pollution organique._x000D_
Des mesures doivent être prises pour d'une part  éradiquer les ragondins et d'autre part remettre en état les berges._x000D_
_x000D_
Pour optimiser le fonctionnement du système il convient de mettre en oeuvre les préconisations du schéma directeur._x000D_
Le remplacement du collecteur de la rue des Champs Devalay est conseillé suite au schéma directeur et planifié 2025.</t>
  </si>
  <si>
    <t>Les mesures réalisées dans le cadre du schéma ont mis en évidence la présence d'eaux claires parasites permanentes et un phénomène de ressuyage important après les pluies.</t>
  </si>
  <si>
    <t xml:space="preserve">L'activité biologique des ouvrages est correcte en revanche la pérennité des ouvrages est compromise par la fragilisation des talus._x000D_
L'analyse réglementaire du mois de mars met en évidence un rejet de bonne qualité. Seul le paramètre azoté est significatif. Les rendements d'épuration sont affectés par la dilution de l'effluent reçu. _x000D_
</t>
  </si>
  <si>
    <t>CURGY/Saint Denis 2</t>
  </si>
  <si>
    <t>0471162S0004</t>
  </si>
  <si>
    <t xml:space="preserve">Aucun rejet au milieu naturel n'a jamais été constaté._x000D_
Un pompage partiel des dépôts et une réhabilitation du point de rejet sont nécessaires._x000D_
Nous ne constatons pas d'impact sur le milieu naturel. _x000D_
</t>
  </si>
  <si>
    <t>L'environnement arboré du mono-bassin contribue à une accumulation de feuilles mortes dans l'ouvrage. Les boues sont également visibles en surface de l'ouvrage. _x000D_
Le débit d'alimentation est très faible et la conduite de sortie est bien trop haute pour permettre un déversement au milieu naturel. Aussi, cet ouvrage constitue davantage un point de stagnation et d'évaporation des eaux usées qu'un réel traitement par lagunage</t>
  </si>
  <si>
    <t>L'ARROUX</t>
  </si>
  <si>
    <t>DIGOIN/Ville</t>
  </si>
  <si>
    <t>0471176S0004</t>
  </si>
  <si>
    <t>DIGOIN</t>
  </si>
  <si>
    <t>La Drée</t>
  </si>
  <si>
    <t>DRACY SAINT LOUP/Bourg</t>
  </si>
  <si>
    <t>0471184S0002</t>
  </si>
  <si>
    <t xml:space="preserve">Malgré les travaux de chemisage du réseau de transfert du lotissement on constate que le réseau totalement unitaire reste sensible aux intrusions d'eaux claires parasites et notamment en période de réessuage c'est à dire après un évènement pluvieux lorsque le sol est gorgé d'eau. Par retour d'expérience, on sait que ces intrusions d'eaux claires parasites permanentes  proviennent en grande partie de la partie privative des branchements. _x000D_
_x000D_
La charge hydraulique reçue varie de 30 m3/j en période sèche à 140 m3/j en période pluvieuse. Le filtre est capable d'accepter dans une certaine mesure des variations de charge hydrauliques sans indicence sur son fonctionnement. Le débit maximum programmé sur le sofrel du poste de relevage est de 150 m3/j. _x000D_
_x000D_
Malgré certains points de conception non optimums, la station d'épuration fonctionne correctement et permet d'atteindre un rejet de bonne qualité. _x000D_
Toutefois les performances du système assainissement ne permettent pas de respecter les prescriptions de l'arrêté spécifique. En effet, la concentration  en NGL est supérieure au seuil de 15 mg/l et les rendements épuratoires sur les paramètres DCO, DBO5 et NGL ne respectent pas les rendements minimums exigés à savoir respectivement 90 %, 90 % et 70 %._x000D_
Ces résultats sont la conséquence de la dilution excessive de l'effluent reçu ainsi que d'objectifs épuratoires contraignants . 	_x000D_
_x000D_
_x000D_
_x000D_
_x000D_
_x000D_
</t>
  </si>
  <si>
    <t xml:space="preserve">Le réseau d'assainissement de type unitaire est très réactif aux eaux météorites comme aux eaux d'infiltration. _x000D_
Selon la campagne nocturne réalisée en 2010 par IRH, le réseau de la Rue d'Avaut n'est pas sensible aux intrusions d'eaux claires parasites permanentes._x000D_
En revanche, les travaux de chemisage du réseau de transfert du lotissement réalisés en 2018 ont normalement contribué à la réduction d'envrion 3 à 4 m3/h d'ECP selon l'étude IRH. _x000D_
Toutefois, le bian 24H du mois de mai 2019 permet d'estimer les eaux claires parasites à environ 56% du débit collecté notamment lors d'une période de réessuyage du réseau c'est à dire après un évènement pluvieux lorsque les sols sont gorgés d'eau. _x000D_
_x000D_
La remise en état du déversoir d'orage du Bourg soit le scellement de sa lame déversante est recommandée. Les pistes d'améliorations du réseau peuvent s'orienter sur les branchements en partie privative en incitant les usagers à  limiter le drainage des eaux claires permanentes. Seules les eaux météorites de type eaux de toiture et eaux de ruissellement sont à raccorder vers le réseau unitaire. </t>
  </si>
  <si>
    <t xml:space="preserve">Le filtre planté de roseaux présente un bon fonctionnement malgré un défaut de développement des roseaux sur le premier étage. Une nouvelle plantation est prévue en 2020._x000D_
La charge hydraulique est très variable en fonction de la pluviométrie. En effet, le débit estimé à partir du temps de fonctionnement des pompes peut passer de 28 m3/j aux mois de juillet et d'août à 140 m3/j au mois de février._x000D_
Pour améliorer la connaissance des déversements au milieu naturel sur le trop plein du poste de refoulement, il est possible de rapatrier sur le SOFREL les temps et nombre de déversements en utilisant la sonde de pression et la cote de déversement au trop plein._x000D_
_x000D_
La station d'épuration a fonctionné au cours de la mesure à 58% de sa  capacité hydraulique nominale et à seulement 15% de sa capacité organique nominale, compte de l'importante dilution de l'effluent reçu._x000D_
Cette dilution affecte considérablement les rendements d'épuration de l'ouvrage et ne permet pas de respecter les rendements d'épuration exigés par l'arrêté spécifique à cette station. _x000D_
Toutefois le rejet au milieu naturel est de bonne qualité. Seul le paramètre NGL dépasse le seuil de 15 mg/l exigé par l'arrêté spécifique._x000D_
_x000D_
On note une rétention permanente d'eau sur les drains du deuxième étage et ce malgré l'intervention de l'entreprise pour limiter ce phénomène. La présence de racines dans ce regard laisse à penser à un défaut d'étanchéité lors des travaux de reprise du niveau de la conduite de rejet. _x000D_
_x000D_
</t>
  </si>
  <si>
    <t>DRACY SAINT LOUP</t>
  </si>
  <si>
    <t>EPINAC/Bourg</t>
  </si>
  <si>
    <t>0471190S0001</t>
  </si>
  <si>
    <t>EPINAC</t>
  </si>
  <si>
    <t>EPINAC/Dinay</t>
  </si>
  <si>
    <t>0471190S0002</t>
  </si>
  <si>
    <t>EPINAC/Grandvaux</t>
  </si>
  <si>
    <t>0471190S0007</t>
  </si>
  <si>
    <t>EPINAC/La Drée</t>
  </si>
  <si>
    <t>0471190S0005</t>
  </si>
  <si>
    <t>EPINAC/La Forge</t>
  </si>
  <si>
    <t>0471190S0006</t>
  </si>
  <si>
    <t>EPINAC/La Garenne</t>
  </si>
  <si>
    <t>0471190S0003</t>
  </si>
  <si>
    <t>EPINAC/Ressille</t>
  </si>
  <si>
    <t>0471190S0004</t>
  </si>
  <si>
    <t>ETANG SUR ARROUX/Ville</t>
  </si>
  <si>
    <t>0471192S0002</t>
  </si>
  <si>
    <t xml:space="preserve">Avec une légère augmentation, par rapport à 2018, les ouvrage ont travaillé à 91 % de leur capacité en termes de charge hydraulique. Cette charge varie nettement en fonction de la pluviométrie et le niveau de l'Arroux avec une surcharge hydraulique lors du premier trimestre et en décembre. 788 m3/j - 112 %). De juin à septembre, les ouvrages ont travaillé à 42 % de leur capacité soit 297 m3/j. Cette charge est acceptable compte tenu des 773 branchements répertoriés._x000D_
_x000D_
Concernant la charge polluante exprimé en DCO, les ouvrages ont travaillé en moyenne à 20 % de leur capacité. Bien qu'en augmentation par rapport à 2018, cette charge est anormalement faible étant donné le nombre de branchement. Il est estimé que 40 % de la pollution produite arrive à la station. _x000D_
_x000D_
Concernant la production de boue, on observe une nette augmentation par rapport à 2018. La quantité de matière sèche se rappoche de la pollution produite au niveau de la collectivité.  _x000D_
_x000D_
Avec une pollution carbonée correctement traitée, le fonctionnement biologique est généralement satisfaisant. Concernant la pollution azotée, l'apport plus ou moins important d'eaux claires parasites ne permet pas d'avoir une dénitrification importante. Pour le traitement du phosphore, la concentration moyenne sur l'année 2019 est conforme à l'arrêté cependant lié à un problème de livraison et de pompage (amorçage) la concentration en rejet a été élevé d'août à novembre. La situation est redevenue acceptable en décembre._x000D_
_x000D_
L'arrêté de rejet est respecté principalement en termes de concentration. Les rendements d'épuration (MES et Pt) sont atténués avec l'arrivée d'un effluent peu chargé lié à la présence d'eaux claires parasites._x000D_
_x000D_
Lorsque le schéma directeur d'assainissement sera à l'ordre du jour, il devra être axé sur le réseau. Les travaux proposés in fine devront permettre d'augmenter le transfert de la charge polluante au système de traitement. Les lieux d'intrusion des eaux claires parasites seront également à déterminer.   _x000D_
_x000D_
</t>
  </si>
  <si>
    <t>ETANG SUR ARROUX</t>
  </si>
  <si>
    <t>GUEUGNON/Ville</t>
  </si>
  <si>
    <t>0471230S0003</t>
  </si>
  <si>
    <t>GUEUGNON</t>
  </si>
  <si>
    <t>IGORNAY/Bourg</t>
  </si>
  <si>
    <t>0471237S0001</t>
  </si>
  <si>
    <t>IGORNAY</t>
  </si>
  <si>
    <t>Lacanche</t>
  </si>
  <si>
    <t>IGORNAY/La Varenne</t>
  </si>
  <si>
    <t>0471237S0003</t>
  </si>
  <si>
    <t>LA BOULAYE/Bourg</t>
  </si>
  <si>
    <t>0471046S0001</t>
  </si>
  <si>
    <t xml:space="preserve">En 2019, le décanteur a fonctionné correctement, mais ce simple prétraitement ne permet pas d'avoir un rejet de bonne qualité. _x000D_
Cependant l'impact du rejet sur l'Arroux est faible._x000D_
</t>
  </si>
  <si>
    <t>LA BOULAYE</t>
  </si>
  <si>
    <t>LA BOULAYE/Centre Bouddhiste</t>
  </si>
  <si>
    <t>0471046S0002</t>
  </si>
  <si>
    <t>L'ETANG REUIL ET SES AFFLUENTS DEPUIS LA SOURCE JUSQU'A SA CONFLUENCE AVEC L'ARROUX</t>
  </si>
  <si>
    <t>FRGR1921</t>
  </si>
  <si>
    <t>LA CHAPELLE AU MANS/Bourg</t>
  </si>
  <si>
    <t>0471088S0001</t>
  </si>
  <si>
    <t>Malgré un fonctionnement mécanique des chasses aléatoires, le fonctionnement biologique des filtres est  resté viable en 2019. Le rejet est de qualité conforme aux ouvrages en place malgré une hydraulique importante en cas de pluie. La pollution carbonée est correctement traitée et la pollution azotée bénéficie d'une bonne nitrification. Néanmoins, le rendement global du système d'assainissement est assez faible avec un réseau unitaire qui influe nettement sur la charge hydraulique admise par les ouvrages._x000D_
_x000D_
Début 2020, la collectivité changera les joints des clapets de chasse pour éviter les débits de fuites constaté lors de nos visites. Le remplacement des compteurs de bâchées est également prévu. La charge hydraulique reçue par les ouvrages sera de nouveau appréhendée._x000D_
_x000D_
Conformément à l'arrêté du 21 juillet 2015, la collectivité aura un bilan 24 heures d'autosurveillance à réaliser en 2020.</t>
  </si>
  <si>
    <t>LA CHAPELLE AU MANS</t>
  </si>
  <si>
    <t>LA MOTTE SAINT JEAN/Bourg</t>
  </si>
  <si>
    <t>0471325S0001</t>
  </si>
  <si>
    <t>LA MOTTE SAINT JEAN</t>
  </si>
  <si>
    <t>LAIZY/Bourg</t>
  </si>
  <si>
    <t>0471251S0001</t>
  </si>
  <si>
    <t>Le fonctionnement biologique du lagunage varie en fonction de l'importance du développement des lentilles. D'une qualité conforme aux ouvrages en place en leur absence, la qualité du rejet se dégrade avec leur prolifération. Des signes de septicité sont alors plus ou moins visibles._x000D_
_x000D_
L'estimation de la charge hydraulique transitée par le poste montre une nette baisse par rapport à 2018 (-26 %). En période sèche, les ouvrages travaillent à un tiers de leur capacité hydraulique. Cette charge est relativement cohérente compte tenu des 138 branchements répertoriés. Cette charge évolue significativement en période pluvieuse malgré un réseau de type séparatif. Dans le cadre de la réglemention (arrêté du 21 juin 2015), un schéma directeur sera demandé. Pour ce système d'assainissement, il conviendra notamment d'orienter l'étude sur le fonctionnement du réseau afin de maîtriser la charge hydraulique en période  pluviieuse pour améliorer les rendements épuratoires (détournement des eaux pluviales). _x000D_
_x000D_
Par conséquent à cette situation, le coût énergétique est fortement impacté avec des consommations moyennes de 2.2 kW par jour en période sèche et atteignant 53  kW/j en période de crue de l'Arroux.</t>
  </si>
  <si>
    <t>LAIZY</t>
  </si>
  <si>
    <t>Ruisseau du Gorat</t>
  </si>
  <si>
    <t>MARLY SUR ARROUX/Bourg</t>
  </si>
  <si>
    <t>0471281S0001</t>
  </si>
  <si>
    <t xml:space="preserve">Cette année 2019, le fonctionnement de ce lagunage a été perturbé au niveau du premier étage de traitement avec la présence de lentilles. Néanmoins l'activité du deuxième bassin a permis généralement d'avoir un rejet est de qualité conforme pour ce type d'ouvrage._x000D_
_x000D_
Consciente d'avoir des ouvrages travaillant au dessus de leur capacité nominale, la collectivité envisage un schéma directeur d'assainissement pour envisager leur évolution.  Au niveau du réseau de type séparatif, le contrôle des branchement sera nécessaire pour localiser les apports d'eaux pluviales et les détourner du réseau d'assainissement bien certains opération bénéfique ont déjà été faite par la collectivité. </t>
  </si>
  <si>
    <t>MARLY SUR ARROUX</t>
  </si>
  <si>
    <t>RESTAURANT LA PETITE AUBERGE</t>
  </si>
  <si>
    <t>Le Mesvrin</t>
  </si>
  <si>
    <t>MARMAGNE/Bourg</t>
  </si>
  <si>
    <t>0471282S0001</t>
  </si>
  <si>
    <t>SCOT COMMUNAUTE URBAINE LE CREUSOT / MONTCEAU-LES-MINES</t>
  </si>
  <si>
    <t>MARMAGNE</t>
  </si>
  <si>
    <t>MARMAGNE/La Croix Blanchot</t>
  </si>
  <si>
    <t>0471282S0002</t>
  </si>
  <si>
    <t>MARMAGNE/Vau Martin</t>
  </si>
  <si>
    <t>0471282S0003</t>
  </si>
  <si>
    <t>MESVRES/Bourg</t>
  </si>
  <si>
    <t>0471297S0001</t>
  </si>
  <si>
    <t>MESVRES</t>
  </si>
  <si>
    <t>Ruisseau de l'Etang de Noël</t>
  </si>
  <si>
    <t>RECLESNE/Bourg</t>
  </si>
  <si>
    <t>0471368S0001</t>
  </si>
  <si>
    <t>RECLESNE</t>
  </si>
  <si>
    <t xml:space="preserve">ruisseau Charles MICHAUD </t>
  </si>
  <si>
    <t>RIGNY SUR ARROUX/ Bourg</t>
  </si>
  <si>
    <t>0471370S0001</t>
  </si>
  <si>
    <t>En 2019, l'estimation de la charge hydraulique traitée par la station a connu une certaines baisse par rapport à 2018 (-30 % environ). En moyenne les ouvrages ont tout de même travaillé à 126 % de leur capacité nominale. Cette capacité a été nettement dépassé lors des deux derniers mois de l'année. Avec un réseau séparatif, cette situation est anormal. De juin à  septembre, en période sèche, la situation est acceptable. On observe une certaines cohérence entre la charge hydraulique admise et le nombre de raccordé. Les ouvrages ont alors travaillé à 60 % de leur capacité nominale._x000D_
_x000D_
Le bilan 24 heures d'autosurveilalnce réalisé dans le cadre du schéma directeur d'assainissement montre un rejet de qualité conforme aux ouvrages en place avec une pollution carbonée correctement traité et une pollution azotée bénéficiant d'un traitement acceptable étant donné les ouvrages en place. Par temps sec, cette qualité de rejet est généralement observée. Ce bilan montre également une faible charge polluante entrante compte tenu du nombre de raccordé. Globalement les rendements d'épuration de ce système d'assainissement sont relativement faibles avec une production de boue peu élevée. _x000D_
_x000D_
Consciente des lacunes de son système d'assainissement, la collectivité a débuté un schéma directeur assainissement en 2019. Cette étude devrait aboutir en 2020 avec un programme de travaux proposés afin d'améliorer le fonctionnement du système (station et réseau).</t>
  </si>
  <si>
    <t xml:space="preserve">La collectivité a prévu des hydraucurages réguliers dans certaines portions du réseau à faible pente, ce qui favorise les dépots. </t>
  </si>
  <si>
    <t>RIGNY SUR ARROUX</t>
  </si>
  <si>
    <t>LA DREE ET SES AFFLUENTS DEPUIS LA SOURCE JUSQU'A LA RETENUE DU PONT DU ROI</t>
  </si>
  <si>
    <t>FRGR2030</t>
  </si>
  <si>
    <t>Barrage du Pont du Roy</t>
  </si>
  <si>
    <t>SAINT EMILAND/Bourg Est</t>
  </si>
  <si>
    <t>0471409S0002</t>
  </si>
  <si>
    <t>SAINT EMILAND</t>
  </si>
  <si>
    <t>SAINT EMILAND/Ouest</t>
  </si>
  <si>
    <t>0471409S0001</t>
  </si>
  <si>
    <t>La Vévre</t>
  </si>
  <si>
    <t>SAINT FIRMIN/Bourg</t>
  </si>
  <si>
    <t>0471413S0001</t>
  </si>
  <si>
    <t>SAINT FIRMIN</t>
  </si>
  <si>
    <t>SAINT FORGEOT/Bourg</t>
  </si>
  <si>
    <t>0471414S0002</t>
  </si>
  <si>
    <t>SAINT FORGEOT</t>
  </si>
  <si>
    <t>SAINT FORGEOT/Les Télots 1</t>
  </si>
  <si>
    <t>0471414S0001</t>
  </si>
  <si>
    <t>SAINT FORGEOT/Les Télots 2</t>
  </si>
  <si>
    <t>0471414S0003</t>
  </si>
  <si>
    <t>Honeaywell</t>
  </si>
  <si>
    <t>Ruisseau de Vernusse</t>
  </si>
  <si>
    <t>SAINT GERVAIS SUR COUCHES/Bourg</t>
  </si>
  <si>
    <t>0471424S0001</t>
  </si>
  <si>
    <t>SAINT GERVAIS SUR COUCHES</t>
  </si>
  <si>
    <t>SAINT LEGER DU BOIS/Bourg</t>
  </si>
  <si>
    <t>0471438S0001</t>
  </si>
  <si>
    <t xml:space="preserve">Le lagunage est largement sous-dimensionné par rapport au plan de projet initial, ce qui contribue à des désordres biologiques (point mis en évidence lors de la bathymétrie réalisée en 2015). _x000D_
Sur la base des données du géoportail, le premier bassin serait apte à traiter la charge de 100 Equivalents Habitants soit 50% du nombre de raccordés actuels. _x000D_
_x000D_
Le lagunage a atteint en 2019 des performances satisfaisantes en termes de pollution organique. Toutefois, le résiduel en azote ammoniacal est resté significatif. _x000D_
</t>
  </si>
  <si>
    <t xml:space="preserve">Le poste de relevage réseau fonctionne correctement. Le débit moyen transité sur l'ouvrage s'élève à soit de la capacité nominale du lagunage. </t>
  </si>
  <si>
    <t xml:space="preserve">Cet ouvrage est sous-dimensionné au regard du nombre de raccordés._x000D_
Le premier bassin présente des signes de perturbations biologiques avec des remontées de boues et un aspect grisâtre. _x000D_
Toutefois, le second bassin joue bien son rôle de finition de traitement hormis sur le paramètre azoté compte tenu des mauvaises conditions d'oxygénation._x000D_
_x000D_
Le jour du prélèvement ponctuel, les eaux usées reçues étaient diluées ce qui a conduit à affecter les rendements d'épuration. </t>
  </si>
  <si>
    <t>SAINT LEGER DU BOIS</t>
  </si>
  <si>
    <t>La Dheune du ruisseau de la Creuse au Ruisseau de Meursault</t>
  </si>
  <si>
    <t>FRDR610</t>
  </si>
  <si>
    <t>Le Musseau</t>
  </si>
  <si>
    <t>SAINT PIERRE DE VARENNES/Anxin le bas</t>
  </si>
  <si>
    <t>0471468S0005</t>
  </si>
  <si>
    <t>SAINT PIERRE DE VARENNES</t>
  </si>
  <si>
    <t>Ruisseau de  Prod'Hum</t>
  </si>
  <si>
    <t>SAINT PIERRE DE VARENNES/Bourg</t>
  </si>
  <si>
    <t>0471468S0009</t>
  </si>
  <si>
    <t>Ruisseau de Brandon</t>
  </si>
  <si>
    <t>SAINT PIERRE DE VARENNES/Les Berneaux</t>
  </si>
  <si>
    <t>0471468S0006</t>
  </si>
  <si>
    <t>SAINT PIERRE DE VARENNES/Les Couchets</t>
  </si>
  <si>
    <t>0471468S0002</t>
  </si>
  <si>
    <t>SAINT PIERRE DE VARENNES/Luchet</t>
  </si>
  <si>
    <t>0471468S0007</t>
  </si>
  <si>
    <t>SAINT SERNIN DU BOIS/Chevroches</t>
  </si>
  <si>
    <t>0471479S0001</t>
  </si>
  <si>
    <t>SAINT SERNIN DU BOIS</t>
  </si>
  <si>
    <t>SAINT SYMPHORIEN DE MARMAGNE/Bourg</t>
  </si>
  <si>
    <t>0471482S0001</t>
  </si>
  <si>
    <t>SAINT SYMPHORIEN DE MARMAGNE</t>
  </si>
  <si>
    <t>SAINT SYMPHORIEN DE MARMAGNE/Entrevaux</t>
  </si>
  <si>
    <t>0471482S0002</t>
  </si>
  <si>
    <t>La Miette</t>
  </si>
  <si>
    <t>SAISY/Bourg</t>
  </si>
  <si>
    <t>0471493S0004</t>
  </si>
  <si>
    <t>SAISY</t>
  </si>
  <si>
    <t>La Farge</t>
  </si>
  <si>
    <t>SAISY/Changey</t>
  </si>
  <si>
    <t>0471493S0002</t>
  </si>
  <si>
    <t>SAISY/La Forêt</t>
  </si>
  <si>
    <t>0471493S0001</t>
  </si>
  <si>
    <t>SAISY/La Vesvre</t>
  </si>
  <si>
    <t>0471493S0005</t>
  </si>
  <si>
    <t>SAISY/Sivry</t>
  </si>
  <si>
    <t>0471493S0003</t>
  </si>
  <si>
    <t>SULLY/Bas de Veuvrotte</t>
  </si>
  <si>
    <t>0471530S0005</t>
  </si>
  <si>
    <t>SULLY</t>
  </si>
  <si>
    <t>SULLY/Bourg</t>
  </si>
  <si>
    <t>0471530S0001</t>
  </si>
  <si>
    <t>SULLY/Creusefond</t>
  </si>
  <si>
    <t>0471530S0004</t>
  </si>
  <si>
    <t>SULLY/Haut de Veuvrotte</t>
  </si>
  <si>
    <t>0471530S0006</t>
  </si>
  <si>
    <t>SULLY/La Comme</t>
  </si>
  <si>
    <t>0471530S0003</t>
  </si>
  <si>
    <t>SULLY/Morgelle</t>
  </si>
  <si>
    <t>0471530S0002</t>
  </si>
  <si>
    <t>TOULON SUR ARROUX/Bourg</t>
  </si>
  <si>
    <t>0471542S0001</t>
  </si>
  <si>
    <t xml:space="preserve">Malgré un rejet de la station d'épuration de qualité conforme  aux ouvrages en place, les rendements d'épuration du système d'épurration (station+réseau) ont été plutôt faible en 2019 avec une faible charge polluante entrante. Cette première année de comptage du débit déversé fait apparaitre un déversement à partir d'une pluie de 8 à 10 mm environ. _x000D_
_x000D_
Fin 2019, début 2020, le schéma directeur d'assainissement est en cours de finalisation avec les propositions suivantes faites à la collectivité :_x000D_
_x000D_
Au niveau de la station :_x000D_
- installation d'un dégrilleur automatique en entrée de station en lieu et place du panier dégrilleur. Cette option a été proposée afin de limiter les mises en charge du réseau de transfert en cas d'à coup hydraulique lié au colmatage du panier dégrilleur. Cette mise en charge engendre le by pass de la station alors que la capacité hydraulique des ouvrages peu ne pas être atteinte. Dans l'attente de cette installation, la gestion régulière du panier dégrilleur est à renforcer._x000D_
- installation d'un agitateur pour créer des conditions favorables au fonctionnement biologique lors des arrêts du pont brosse. _x000D_
_x000D_
Au niveau du réseau, des actions sont proposées dans les secteurs :_x000D_
- de la Route de Gueugnon avec la mise en séparatif et le détournement d'un fossé du réseau d'assainissement. Le cheminement des eaux pluviales sera à déterminer précisément._x000D_
- de la Rue du Pontin/Route d'Autun, avec une architecture du réseau modifiée, la création d'un poste de refoulement et la suppression d'une partie du réseau de transfert longeant le Pontin et l'Arroux présentant des difficultés d'accessibilité pour l'entretien.  _x000D_
- de la rue de la Vendée/Rue Montfaucon et du Faubourg Rive droite avec la mise en séparatif. _x000D_
_x000D_
Etant donné l'importance de ces travaux, la prise d'un maitre oeuvre par la collectivité, en complément du suivi de la collectivité, nous parait souhaitable._x000D_
_x000D_
La collectivité est dans l'attente de la confirmation des aides financière de l"agence de l'eau pour mettre en place la déphosphatation physicochimique_x000D_
</t>
  </si>
  <si>
    <t>Poste de Rosières : Ce poste influe peu sur la charge hydraulique reçue à la station. En août et septembre, l'estimation de la charge hydraulique est relativement cohérente au regard des 25 branchements répertoriés. _x000D_
En période pluvieuse, cette charge varie anormalement étant donné le réseau de type séparatif._x000D_
_x000D_
Poste Rive Droite : Avec un réseau unitaire en aval, ce poste est sollicité  en période pluvieuse. En période sèche, l'estimation de la charge hydrolique , représente environ 17 % de la charge hydraulique comptabilisé à la station (valeur stable par rapport à 2018). Cette proportion est de 42 % lors des mois de novembre et décembre. _x000D_
_x000D_
La charge hydraulique transitée par ce point en période sèche est relativement acceptable compte tenu du  nombre de raccordé.</t>
  </si>
  <si>
    <t xml:space="preserve">Avec une nette baisse (-18 %)  de la charge hydraulique traitée en 2019, les ouvrages ont travaillé en moyenne à 56 % de leur capacité nominale. De mai à septembre, mois les plus secs, les ouvrage sont travaillés à 34 % de leur capacité hydraulique. Seul au mois de décembre la capacité hydraulique des ouvrages a été dépassé (112 %)._x000D_
_x000D_
Lors de cette première année du comptage du débit déversé en tête de station (A2), il n'est pas observé de débit déversé par temps sec et il est comptabilisé une cinquantaine de jours de déversement. Lors d'une vingtaine de ces jours, il s'avère que la capacité hydraulique de la station n'est pas atteinte._x000D_
_x000D_
Concernant la charge polluante, on observe une augmentation par rapport à 2018. Les ouvrage ont travaillé à 25 % de leur capacité en terme de DCO. Cette charge est assez faible compte tenu au nombre de branchement, même lors des bilans effectué en période sèche et de nappe basse._x000D_
On notera le bilans de janvier et d'octobre effectué en période relativement sèche pendant lesquelles les ouvrages ont travaillé à 43 % de leur capacité soit 968 EH _x000D_
_x000D_
Malgré un nombre d'extraction et un volume extrait similaire à 2018, on observe une baisse de la production de boue avant déshydratation lié à une baisse de la siccité. _x000D_
Concernant les boues évacuées, avec une évacuation effectuée en janvier 2020 de 4.5 t de MS, on observe une production similaire à 2018._x000D_
Ces productions de boues sont relativement élevées par rapport aux charges reçues en entrée de station._x000D_
_x000D_
En 2019, le rejet de la station a été de qualité conforme au ouvrages en place avec la pollution carbonnée correctement traitée. La pollution azotée bénéficie d'une nitrification pratiquement totale mais les conditions notamment hydraulique ne permettent pas d'avoir une dénitrification optimum. Concernant le phosphore, le suivi demandé par les services de la police de l'eau montre une nette baisse du rendement par rapport à 2018 (27 % contre 41 % . Ce rendement est acceptable vis à vis des ouvrages en place en l'absence de déphosphatation physicochimique. La concentration moyenne en sortie est de 3.07  mg/l_x000D_
_x000D_
_x000D_
</t>
  </si>
  <si>
    <t>TOULON SUR ARROUX</t>
  </si>
  <si>
    <t>UXEAU/Bourg</t>
  </si>
  <si>
    <t>0471552S0001</t>
  </si>
  <si>
    <t xml:space="preserve">En 2019, le fonctionnement biologique de ce lagunage a été  généralement marqué par une forte activité biologique au niveau du premier étage de traitement et par un développement limité dans le temps de lentilles sur le deuxième bassin. La qualité du rejet a été généralement acceptable avec la présence plus ou moins importante d'algues vertes.  _x000D_
_x000D_
Le remplacement de la jupe du décanteur est prévue pour le premier trimestre 2020._x000D_
_x000D_
En période pluvieuse, le fonctionnement du système d'épuration est marqué par un débit entrant anormalement important étant donné le réseau séparatif. Lorsque le schéma directeur d'assainissement sera envisagé, La mise à jour du plan du réseau et le contrôles des branchements seront à prévoir._x000D_
_x000D_
</t>
  </si>
  <si>
    <t>Le fonctionnement du poste, peu sollicité, est satisfaisant.</t>
  </si>
  <si>
    <t>UXEAU</t>
  </si>
  <si>
    <t>VENDENESSE SUR ARROUX/Bourg</t>
  </si>
  <si>
    <t>0471565S0001</t>
  </si>
  <si>
    <t xml:space="preserve">L'estimation de la charge hydraulique reçue par le lagunage en 2019 montre une nette baisse (-35 %) par rapport à 2018. De mai à septembe, la charge hydraulique est relativement cohérente au regard du nombre de branchement, les ouvrages ont alors travaillé à 69 % de leur capacité. Cependant on observe l'influence de la pluviométrie et du niveau haut de l'arroux (décembre). _x000D_
_x000D_
En 2019, la qualité du rejet a varié en fonction du degré de l'anaérobiose des bassins lié au développement plus ou moins important des lentilles._x000D_
_x000D_
Lorsque le schéma directeur d'assainissement sera envisagé, le contrôle des branchements de ce réseau séparatif sera nécessaire afin de localiser les lieux d'intrusions des eaux pluviales dans le réseau d'eaux séparatifs. Les lieux d'intrusion des eaux de l'Arroux seront également à déterminer et des actions seront à préconiser pour les détourner du réseau d'assainisssement. _x000D_
_x000D_
</t>
  </si>
  <si>
    <t xml:space="preserve">Un lotissement est en projet sur une parcelle à proximité du lagunage (face à la mairie). D'autres habitations sont également situées à une faible distance du lagunage. Ainsi conformément à l'arrêté du 25 juillet 2015, lorsque le renouvellement du lagunage sera à l'ordre du jour, une expertise mentionnant l'absence d'incidence des futurs ouvrages sera à effectuer._x000D_
</t>
  </si>
  <si>
    <t>VENDENESSE SUR ARROUX</t>
  </si>
  <si>
    <t>contrat territorial Bourbince</t>
  </si>
  <si>
    <t>LA BOURBINCE DEPUIS TORCY JUSQU'A GENELARD</t>
  </si>
  <si>
    <t>FRGR199</t>
  </si>
  <si>
    <t>BLANZY/Ville</t>
  </si>
  <si>
    <t>0471040S0002</t>
  </si>
  <si>
    <t>BLANZY</t>
  </si>
  <si>
    <t>MONTCEAU LES MINES</t>
  </si>
  <si>
    <t>SAINT BERAIN SOUS SANVIGNES</t>
  </si>
  <si>
    <t>T.S.A INDUSTRIES</t>
  </si>
  <si>
    <t>MUNZING VALVES</t>
  </si>
  <si>
    <t>LE LAVAUX ET SES AFFLUENTS DEPUIS LA SOURCE JUSQU'A SA CONFLUENCE AVEC LA BOURBINCE</t>
  </si>
  <si>
    <t>FRGR1472</t>
  </si>
  <si>
    <t>Ruisseau de Lavaux</t>
  </si>
  <si>
    <t>CHAMPLECY/Bourg</t>
  </si>
  <si>
    <t>0471082S0001</t>
  </si>
  <si>
    <t xml:space="preserve">Le fonctionnement biologique  reste difficile en raison de sa configuration en monobassin et de la présence, à certaines périodes, de lentilles. _x000D_
En sortie, le rejet au milieu naturel reste le plus souvent de qualité moyanne, en raison d'un traitement incomplet et/ou de la présence d'une concentration résiduelle en algues vertes. </t>
  </si>
  <si>
    <t xml:space="preserve">_x000D_
</t>
  </si>
  <si>
    <t>CHAMPLECY</t>
  </si>
  <si>
    <t>LA SORME ET SES AFFLUENTS DEPUIS LA SOURCE JUSQU'A LA RETENUE DE LA SORME</t>
  </si>
  <si>
    <t>FRGR1529</t>
  </si>
  <si>
    <t>CHARMOY/Bourg</t>
  </si>
  <si>
    <t>0471103S0001</t>
  </si>
  <si>
    <t>CHARMOY</t>
  </si>
  <si>
    <t>La Sorme</t>
  </si>
  <si>
    <t>CHARMOY/Le Calvaire</t>
  </si>
  <si>
    <t>0471103S0003</t>
  </si>
  <si>
    <t>CIRY LE NOBLE/les Touillards</t>
  </si>
  <si>
    <t>0471132S0002</t>
  </si>
  <si>
    <t>CIRY LE NOBLE/Ville</t>
  </si>
  <si>
    <t>0471132S0001</t>
  </si>
  <si>
    <t>CIRY LE NOBLE</t>
  </si>
  <si>
    <t>LA BOURBINCE DEPUIS GENELARD JUSQU'A SA CONFLUENCE AVEC L'ARROUX</t>
  </si>
  <si>
    <t>FRGR200</t>
  </si>
  <si>
    <t>GENELARD/Bourg</t>
  </si>
  <si>
    <t>0471212S0001</t>
  </si>
  <si>
    <t>GENELARD</t>
  </si>
  <si>
    <t>GENELARD/Zone Artisanale</t>
  </si>
  <si>
    <t>0471212S0002</t>
  </si>
  <si>
    <t>Ruisseau de Guichard</t>
  </si>
  <si>
    <t>HAUTEFOND/Zone artisanale</t>
  </si>
  <si>
    <t>0471232S0001</t>
  </si>
  <si>
    <t xml:space="preserve">_x000D_
En 2019, l'estimation de la charge hydraulique reçue a été en baisse par rapport à 2018. Les ouvrages ont travaillé à 40 % de leur capacité nominale, cette charge est cohérente au regard du nombre de raccordé. En cette année plutôt sèche, on observe une certaine stabilité de cette charge.  _x000D_
Le fonctionnement biologique et mécanique des ouvrages a été satisfaisant. Le rejet est de qualité conforme aux ouvrages en place avec une pollution carbonée correctement traitée. La pollution azotée bénéficie d'une nitrification importante. </t>
  </si>
  <si>
    <t>Les postes réseau "parking salle des fêtes" et "casse auto" sont peu sollicités.</t>
  </si>
  <si>
    <t>HAUTEFOND</t>
  </si>
  <si>
    <t>Etang de Torcy Vieux</t>
  </si>
  <si>
    <t>LE BREUIL/Bourg</t>
  </si>
  <si>
    <t>0471059S0001</t>
  </si>
  <si>
    <t>LE BREUIL</t>
  </si>
  <si>
    <t>RETENUE DE LA SORME</t>
  </si>
  <si>
    <t>FRGL135</t>
  </si>
  <si>
    <t>Rivière du Ragny</t>
  </si>
  <si>
    <t>LES BIZOTS/Bourg</t>
  </si>
  <si>
    <t>0471038S0001</t>
  </si>
  <si>
    <t>LES BIZOTS</t>
  </si>
  <si>
    <t>LE MOULIN NEUF ET SES AFFLUENTS DEPUIS LA SOURCE JUSQU'A SA CONFLUENCE AVEC LE CANAL DU CENT</t>
  </si>
  <si>
    <t>FRGR1941</t>
  </si>
  <si>
    <t>Ruisseau du Moulin Neuf</t>
  </si>
  <si>
    <t>MONT SAINT VINCENT/Bourg</t>
  </si>
  <si>
    <t>060971320001</t>
  </si>
  <si>
    <t>MONT SAINT VINCENT</t>
  </si>
  <si>
    <t>MONTCEAU LES MINES/ Ville</t>
  </si>
  <si>
    <t>0471306S0005</t>
  </si>
  <si>
    <t>GOURDON</t>
  </si>
  <si>
    <t>SAINT VALLIER</t>
  </si>
  <si>
    <t>SANVIGNES LES MINES</t>
  </si>
  <si>
    <t>PORC 71</t>
  </si>
  <si>
    <t>HOPITAL JEAN BOUVERI</t>
  </si>
  <si>
    <t>POLIGRAT SERVICE SA</t>
  </si>
  <si>
    <t>Secteur d'activité inconnu</t>
  </si>
  <si>
    <t>SA MONTCEAU VIANDES  LA CHAROLLAISE</t>
  </si>
  <si>
    <t>CLAVIERE</t>
  </si>
  <si>
    <t>MONTCEAU LES MINES/Les Génatas</t>
  </si>
  <si>
    <t>0471306S0004</t>
  </si>
  <si>
    <t>L'OUDRACHE ET SES AFFLUENTS DEPUIS LA SOURCE JUSQU'A SA CONFLUENCE AVEC LA BOURBINCE</t>
  </si>
  <si>
    <t>FRGR204</t>
  </si>
  <si>
    <t>L'Oudrache</t>
  </si>
  <si>
    <t>OUDRY/Bourg</t>
  </si>
  <si>
    <t>0471334S0001</t>
  </si>
  <si>
    <t xml:space="preserve">Malgré un fonctionnement biologique régulièrement perturbé au niveau du deuxième étage de traitement suivant le développement plus ou moins important de lentilles,  le rejet est généralement de qualité acceptable et conforme vis à vis des ouvrages en place. _x000D_
_x000D_
Le réseau de type séparatif draine des eaux pluviales, le contrôle des branchements  seront à prévoir lorsque le schéma directeur sera à l'ordre du jour._x000D_
</t>
  </si>
  <si>
    <t xml:space="preserve">La collectivité envisage une extension de réseau de 50 m environ pour 5 nouveaux branchements. Avec 23 branchements actuellement, le lagunage est en capacité de traiter ces effluents. Il sera nécessaire d'effectuer le contrôle des branchement avant leur mise en service pour vérifier la séparation des eaux usée et des eaux pluviales._x000D_
</t>
  </si>
  <si>
    <t>OUDRY</t>
  </si>
  <si>
    <t>OUDRY/Les Boileaux</t>
  </si>
  <si>
    <t>0471334S0002</t>
  </si>
  <si>
    <t>En 2019, le fonctionnement du lagunage a été marqué par un développement important des lentilles sur l'ensemble des bassins. Le rejet, lorsqu'il y a rejet, est de moyenne qualité. Cependant, il 'y a pas d'impact sur le milieu récepteur avec l'infiltration de la totalité du rejet dans le fossé au bout de quelques mètres._x000D_
_x000D_
Afin d'éviter l'usure prématurée des pompes et une consommation d'énergie excessive, il est conseillé de contacter les riverains raccordés au poste de relevage pour mettre en conformité leur branchement avec le détournement des eaux pluviales du réseaux d'assainissement.</t>
  </si>
  <si>
    <t>La charge hydraulique transitant par le poste varie de façon significative en fonction de la pluviométrie. En période sèche, la charge hydraulique est cohérente au regards du nombre de raccordé mais elle a nettement augmentée en novembre et décembre._x000D_
Cette situation est anormale, lors de notre visite de mai 2013, il avait  été constaté 3 branchements défaillants avec l'absence de séparation entre les eaux usées et pluviales.</t>
  </si>
  <si>
    <t>canal du centre</t>
  </si>
  <si>
    <t>FRGR949</t>
  </si>
  <si>
    <t>Canal du Centre</t>
  </si>
  <si>
    <t>PALINGES/Bourg</t>
  </si>
  <si>
    <t>0471340S0001</t>
  </si>
  <si>
    <t>En 2019, on observe une baisse (-12% environ)  de la charge hydraulique traitée par rapport à 2018. Seul au mois de décembre, les ouvrages ont travaillé au dessus de leur capacité nominale. De mars à octobre, les ouvrages ont travaillé à 59 % de leur capacité. Cette charge est acceptable._x000D_
_x000D_
Globalement, le fonctionnement mécanique et biologique des ouvrages est satisfaisant. Le rejet est de qualité conforme aux ouvrage en place avec une pollution carbonée correctement traitée et une pollution azotée bénéficiant d'une bonne nitrification. Les conditions ne sont pas toujours réunie pour avoir une bonne dénitrification. Les rendements d'épuration ont été atteint lors du bilan d'autosurveillance. Néanmoins il est estimé qu'environ 50 % de la charge polluante produite arrive à la station d'épuration. Les rendements du système d'assainissement sont également atténués lors des période pluvieuses. _x000D_
_x000D_
La collectivité a débuté le programme de travaux issus du schéma directeur d'assainissement au niveau du réseau et il sera poursuivi avec la mise en séparatif (rue de Corbary)_x000D_
_x000D_
L'estimation de la production de boue est en légère hausse par rapport à 2018 et elle représente environ un tiers de la pollution produite au sein de l'agglomération.</t>
  </si>
  <si>
    <t xml:space="preserve">En période sèche, les charges hydrauliques transitant par les postes de relevage sont cohérentes au regard du nombre de raccordé en amont. _x000D_
Pour le poste de la gare, malgré une suppression d'une arrivée d'eau pluviale effectué par la collectivité, on observe une variation de la charge hydraulique transitée par ce point. _x000D_
Pour la branche du réseau du MAROT (rue du moulin), malgré la rénovation d'une canalisation suite au passage de la caméra lors du SDA, l'apport d'eau pluviale est toujours important. Le contrôle des branchements de ce réseau séparatif et récent est préconisé. _x000D_
_x000D_
Des hydrocurage ont été réalisé à différents points du réseau au cours de l'année 2019 (DO...). </t>
  </si>
  <si>
    <t>PALINGES</t>
  </si>
  <si>
    <t>CAMPING</t>
  </si>
  <si>
    <t>ROBOT COUPE</t>
  </si>
  <si>
    <t>PARAY LE MONIAL/Ville</t>
  </si>
  <si>
    <t>0471342S0003</t>
  </si>
  <si>
    <t>PARAY LE MONIAL</t>
  </si>
  <si>
    <t>PERRECY LES FORGES/Bourg</t>
  </si>
  <si>
    <t>0471346S0001</t>
  </si>
  <si>
    <t>PERRECY LES FORGES</t>
  </si>
  <si>
    <t>LE POISSON ET SES AFFLUENTS DEPUIS LA SOURCE JUSQU'A SA CONFLUENCE AVEC LA BOURBINCE</t>
  </si>
  <si>
    <t>FRGR1848</t>
  </si>
  <si>
    <t>Ruisseau de Poisson</t>
  </si>
  <si>
    <t>POISSON/Bourg</t>
  </si>
  <si>
    <t>0471354S0002</t>
  </si>
  <si>
    <t>Les eaux admises sur les ouvrages sont régulièrement diluées._x000D_
Les conditions biologiques au sein des bassins restent favorables avec une activité algale dans le prémier bassin, qui s'estompe dans le second._x000D_
_x000D_
En sortie,le débit du rejet est faible. Sa qualité généralement correcte peut temporairement être légèrement altérée par la présence résiduelle d'algues vertes.</t>
  </si>
  <si>
    <t>POISSON</t>
  </si>
  <si>
    <t>LE TAMARON ET SES AFFLUENTS DEPUIS LA SOURCE JUSQU'A SA CONFLUENCE AVEC LE CANAL DU CENTRE</t>
  </si>
  <si>
    <t>FRGR1908</t>
  </si>
  <si>
    <t>POUILLOUX/Bourg</t>
  </si>
  <si>
    <t>0471356S001</t>
  </si>
  <si>
    <t>POUILLOUX</t>
  </si>
  <si>
    <t>POUILLOUX/Pont des Vernes</t>
  </si>
  <si>
    <t>0471356S002</t>
  </si>
  <si>
    <t>LE TILLY ET SES AFFLUENTS DEPUIS LA SOURCE JUSQU'A SA CONFLUENCE AVEC LA BOURBINCE</t>
  </si>
  <si>
    <t>FRGR1872</t>
  </si>
  <si>
    <t>Ruisseau de Tilly</t>
  </si>
  <si>
    <t>SAINT AUBIN EN CHAROLLAIS/Bourg</t>
  </si>
  <si>
    <t>0471388S0001</t>
  </si>
  <si>
    <t xml:space="preserve">Les conditions biologiques montre régulièrement une activité algale plutôt dans le second bassin._x000D_
Celui-ci, peu étanche, n'atteint généralement pas son niveau de déversement au milieu naturel._x000D_
La qualité des eaux traitées (prélevées dans la zone de sortie) reste régulièrement altérée par une concentration résiduelle en algues vertes. </t>
  </si>
  <si>
    <t>Le passage en siphon au niveau du pont reste un ouvrage sensible aux obstructions, qui demande une surveillance et des interventions régulières.</t>
  </si>
  <si>
    <t>SAINT AUBIN EN CHAROLLAIS</t>
  </si>
  <si>
    <t>La Grenouille</t>
  </si>
  <si>
    <t>SAINT BERAIN SOUS SANVIGNES/Bourg</t>
  </si>
  <si>
    <t>0471390S0001</t>
  </si>
  <si>
    <t>SAINT EUSEBE/ Zone Artisanale du Monay</t>
  </si>
  <si>
    <t>0471412S0001</t>
  </si>
  <si>
    <t>SAINT EUSEBE</t>
  </si>
  <si>
    <t>Etang de Montchanin</t>
  </si>
  <si>
    <t>SAINT LAURENT D'ANDENAY/Bourg</t>
  </si>
  <si>
    <t>0471436S0001</t>
  </si>
  <si>
    <t>SAINT LAURENT D'ANDENAY</t>
  </si>
  <si>
    <t>SAINT LEGER LES PARAY/Bourg</t>
  </si>
  <si>
    <t>0471439S0001</t>
  </si>
  <si>
    <t>Cette année 2019 a été marquée par un développement limité des lentilles. Globalement, le fonctionnement biologique a été satisfaisant et étant donné cette année plutôt sèche la cote déversement n'a pas toujours été atteinte. Le rejet, lorsqu'il y a eu rejet,  est généralement de qualité acceptable avec la présence plus ou moins marqué d'algues vertes. On notera qu'avec le déplacement du lit de la Bourbince, le rejet ne se fait plus directement dans la rivière ce qui atténue fortement l'impact du rejet sur le milieu récepteur._x000D_
_x000D_
Afin d'améliorer le fonctionnement de ce système, lors du schéma directeur il a été proposé à la collectivité des travaux au niveau du réseau vétuste du lotissement et de remédier à certains branchements.</t>
  </si>
  <si>
    <t>Le fonctionnement et le suivi du poste sont satisfaisant.</t>
  </si>
  <si>
    <t>SAINT LEGER LES PARAY</t>
  </si>
  <si>
    <t>SAINT LEGER LES PARAY/Le Bois de Paray</t>
  </si>
  <si>
    <t>0471439S0002</t>
  </si>
  <si>
    <t xml:space="preserve">En 2019, le fonctionnement biologique des ouvrages a été perturbé  par le développement de lentilles sur le premier bassin. Le rejet a été généralement marqué par la présence relativement importante d'algues vertes._x000D_
_x000D_
Le schéma directeur, finalisé en 2019, a acté le renouvellement de ces ouvrages par un filtre planté de roseau suivi d'une zone de rejet végétalisée d'une capacité de 150 EH en priorité 2 et planifier en 2023. Cette priorité peut varier suivant l'évolution de l'urbanisation. Il nous semble souhaitable de coordonner le curage du lagunage (cf bathymétrie en 2018) avec la mise en place du futur traitement. </t>
  </si>
  <si>
    <t>LA LIMACE ET SES AFFLUENTS DEPUIS LA SOURCE JUSQU'A SA CONFLUENCE AVEC LA BOURBINCE</t>
  </si>
  <si>
    <t>FRGR1919</t>
  </si>
  <si>
    <t>La Limace</t>
  </si>
  <si>
    <t>SAINT ROMAIN SOUS GOURDON/Bourg</t>
  </si>
  <si>
    <t>060971477001</t>
  </si>
  <si>
    <t>SAINT ROMAIN SOUS GOURDON</t>
  </si>
  <si>
    <t>SAINT VINCENT BRAGNY/Bourg - Les Longines</t>
  </si>
  <si>
    <t>0471490S0002</t>
  </si>
  <si>
    <t xml:space="preserve">En cette année 2019, le fonctionnement du lagune a a été marqué par l'absence des lentilles contrairement aux années précédentes. Une importante photosynhése a été observé généralement sur l'ensemble du lagunage. Ainsi  le rejet a été marqué par la présence plus ou moins importante d'algues vertes. Lors du bilan 24 heures d'autosurveillance effectué par temps sec, les rendements d'épuration ont été atteint.  _x000D_
_x000D_
En termes d'hydraulique, les ouvrages ont travaillé en 2019 en moyenne à 67 % de leur capacité nominale avec une nette baisse par rapport à 2018 (-20% environ). De juin à septembre, période sèche, les ouvrages ont travaillé à 41 % de leur capacité, cette charge est cohérente au regard du nombre de branchements. Seuls au cours des mois de novembre et décembre la capacité des ouvrages a été dépassé. _x000D_
_x000D_
Suite au schéma directeur d'assainissement, des travaux ont été effectués au niveau du réseau de Bragny en début d'année (reprise des branchements). En 2020,  la collectivité poursuivra son programme de travaux au niveau du réseau du bourg face à la mairie (mise en séparatif). </t>
  </si>
  <si>
    <t>SAINT VINCENT BRAGNY</t>
  </si>
  <si>
    <t>LE MOULIN NEUF ET SES AFFLUENTS DEPUIS LA SOURCE JUSQU'A SA CONFLUENCE AVEC LA BOURBINCE</t>
  </si>
  <si>
    <t>FRGR1915</t>
  </si>
  <si>
    <t>SANVIGNES LES MINES/Les Essarts</t>
  </si>
  <si>
    <t>0471499S0004</t>
  </si>
  <si>
    <t>SANVIGNES LES MINES/Velay</t>
  </si>
  <si>
    <t>0471499S0003</t>
  </si>
  <si>
    <t>TORCY/Zone Industrielle</t>
  </si>
  <si>
    <t>0471540S0002</t>
  </si>
  <si>
    <t>LE CREUSOT</t>
  </si>
  <si>
    <t>MONTCENIS</t>
  </si>
  <si>
    <t>MONTCHANIN</t>
  </si>
  <si>
    <t>TORCY</t>
  </si>
  <si>
    <t>CMR</t>
  </si>
  <si>
    <t>SITA</t>
  </si>
  <si>
    <t>ISOROY</t>
  </si>
  <si>
    <t>Bois, papier, carton</t>
  </si>
  <si>
    <t>GIRARD Ets</t>
  </si>
  <si>
    <t>FRAMATOME</t>
  </si>
  <si>
    <t>GUINOT PERE et  FILS</t>
  </si>
  <si>
    <t>SNECMA</t>
  </si>
  <si>
    <t>Sidérurgie et métallurgie</t>
  </si>
  <si>
    <t>SA CREUSOT AUTOMOBILE</t>
  </si>
  <si>
    <t>ALSTHOM</t>
  </si>
  <si>
    <t>THERMODYN</t>
  </si>
  <si>
    <t>VARENNE SAINT GERMAIN/EST</t>
  </si>
  <si>
    <t>0471557S0002</t>
  </si>
  <si>
    <t>Avec des conditions diificiles permanentes, aussi bien au niveau biologique (lentilles...) qu'hydraulique (mise en charge du rejet...), les performances épuratoires restent limitées et souvent difficiles à évaluer.</t>
  </si>
  <si>
    <t>Le fonctionnement du poste reste régulier et cohérent avec la pollutiion théoriquement raccordée.</t>
  </si>
  <si>
    <t>VITRY EN CHAROLLAIS/Bourg</t>
  </si>
  <si>
    <t>0471588S0002</t>
  </si>
  <si>
    <t xml:space="preserve">Travaillant nettement au dessus de sa capacité nominale, le fonctionnement biologique de ce lagunage a été, cette année encore, fortement perturbé par la présence pratiquement continuelle de lentilles sur le premier étage de traitement. Le deuxième étage de traitement assure une part prépondérante du traitement. _x000D_
La qualité du rejet a été généralement de qualité acceptable mais elle peut se dégrader avec la présence plus ou moins marqué à d'algues vertes._x000D_
_x000D_
Le schéma directeur d'assainissement a été finalisé.  les exigences de rendement sont élevées afin  de ne pas dégrader le Collaillot et difficilement atteignable par une filière de traitement classique. L'option de transférer les effluents sur le système d'épuration de Paray a été validé. Les modalités seront finalisées une fois le schéma directeur de Paray fini. La collectivité peut d'ores et déjà envisager les travaux sur le réseau au niveau du quartier des Carrés pour limiter le drainage des eaux claires._x000D_
lié à la topographie, le transfert des effluent au réseau d'assainissement de Paray nécessitera l'installation de deux postes de refoulement classique (avec pompe). Le recours à l'installation d'un seul poste à refoulement pneumatique sera à étudier._x000D_
_x000D_
</t>
  </si>
  <si>
    <t>L'estimation des débits à partir des relevés d'index des pompes varie significativement en fonction principalement de la pluviométrie.  Lors du schéma directeur d'assainissement, il est proposé une étanchéification des postes dans la liste des travaux à prévoir. Il est également conseillé d'adapter des systèmes de barre antichute (cf nos rapports)._x000D_
Lors des mois les plus sec, l'estimation des charges transitées par les poste montre une certaine cohérence au regard du nombre de branchement répertorier. _x000D_
_x000D_
Concernant les odeurs se dégageant au niveau du poste "Chalon Patte d'oie",  Afin de limiter la stagnation des effluents et donc le risque d'odeur, il avait été préconisé une hauteur de 20 cm environ. Il est conseillé de mettre en œuvre cette préconisation si elle n'a pas été faite (cf rapport de novembre)</t>
  </si>
  <si>
    <t>VITRY EN CHAROLLAIS</t>
  </si>
  <si>
    <t>VOLESVRES/Bourg</t>
  </si>
  <si>
    <t>0471590S0001</t>
  </si>
  <si>
    <t>Le fonctionnement biologique est régulièrement marqué par une forte activité algale dans le premier bassin et qui se poursuit dans le second._x000D_
_x000D_
En sortie, même si le rejet reste le plus souvent de qualité correcte, il est régulièrement altéré par une concentration résiduelle en algues vertes.</t>
  </si>
  <si>
    <t>VOLESVRES</t>
  </si>
  <si>
    <t>contrat territorial Sud-Morvan</t>
  </si>
  <si>
    <t>LA CELLE ET SES AFFLUENTS DEPUIS LA SOURCE JUSQU'A SA CONFLUENCE AVEC L'ARROUX</t>
  </si>
  <si>
    <t>FRGR196</t>
  </si>
  <si>
    <t>Le Corterin</t>
  </si>
  <si>
    <t>ANOST/Bourg</t>
  </si>
  <si>
    <t>0471009S0001</t>
  </si>
  <si>
    <t>En 2019, avec un réseau en partie unitaire et l'intrusion plus ou moins importante d'eau provenant d'une zone humide dans le réseau d'assainissement, on a assisté régulièrement au lessivage des bassins. Ainsi bien que le rejet soit généralement de qualité satisfaisante avce un développement limité de lentilles en 2019, les rendements d'épuration sont faibles. Seule en période sèche et de nappe basse, l'activité biologique des bassins est acceptable. _x000D_
_x000D_
Consciente des lacunes de son système d'assainissement, le schéma directeur assainissement devrait débuter en 2020. Cette étude pourra s'appuyer sur nos différentes visites lors desquelles nous avons cerné la principale portion défaillante du réseau de transfert. A son issue, il sera proposé à la collectivité une liste de travaux à effectuer par ordre de priorité afin d'améliorer les rendements d'épuration. A cette occasion, la révision du zonage pourra s'envisager (étude pour le hameau "les Bonnards" situé à proximité du réseau de transfert)</t>
  </si>
  <si>
    <t>ANOST</t>
  </si>
  <si>
    <t>Ruisseau de Cussy</t>
  </si>
  <si>
    <t>CUSSY EN MORVAN/Bourg</t>
  </si>
  <si>
    <t>0471165S0001</t>
  </si>
  <si>
    <t xml:space="preserve">Le fonctionnement du système d'assainissement est marqué en permanence par une arrivée au lagunage d'un débit important d'eaux claires parasites. Les rendements d'épuration sont très faibles malgré un rejet de qualité conforme aux ouvrages en place. _x000D_
Seules des actions au niveau du réseau permettront d'améliorer les rendements d'épuration du système. _x000D_
Ces actions pourront être planifiées au sein d'un schéma directeur assainissement lorsque celui ci sera à l'ordre du jour. Ce type d'étude est dorénavant rendu obligatoire par la réglementation (arrêté du 21 juillet 2015). Dans ce cadre, la réalisation d'un plan du réseau sous format papier et informatique avec géo référencement est nécessaire. En l'absence de document de base, la réalisation du plan nécessitera une phase de reconnaissance du réseau._x000D_
</t>
  </si>
  <si>
    <t>CUSSY EN MORVAN</t>
  </si>
  <si>
    <t>CUSSY EN MORVAN/La Chaume</t>
  </si>
  <si>
    <t>0471165S0003</t>
  </si>
  <si>
    <t xml:space="preserve">Le fonctionnement biologique et mécanique des ouvrages est satisfaisant. Le rejet est conforme aux ouvrages en place avec une pollution carbonée correctement traitée et une pollution azotée bénéficiant d'une bonne nitrification._x000D_
Cependant les rendements d'épuration sont nettement atténués lors des évènements pluvieux. Il est souhaitable que les contacts engagés avec les habitants concernés par leurs branchements défectueux aboutissent._x000D_
</t>
  </si>
  <si>
    <t>CUSSY EN MORVAN/Villeboeuf</t>
  </si>
  <si>
    <t>0471165S0002</t>
  </si>
  <si>
    <t>Le fonctionnement biologique et mécanique des ouvrages, peu sollicités, est satisfaisant._x000D_
Il en ressort un rejet de qualité conforme aux ouvrages en place avec une pollution carbonée correctement traitée et une nitrification acceptable._x000D_
Les rendements d'épuration sont amoindris en période pluvieuse. La vérification des branchements est nécessaire.</t>
  </si>
  <si>
    <t>La Celle</t>
  </si>
  <si>
    <t>LA CELLE EN MORVAN/Changarnier</t>
  </si>
  <si>
    <t>0471509S0002</t>
  </si>
  <si>
    <t>Cette année, avec un développement des lentilles limité dans le temps, le fonctionnement biologique de ce mono bassin a été acceptable. Le rejet, lorsqu'il y a eu rejet, est de qualité conforme aux ouvrages en place._x000D_
_x000D_
La charge hydraulique reçue par le lagunage varie de façon importante suivant la pluviométrie. Lors de la période sèche, les ouvrages ont travaillé à 40 % de leur capacité. cette charge est cohérente au regards des 21 branchements recensés. En période  pluvieuse il est estimé que cette charge peut être multipliée par 10, la capacité des ouvrages est alors nettement dépassée._x000D_
Par rapport à 2018, cette charge est en nette baisse (-35%), il est estimé que  les ouvrage ont tout de même travaillé à 140 % de leur capacité étant donné les charg admise lors du premier trimestre et au cours des deux dernier mois de l'année._x000D_
Avec un réseau séparatif, cette situation est anormale. Lorsque le schéma directeur sera d'actualité, le contrôle des branchements sera à prévoir pour cerner les lieux d'intrusion des eaux pluviales afin de les détourner du réseau d'assainissement.</t>
  </si>
  <si>
    <t>LA CELLE EN MORVAN</t>
  </si>
  <si>
    <t>LA CELLE EN MORVAN/Milliore</t>
  </si>
  <si>
    <t>0471509S0003</t>
  </si>
  <si>
    <t xml:space="preserve">Lié à une capacité technique (environ 320 EH) constamment dépassée aussi bien en terme de charge polluante qu'hydraulique, le fonctionnement biologique des ouvrages est généralement marqué par une forte activité biologique. Le rejet est marqué par la présence d'algues vertes et bien que les rendements épuratoires demandés ont été atteint lors du bilan 24 heure d'autosurveillance, la valeur rédhibitoire en matière en suspension du rejet a été dépassée : 200 mg/l pour 150 demandé._x000D_
_x000D_
La charge hydraulique varie de façon significative suivant la pluviométrie. La capacité des ouvrage est nettement dépassé en période pluvieuse. Cette situation est anormale étant donné le caractère séparatif du réseau. Lorsque le schéma directeur d'assainissement sera à l'ordre du jour, le recherche des lieux d'intrusion des eaux pluviales sera nécessaire afin de les détourner du réseau. Avec une capacité technique du lagunage constament dépassée, l'évolution à donner au traitement sera également à étudier._x000D_
On observe une certaine stabilité de la charge hydraulique reçue par le lagunage par rapport à 2018._x000D_
_x000D_
Ces fortes charges hydraulique entraîne une usure prématurée des pompes (la pompe 1 a été remplacée cette année) et une consommation électrique importante (et donc un coût d'exploitation élevé). </t>
  </si>
  <si>
    <t>Le fonctionnement du poste de Polroy est toujours atypique avec, en période sèche, le passage de l'effluent en siphon et en période pluivieuse un fonctionnement classique._x000D_
Cette situation ne permet pas l'interprétation des index mais elle est acceptable, elle nécessite néanmoins une surveillance.</t>
  </si>
  <si>
    <t>LA BRACONNE ET SES AFFLUENTS DEPUIS LA SOURCE JUSQU'A SA CONFLUENCE AVEC L'ARROUX</t>
  </si>
  <si>
    <t>FRGR201</t>
  </si>
  <si>
    <t>LA COMELLE/Bourg</t>
  </si>
  <si>
    <t>0471142S0003</t>
  </si>
  <si>
    <t>Avec le fonctionnement de la chasse deffaillant depuis de nombreuses années, le fonctionnement mécanique des ouvrages n'est pas optimum.  Cependant le SIVOM envisage le remplacement de la chasse, la situation devrait s'améliorer._x000D_
En absence de signe de septicité, le rejet est de qualité acceptable.</t>
  </si>
  <si>
    <t>LA COMELLE</t>
  </si>
  <si>
    <t>LE BUSSY ET SES AFFLUENTS DEPUIS LA SOURCE JUSQU'A SA CONFLUENCE AVEC L'ARROUX</t>
  </si>
  <si>
    <t>FRGR2024</t>
  </si>
  <si>
    <t>LA COMELLE/Grandes Tailles</t>
  </si>
  <si>
    <t>0471142S0001</t>
  </si>
  <si>
    <t xml:space="preserve">Le fonctionnement des ouvrages est marqué par de trés faible charge entrante (polluante et hydraulique) et par un trés faible rejet, lorsqu'il y a rejet.  _x000D_
Etant donné l'état des ouvrages existants (chasse défaillante), le fonctionnement mécanique et biologique du système n'est pas optimum. Cependant le SIVOM envisage le remplacement de la chasse, la situation devrait s'améliorer._x000D_
</t>
  </si>
  <si>
    <t>Ruisseau de Bussy</t>
  </si>
  <si>
    <t>LA COMELLE/La Place</t>
  </si>
  <si>
    <t>0471142S0002</t>
  </si>
  <si>
    <t xml:space="preserve">Le fonctionnement défaillant de la chasse couplé à un préfiltre et à un regard de répartition inadapté ne permettent pas un fonctionnement mécanique satisfaisant des ouvrages. Cependant le SIVOM envisage le remplacement de la chasse, la situation devrait s'améliorer avec certains travaux prévus (remplacement du regard de répartition, arrivée d'un point d'eau potable....)_x000D_
Le rejet reste de qualité acceptable._x000D_
Lié très probablement au drainage des eaux de ruissellement par la massif filtrant, la charge hydraulique rejetée est régulièrement plus importante que celle admise par les ouvrages.  </t>
  </si>
  <si>
    <t>LE MECHET ET SES AFFLUENTS DEPUIS SAINT-PRIX JUSQU'A SA CONFLUENCE AVEC L'ARROUX</t>
  </si>
  <si>
    <t>FRGR198</t>
  </si>
  <si>
    <t>Le Méchet</t>
  </si>
  <si>
    <t>LA GRANDE VERRIERE/Bourg</t>
  </si>
  <si>
    <t>0471223S0001</t>
  </si>
  <si>
    <t>En 2019, le fonctionnement biologique des bassins a été  généralement satisfaisant cependant les fortes charges hydrauliques régulièrement admises ont entraînée le lessivage des bassins. Le rejet a été généralement de qualité conforme aux ouvrages en place. _x000D_
_x000D_
_x000D_
Ainsi il nous semble nécessaire de planifier un schéma directeur d'assainissement. A l'issue de cette étude, il sera proposé une liste de travaux afin d'améliorer le fonctionnement du système d'assainissement, notamment au niveau du réseau. _x000D_
_x000D_
_x000D_
Conformément à l'arrêté du 21 juillet 2015, la collectivité aura à réaliser un bilan 24 heure d'autosurveillance en 2020.</t>
  </si>
  <si>
    <t>La lame déversante du déversoir d'orage des Loges a été légèrement remonter afin d'éviter le déversement par temps sec.</t>
  </si>
  <si>
    <t>LA GRANDE VERRIERE</t>
  </si>
  <si>
    <t>LA PETITE VERRIERE/Bourg</t>
  </si>
  <si>
    <t>0471349S0001</t>
  </si>
  <si>
    <t>Le fonctionnement biologique et mécanique des ouvrages est satisfaisant. Ces ouvrages sont peu sollicités. généralement on n'observe pas de rejet.</t>
  </si>
  <si>
    <t>LA PETITE VERRIERE</t>
  </si>
  <si>
    <t>LA PETITE VERRIERE/Lavault</t>
  </si>
  <si>
    <t>0471349S0002</t>
  </si>
  <si>
    <t>Le fonctionnement biologique et mécanique des installations est satisfaisant. Ces dernières sont peu sollicitées._x000D_
Situé à proximité d'une zone humide, le massif filtrant draine des eaux claires, ce qui amoindri les rendements d'épuration._x000D_
En absence de signe de septicité, la qualité du rejet est généralement correct.</t>
  </si>
  <si>
    <t>LAIZY/Les Quatre Vents</t>
  </si>
  <si>
    <t>0471251S0002</t>
  </si>
  <si>
    <t>Avec une pollution carbonée difficilement dégradée et une nitrification limitée, la qualité du rejet n'est généralement pas celle attendue pour ce type d'ouvrage. Cette qualité de rejet résulte des dysfonctionnements mécaniques des ouvrages. La chasse fuyarde ainsi que le système de répartition engendrent un fonctionnement biologique perturbé du lit bactérien._x000D_
_x000D_
Le flexible de chasse a été changé sans évolution sur le fonctionnement de l'ouvrage. Il convient de s'assurer du type de flexible (cf notre rapport de novembre) afin qu'il soit de la même nature que celui d'origine.</t>
  </si>
  <si>
    <t>Lors des périodes séches la charge hydraulique estimée  transitant par cet ouvrage est cohérente au regard du nombre de raccordé. En période pluvieuse cette charge augmente fortement._x000D_
Le contrôle des 7 branchements est conseillé.</t>
  </si>
  <si>
    <t>Ruisseau de Volmay</t>
  </si>
  <si>
    <t>LUCENAY L'EVEQUE/Bourg</t>
  </si>
  <si>
    <t>0471266S0001</t>
  </si>
  <si>
    <t>LUCENAY L'EVEQUE</t>
  </si>
  <si>
    <t>MONTHELON/Bourg</t>
  </si>
  <si>
    <t>0471313S0001</t>
  </si>
  <si>
    <t xml:space="preserve">La charge en boues excessive des bassins (cf rapport de bathymétrie 2016) et la colonisation du second bassin par les lentilles affectent l'activité biologique des ouvrages._x000D_
Un curage du lagunage est à envisager à court termes en intégrant la mise en place d'un piège à lentilles, la suppression de l'îlot et la réhabilitation des berges fragilisées._x000D_
_x000D_
La qualité du rejet est variable au cours de l'année. Elle est mauvaise en période estivale lorsque la couche de lentilles asphyxie les bassins. _x000D_
Le reste de l'année le rejet au milieu naturel est de bonne qualité en termes de pollution carbonée mais on observe toutefois un résiduel en ammonium compte tenu des mauvaises conditions d'oxygénation. </t>
  </si>
  <si>
    <t xml:space="preserve">Des améliorations sont à apporter au poste de relevage afin de fiabiliser son fonctionnement._x000D_
Le remplacement des poires de niveau et des compteurs horaires permettraient d'améliorer le fonctionnement et le suivi du poste._x000D_
_x000D_
Le taux de boues important des bassins affecte l'activité biologique et contribue à un aspect chargé du bassin._x000D_
Les lentilles présentes une bonne partie de l'année en surface des bassins limitent les conditions d'oxygénation._x000D_
</t>
  </si>
  <si>
    <t>MONTHELON</t>
  </si>
  <si>
    <t>La Canche</t>
  </si>
  <si>
    <t>ROUSSILLON EN MORVAN/Bourg</t>
  </si>
  <si>
    <t>0471376S0001</t>
  </si>
  <si>
    <t xml:space="preserve">Lié à un faible débit entrant et probablement à un défaut d'étanchéité, le fonctionnement du lagunage est marqué un niveau particulièrement bas du premier bassin. Non alimenté, le deuxième bassin est vide. La situation n'a pas évolué depuis 2018._x000D_
le fonctionnement biologique du premier bassin est satisfaisant. _x000D_
</t>
  </si>
  <si>
    <t>ROUSSILLON EN MORVAN</t>
  </si>
  <si>
    <t>SAINT DIDIER SUR ARROUX/Bourg</t>
  </si>
  <si>
    <t>0471407S0001</t>
  </si>
  <si>
    <t xml:space="preserve">En absence d'action d'entretien, la situation des ouvrage se dégrade au fil du temps. Les travaux de rénovation n'en seront que plus onéreux. _x000D_
En absence de lentille, le fonctionnement biologique du lagunage a été globalement satisfaisant au cours de cette année. Concernant le filtre, il est toujours constaté un colmatage plus ou moins important. Néanmoins, la qualité du rejet est généralement acceptable._x000D_
_x000D_
Lorsque le schéma directeur assainissement sera prévu au sein du SIVOM (étude rendu obligatoire avec l'arrêté du 21 juillet 2015), il devra inclure une réflexion sur l'évolution à donner à ces ouvrages. </t>
  </si>
  <si>
    <t>SAINT DIDIER SUR ARROUX</t>
  </si>
  <si>
    <t>SAINT DIDIER SUR ARROUX/Salle des fêtes</t>
  </si>
  <si>
    <t>0471407S0002</t>
  </si>
  <si>
    <t>SAINT LEGER SOUS BEUVRAY/Bibracte</t>
  </si>
  <si>
    <t>0471440S0002</t>
  </si>
  <si>
    <t xml:space="preserve">En 2019, le fonctionnement de ce lagunage été marqué par la période sèche qui a engendré l'absence de rejet une partie de l'année avec le deuxième et le troisième bassin vides. Ce lagunage, sur dimmensionné, est en général principalement alimenté par des eaux claires ce qui lui permet aux bassins d'atteindre leur cote de rejet comme c'était le cas en début et fin d'année 2019._x000D_
Lorsqu'il y a rejet celui ci est de qualité acceptable mais les rendements d'épuration sont faibles étant donné la situation décrite ce dessus. </t>
  </si>
  <si>
    <t>SAINT LEGER SOUS BEUVRAY</t>
  </si>
  <si>
    <t>SAINT LEGER SOUS BEUVRAY/Bourg</t>
  </si>
  <si>
    <t>0471440S0001</t>
  </si>
  <si>
    <t xml:space="preserve">Début 2019, le fonctionnement biologique de ce lagunage a été satisfaisant cependant il a été perturbé avec la saison sèche et la présence de boue qui commence à être importante. La qualité du rejet a été acceptable avec la présence plus ou moins importante d'algues vertes. _x000D_
_x000D_
L'échéance du curage de ce lagunage approche (cf notre rapport de septembre)._x000D_
_x000D_
Il nous semble nécessaire de relancer la réalisation d'un schéma directeur d'assainissement. Cette étude permettrai, au niveau du réseau, la réalisation du plan sous forme numérique avec géo-référencement et de rescencer les points d'intrusion d'eaux pluviale dans ce réseau séparatif. Pour le traitement des effluents, travaillant actuellement à sa capacité nominale, une évolution sera à envisager en prenant en compte les exigences de la police de l'eau. A son issue, une liste de travaux par ordre de priorité se voit proposée à la collectivité._x000D_
_x000D_
_x000D_
</t>
  </si>
  <si>
    <t>SAINT LEGER SOUS BEUVRAY/La Boutière</t>
  </si>
  <si>
    <t>0471440S0003</t>
  </si>
  <si>
    <t>Au cours de cette année, les rendements d'épuration du système d'assainissement ont été moyen. En période pluvieuse, la faiblesse des rendement était lié à une charge hydraulique relativement importante. En saison sèche, la qualité du rejet était moyenne avec une pollution carbonée partiellement traitée. Le traitement des eaux usées est pratiquement entièrement effectué au niveau du filtre vertical._x000D_
_x000D_
Par ailleurs, l'échéance de l'évacuation des boues accumulées du filtre vertical se rapproche (cf notre rapport de mars).  Pour des raisons de délais administratifs, cette opération est à prévoir en septembre de l'année n-1pour une réalisation des travaux en été de l'année n. _x000D_
Dans le cadre de nos missions, nous somme en mesure d'accompagner la collectivité : réalisation de la première analyse de boue pour évaluer leur qualité et définir la filière de traitement, constitution du cahier des charges pour que la collectivité contacte des entreprises pouvant réaliser les travaux. La possibilité de faire cette opération en interne peux tout à fait s'envisager (location d'une mini pelle...)._x000D_
_x000D_
Afin d'améliorer les rendements d'épuration de ce système, le schéma directeur,permettrait de mettre en évidence les lieux d'intrusion des eaux pluviales. Le programme de travaux proposé in fine devra permettre de limiter leur intrusion dans le réseau d'assainissement, ceci d'autant plus que le traitement a été dimensionné pour un réseau séparatif._x000D_
_x000D_
Le bilan 24 heure d'autosurveillance fait en 2019 n'a pas été validé, il a été convenu avec la police de l'eau de le reporter en février 2020. Pour le prélèvement en entrée, il est conseillé de se positionner au niveau du regard en amont du poste pour ne pas prélever dans le poste. En cas de recirculation, le prélèvement est en parti composé d'un effluent partiellement traité comme c'était le cas lors du bilan de 2019.</t>
  </si>
  <si>
    <t>Les tentatives de régénération du filtre horizontal n'ont pas les résultats escomptés. Un by pass partiel du filtre horizontal a eu lieu la plupart de l'année_x000D_
_x000D_
En terme d'hydraulique lors du premier trimestre et des deux dernier mois de l'année,  les estimations montrent que les ouvrages ont travaillé au dessus de leur capacité nominale.  L'influence d el apluviométrie est anormal étant donné que le réseau est considéré comme séparatif._x000D_
Au mois d'avril et de mai, l'estimation de la charge hydraulique a été acceptable et de juin à octobre également avec la mise en place de la recirculation. Les ouvrage ont travaillé à 31 % de leur capacité hydraulique sur cette prériode.</t>
  </si>
  <si>
    <t xml:space="preserve">Camping </t>
  </si>
  <si>
    <t>SAINT PRIX/Bourg</t>
  </si>
  <si>
    <t>0471472S0001</t>
  </si>
  <si>
    <t xml:space="preserve">En cette année 2019 avec l'absence de lentille, le fonctionnement biologique du lagunage a été satisfaisant. _x000D_
Le rejet, lorsqu'il y a eu rejet, a été de qualité conforme aux ouvrages en place. En effet, la sècheresse a impacté le fonctionnement du lagunage avec le deuxième bassin pratiquement vide (été/automne)._x000D_
</t>
  </si>
  <si>
    <t>SAINT PRIX</t>
  </si>
  <si>
    <t>SOMMANT/Bourg</t>
  </si>
  <si>
    <t>0471527S0002</t>
  </si>
  <si>
    <t>SOMMANT</t>
  </si>
  <si>
    <t>TAVERNAY/Chambois</t>
  </si>
  <si>
    <t>0471535S0002</t>
  </si>
  <si>
    <t xml:space="preserve">Le lagunage a atteint en 2019 de bonnes performances épuratoires. La qualité du rejet a permis la préservation du milieu naturel._x000D_
Une vigilance accrue sur le suivi du bon transfert des eaux et la lutte contre les ragondins est recommandée._x000D_
_x000D_
Une bathymétrie des bassins permettrait de vérifier le taux de charge en boues des ouvrages afin d'avoir une approche de l'échéance pour le curage._x000D_
_x000D_
_x000D_
_x000D_
</t>
  </si>
  <si>
    <t xml:space="preserve">L'activité biologique est correcte sur les deux bassins. Il convient de maîtriser le développement des roseaux su le premier étage. _x000D_
</t>
  </si>
  <si>
    <t>TAVERNAY</t>
  </si>
  <si>
    <t>TAVERNAY/La Comaille</t>
  </si>
  <si>
    <t>0471535S0001</t>
  </si>
  <si>
    <t xml:space="preserve">Le filtre planté de roseaux a atteint en 2019 de bonnes performances épuratoires. Le rejet au milieu naturel est de bonne qualité et le résiduel en azote nitrique est habituel pour ce type de traitement. </t>
  </si>
  <si>
    <t xml:space="preserve">Le filtre planté de roseaux présente une activité biologique satisfaisante. Le rejet en nitrates témoigne de la bonne oxygénation des massifs. _x000D_
_x000D_
Toutefois, le fonctionnement et le suivi des ouvrages pourra être optimisé en réalisant les opération suivantes:_x000D_
_x000D_
- remplacer le compteur d'impulsions du 1er étage par un compteur mécanique pour avoir une approche de la charge hydraulique transitée,_x000D_
- cimenter le pourtour des drains dans les deux regards de collecte pour éviter le départ de graviers,_x000D_
-remplacer le flexible de la chasse du second étage_x000D_
_x000D_
Lors du bilan 24 h, la station d'épuration a travaillé à 90 % de sa capacité hydraulique et entre 36 et 64 % de sa capacité organique en fonction du paramètre DCO et NTK._x000D_
</t>
  </si>
  <si>
    <t>TAVERNAY/Le Bourg</t>
  </si>
  <si>
    <t>0471535S0003</t>
  </si>
  <si>
    <t xml:space="preserve">La charge hydraulique estimée à partir du temps de marche des pompes est très variable au cours de l'année 2019. _x000D_
Le débit passe de 5 m3/j en période estivale à 114 m3/j en période humide. Cette variation témoigne de la sensibilité du réseau aux épisodes pluvieux ainsi qu'aux eaux claires. _x000D_
Ces arrivées d'eaux claires ont été décelées dès la mise en service de la station. _x000D_
_x000D_
Il convient dans un premier temps d'orienter les recherches en partie privative et vérifier la conformité des branchements. _x000D_
_x000D_
_x000D_
Malgré les signes de surcharges polluantes du premier bassin, les eaux en direction du second bassin sont de qualité satisfaisante. Le déversement au milieu naturel n'est pas effectif toute l'année. _x000D_
Le milieu naturel est  préservé. _x000D_
_x000D_
_x000D_
</t>
  </si>
  <si>
    <t xml:space="preserve">Le poste réseau fonctionne correctement. La pompe n°1 a été en arrêt la majorité de l'année suite à une casse d'une pièce permettant le support sur le pied d'assise. _x000D_
Une arrivée d'eaux usées non strictement domestiques de type lisiers est suspectée (investigation à mener sur les rejets de la laiterie). _x000D_
La charge hydraulique transitée sur l'ouvrage est faible et représente seulement du débit reçu à la station. _x000D_
_x000D_
Le réseau draine des eaux pluviales et des eaux claires parasites. </t>
  </si>
  <si>
    <t xml:space="preserve">Le premier bassin présente un dysfonctionnement biologique. des arrivées non strictement domestiques pourraient être à l'origine de ces désordres. _x000D_
Les talus sont fragilisés par des effondrements de terre. Les derniers épisodes de sécheresse ont probablement contribué à cet état de fait. _x000D_
Quant au second bassin, il joue un rôle de finition de traitement correcte. Le déversement au milieu naturel est rarement effectif en période estivale. _x000D_
</t>
  </si>
  <si>
    <t>Corridor de la Saône</t>
  </si>
  <si>
    <t>ALLEREY SUR SAONE/Bourg</t>
  </si>
  <si>
    <t>060971003001</t>
  </si>
  <si>
    <t>ALLEREY SUR SAONE</t>
  </si>
  <si>
    <t>La Saone de la confluence avec le Doubs a Villefranche sur Saone</t>
  </si>
  <si>
    <t>FRDR1807a</t>
  </si>
  <si>
    <t>ALLERIOT/Bourg</t>
  </si>
  <si>
    <t>060971004001</t>
  </si>
  <si>
    <t>AUTOSURVEILLANCE 2020_x000D_
Au titre de l'autosurveillance réglementaire, cette station est soumise à l'obligation de réaliser un bilan 24 heures tous les ans dans les conditions prévues par l'arrêté du 21 juillet 2015. Nous réaliserons cette prestation sur votre station d'épuration au cours de l'année._x000D_
_x000D_
La mise à jour du schéma directeur d'assainissement a débuté cet automne avec le bureau d'études Réalités Environnement. Selon le contexte météorologique, la campagne de mesure devrait être lancée en début d'année 2020._x000D_
_x000D_
La charge polluante entrante représente 700 Eh, lors du bilan du mois d'octobre._x000D_
Le débit reçu varie en fonction de la pluviométrie, mais en moyenne annuelle il représente plus de 600 EH. Malgré des travaux sur le réseau, il reste sensible aux épisodes pluvieux. La vérification des branchements particuliers est recommandée._x000D_
La qualité des eaux de sortie est correcte._x000D_
La capacité nominale de la station est atteinte par rapport au nombre de logements desservis par le réseau.</t>
  </si>
  <si>
    <t>La collectivité doit s'assurer du respect de la convention par l'industriel.</t>
  </si>
  <si>
    <t>Le lagunage fonctionne en limite de capacité mais la qualité du traitement est correcte._x000D_
Les performances réglementaires sont atteintes lors du bilan que nous avons réalisé au mois d'octobre._x000D_
Après 11 ans de fonctionnement, une réflexion sur le curage des boues de ces bassins est à envisager.</t>
  </si>
  <si>
    <t>ALLERIOT</t>
  </si>
  <si>
    <t>FRAIRIE DE SAÔNE</t>
  </si>
  <si>
    <t>rivière la tenarre</t>
  </si>
  <si>
    <t>FRDR10139</t>
  </si>
  <si>
    <t>La Martière</t>
  </si>
  <si>
    <t>BAUDRIERES/Bourg</t>
  </si>
  <si>
    <t>060971023001</t>
  </si>
  <si>
    <t>SCOT BRESSE BOURGUIGNONNE</t>
  </si>
  <si>
    <t>En 2019, le fonctionnement a été globalement satisfaisant.</t>
  </si>
  <si>
    <t>Selon le nombre de raccordés au réseau, la capacité nominale de cette station est presque atteinte._x000D_
L'apparition ponctuelle de lentilles peut parfois réduire l'efficacité de l'ouvrage comme la présence d'algues vertes dans les eaux de sortie.</t>
  </si>
  <si>
    <t>BAUDRIERES</t>
  </si>
  <si>
    <t>CODISLAIT - NEOLAIT (ex BIORUMINE)</t>
  </si>
  <si>
    <t>La Tenarre</t>
  </si>
  <si>
    <t>BAUDRIERES/Les Mauprés</t>
  </si>
  <si>
    <t>060971023002</t>
  </si>
  <si>
    <t>En 2019, le fonctionnement a été globalement satisfaisant. _x000D_
_x000D_
En l'absence de lentilles d'eau, les conditions biologiques dans les bassins restent satisfaisantes._x000D_
Le débit rejeté est souvent faible.</t>
  </si>
  <si>
    <t>Selon le nombre de raccordés au réseau, cette station d'épuration travaille à sa capacité nominale._x000D_
L'apparition de lentilles peut parfois réduire l'efficacité de l'ouvrage.</t>
  </si>
  <si>
    <t>BEY/Bourg</t>
  </si>
  <si>
    <t>060971033001</t>
  </si>
  <si>
    <t>AUTOSURVEILLANCE 2020_x000D_
Au titre de l'autosurveillance réglementaire, cette station est soumise à l'obligation de réaliser un bilan 24 heures tous les ans dans les conditions prévues par l'arrêté du 21 juillet 2015. Nous réaliserons cette prestation au cours de l'année 2020._x000D_
_x000D_
Des travaux sur le réseau restent à entreprendre pour limiter les à-coups hydrauliques avérés lors d'épisodes pluvieux en raison d'une partie du réseau de type unitaire. Le temps de séjour de l'eau dans les bassins peut fortement varier._x000D_
Cette station d'épuration travaille à sa capacité nominale selon le nombre de raccordés au réseau.</t>
  </si>
  <si>
    <t>L'apparition ponctuelle de lentilles peut parfois réduire l'efficacité de l'ouvrage._x000D_
En 2019, il a été constaté une évaporation importante au moment de l'étiage. Le volume d'effluent rejeté était très faible sur cette période. _x000D_
Les performances réglementaires n'ont pas été atteinte sur les rendements lors du bilan de fin octobre en raison de la vidange des bassins (débouchage du regard de sortie) le jour de cette mesure, mais la qualité des eaux était conforme. Lors de ce bilan, il a également été constaté un importante surcharge hydraulique en entrée.</t>
  </si>
  <si>
    <t>BEY</t>
  </si>
  <si>
    <t>La Saone de la fin de la deviation de Seurre a la confluence avec le Doubs</t>
  </si>
  <si>
    <t>FRDR1806d</t>
  </si>
  <si>
    <t>BRAGNY SUR SAONE/Bourg</t>
  </si>
  <si>
    <t>060971054001</t>
  </si>
  <si>
    <t xml:space="preserve">La capacité nominal de ce lagunage naturel est atteinte._x000D_
Le fonctionnement de cette station d'épuration est satisfaisant. Le renforcement de de la digue intermédiaire est envisagée l'année prochaine._x000D_
Les eaux usées reçues sur la lagune sont correctement traitées._x000D_
En sortie, le rejet au milieu naturel reste globalement de qualité correcte._x000D_
_x000D_
Le schéma directeur d'assainissement a été approuvé en juillet, avec en priorité;_x000D_
- travaux des particuliers chez eux pour la séparation des eaux,_x000D_
- suppression des apports d'eaux pluviales provenant de la chaussée, rue neuve en créant un extension du réseau pluvial sur 200 m,_x000D_
- remplacement et réhabilitation de boites de branchements,_x000D_
- amélioration de la collecte pour une dizaine d'habitations,_x000D_
- amélioration de l'accès aux différents regards du réseau d'assainissement communal._x000D_
</t>
  </si>
  <si>
    <t>La présence d'algues dans les eaux épurées peut parfois perturber la qualité du rejet._x000D_
Des travaux de renforcement de la digue intermédiaire entre les bassins devraient être effectués par une entreprise l'année prochaine.</t>
  </si>
  <si>
    <t>BRAGNY SUR SAONE</t>
  </si>
  <si>
    <t>CHATENOY EN BRESSE/Bourg</t>
  </si>
  <si>
    <t>060971117003</t>
  </si>
  <si>
    <t>CHATENOY EN BRESSE</t>
  </si>
  <si>
    <t>CHATENOY EN BRESSE/Lotissement</t>
  </si>
  <si>
    <t>060971117002</t>
  </si>
  <si>
    <t>la cosne d'‚pinossous</t>
  </si>
  <si>
    <t>FRDR11358</t>
  </si>
  <si>
    <t>CIEL/Saugy</t>
  </si>
  <si>
    <t>060971131003</t>
  </si>
  <si>
    <t>AUTOSURVEILLANCE 2020_x000D_
Au titre de l'autosurveillance réglementaire, cette station est soumise à l'obligation de réaliser deux bilans 24 heures tous les ans dans les conditions prévues par l'arrêté du 21 juillet 2015. Nous réaliserons ces deux prestations au cours de l'année 2020._x000D_
Les débits journaliers entrants doivent nous être fourni mensuellement au format excel (selon le modèle que nous vous avons élaboré) afin que nous puissions vous aider dans la transmission réglementaire de ces valeurs sur Vers'Eau._x000D_
_x000D_
En mars 2019, cette station d'épuration a été inauguré. Cette année, le fonctionnement a été globalement satisfaisant._x000D_
La qualité des eaux de sortie est très bonne._x000D_
La mise en oeuvre des actions du schéma directeur d'assainissement pour réduire les eaux claires parasites restent à réaliser._x000D_
_x000D_
Cette année, nous avons effectué de nombreux relevés sur la zone de rejet végétalisée afin de mieux comprendre son utilité. L'efficacité de cette zone sera à apprécier après plusieurs années d'utilisation._x000D_
La prolifération de lentilles d'eau sur toute la surface du fossé depuis le mois de mars 2019 a perturbé son fonctionnement. Selon les mesures que nous avons effectué cela conduit à une baisse du taux d'oxygène et une dégradation du potentiel d'oxydo réduction. Cette observation est liée au processus de photosynthèse perturbé par les lentilles. _x000D_
Début juillet, une dégradation de l'ensemble des paramètre a été constaté entre la sortie station et la sortie ZRV. Cependant, un intérêt de cette zone reste la réduction du débit restitué au milieu naturel après évaporation et infiltration d'une partie des eaux pendant la période estivale._x000D_
D'après les investigations que nous avons mené, les débits de sortie station et celui en sortie de ZRV sont impactés par la pluviométrie._x000D_
_x000D_
Début mars, nous vous avons remis le modèle de cahier de vie pré-remplit qu'il est nécessaire que vous complétiez avant de le signer pour le transmettre au service Police de l'Eau et à l'Agence de l'Eau RMC, comme le prévoit la réglementation. Un exemplaire de ce document doit également nous être retourné. Vous devez surtout mettre en oeuvre le journal d'exploitation figurant dans la dernière partie du document.</t>
  </si>
  <si>
    <t>Malgré un réseau de type séparatif, l'impact de la pluie est visible sur le débit transitant dans le réseau (en novembre et décembre par exemple)._x000D_
La SAUR, est prestataire pour la surveillance, dépannage sur les 3 postes réseaux.  2 sont des ouvrages neufs de pompages en ligne pour lesquels le fournisseur KSB a initié une formation. La télésurveillance SOFREL devrait permettre obtenir un minimum de renseignement sur leur fonctionnement.</t>
  </si>
  <si>
    <t>En moyenne, le débit reçu est de 115 m3/j. Cet été relativement sec, le volumemoyen entrant était d'environ 70 m3/j._x000D_
Les performances réglementaires sont atteintes lors des bilans que nous avons réalisé au mois d'avril et de juillet.</t>
  </si>
  <si>
    <t>CIEL</t>
  </si>
  <si>
    <t>La Saône</t>
  </si>
  <si>
    <t>CRISSEY/Saoneor</t>
  </si>
  <si>
    <t>060971154001</t>
  </si>
  <si>
    <t>CHALON SUR SAONE</t>
  </si>
  <si>
    <t>CRISSEY</t>
  </si>
  <si>
    <t>FRAGNES-LA LOYERE</t>
  </si>
  <si>
    <t>LA LOYERE</t>
  </si>
  <si>
    <t>VIREY LE GRAND</t>
  </si>
  <si>
    <t>La Cosne de Montcoy</t>
  </si>
  <si>
    <t>DAMEREY/Bourg</t>
  </si>
  <si>
    <t>060971167001</t>
  </si>
  <si>
    <t xml:space="preserve">En 2019, le fonctionnement a été impacté par la sécheresse avec le troisème bassin vide pratiquement toute l'année._x000D_
_x000D_
Après une présentation du rapport de phase II en septembre 2017, en mars 2019, première restitution du rapport de phase III par le bureau d'études JDBE dans le cadre de l'élaboration du schéma directeur d'assainissement. Début juillet, une réunion a eu lieu pour présenter les différents scénario. A la fin de l'été, le rapport de phase IV modifié à été transmis aux différents partenaires par le Bureau d'études. Les 3 principales solutions hiérarchisées proposées sont:_x000D_
- réparations ponctuelles et rétablissement de l'accès au réseau pour un coût HT supérieur à 56 000 Euros. Cela limiterait de 7 m3/j l'intrusion d'eaux claires parasites dans le réseau de collecte._x000D_
- renouvellement de la canalisation entre la station et la rue de Verjux estimé à plus de 80 000 Euros, pour 400 m et une élimination de 7 m3/j d'eaux claires parasites soit 25% des apports indésirables,_x000D_
- mise en séparatif de la canalisation rue de Verjux sur 310 m pour un montant de travaux de plus de 170 000 Euros, avec le gain de réduire de 12 m3/j la quantité d'eaux claires parasites._x000D_
_x000D_
_x000D_
_x000D_
</t>
  </si>
  <si>
    <t>Malgré des surcharges hydrauliques quasi permanentes, le volume moyen (78 m3/j)  transitant par cet ouvrage est plus faible que les années précédentes. Cette situation peut s'expliquer pas un cumul de précipitations plus faible._x000D_
L'évaporation étant importante au moment de l'étiage, le volume d'effluent rejeté était nul. C'est seulement mi novembre que le troisième bassin s'est rempli avec la pluie et à déversé au milieu naturel.</t>
  </si>
  <si>
    <t>DAMEREY</t>
  </si>
  <si>
    <t>le Gabreau</t>
  </si>
  <si>
    <t>ECUELLES/Bourg</t>
  </si>
  <si>
    <t>060971186001</t>
  </si>
  <si>
    <t>La Roie de l'Etang</t>
  </si>
  <si>
    <t>EPERVANS/Epervans - St Marcel</t>
  </si>
  <si>
    <t>060971189001</t>
  </si>
  <si>
    <t>EPERVANS</t>
  </si>
  <si>
    <t>SAINT MARCEL</t>
  </si>
  <si>
    <t>Bief de la Prare</t>
  </si>
  <si>
    <t>EPERVANS/La Roselière (Bourg Sud)</t>
  </si>
  <si>
    <t>060971189002</t>
  </si>
  <si>
    <t>GERGY/Bougerot</t>
  </si>
  <si>
    <t>060971215002</t>
  </si>
  <si>
    <t>GERGY</t>
  </si>
  <si>
    <t>Bief de Saudon</t>
  </si>
  <si>
    <t>GERGY/Bourg</t>
  </si>
  <si>
    <t>060971215003</t>
  </si>
  <si>
    <t>AEROMETAL</t>
  </si>
  <si>
    <t>BVG</t>
  </si>
  <si>
    <t>GIGNY SUR SAONE/Bourg</t>
  </si>
  <si>
    <t>060971219002</t>
  </si>
  <si>
    <t>En 2019, le fonctionnement biologique a été perturbé par la surcharge hydraulique entrante._x000D_
L'ouvrage a cependant restitué au milieu naturel une eau de qualité convenable._x000D_
Le schéma directeur d'assainissement a été finalisé. Il propose un programme hiérarchisé de travaux notamment pour limiter les surcharges hydrauliques. Un aménagement majeur concerne la construction d'une seule station d'épuration pour traiter l'ensemble des effluents collectés par les réseaux actuels</t>
  </si>
  <si>
    <t>Les installations reçoivent en moyenne 200 m3 d'effluent à traiter chaque jour. Cette surcharge hydraulique importante est permanente. Elle conduit à une diminution du temps de séjour de l'eau dans les bassins.</t>
  </si>
  <si>
    <t>GIGNY SUR SAONE</t>
  </si>
  <si>
    <t>Bief de l'Etang de Mortagne</t>
  </si>
  <si>
    <t>GIGNY SUR SAONE/L'Epervière</t>
  </si>
  <si>
    <t>060971219003</t>
  </si>
  <si>
    <t>En 2019, le fonctionnement de cet ouvrage a été perturbé par la surcharge hydraulique et polluante permanente._x000D_
Ce système ne permet pas de préserver de manière fiable le milieu naturel._x000D_
Le schéma directeur d'assainissement a été finalisé. Il propose un programme hiérarchisé de travaux notamment pour limiter les surcharges hydrauliques. Un aménagement majeur concerne la construction d'une seule station d'épuration dimensionnée à 1400 EH pour traiter l'ensemble des effluents collectés par les réseaux actuels dans le secteur du champs des bressans. Ces travaux sont estimés à plus de 1 500 000 Euros.</t>
  </si>
  <si>
    <t>La période d'activité du camping débute en mars pour une fermeture de la saison fin septembre.</t>
  </si>
  <si>
    <t>Depuis de nombreuses années, la capacité de ce lagunage naturel est largement dépassée._x000D_
Le débit moyen journalier entrant est d'environ 50 m3/j. Ce volume est supérieur à la capacité de traitement, avec une période de pointe cet été, malgré la sécheresse.</t>
  </si>
  <si>
    <t>ruisseau la noue</t>
  </si>
  <si>
    <t>FRDR10161</t>
  </si>
  <si>
    <t>Bief du Moulin de Foichot</t>
  </si>
  <si>
    <t>L'ABERGEMENT SAINTE COLOMBE/Bourg</t>
  </si>
  <si>
    <t>060971002001</t>
  </si>
  <si>
    <t>AUTOSURVEILLANCE 2020_x000D_
Au titre de l'autosurveillance réglementaire, cette station est soumise à l'obligation de réaliser un bilan 24 heures tous les deux ans dans les conditions prévues par l'arrêté du 21 juillet 2015. Nous réaliserons cette prestation au cours de l'année._x000D_
_x000D_
Le filtre planté de roseaux est efficace._x000D_
le fonctionnement du système assainissement a été globalement satisfaisant. Le rejet est de qualité conforme aux ouvrages en place avec une pollution carbonée correctement traitée et une pollution azotée bénéficiant d'une bonne élimination.</t>
  </si>
  <si>
    <t>En novembre et décembre, la pompe 2 du poste de relevage Route de St Christophe semble avoir beaucoup fonctionnée sans réellement refouler les eaux usées.</t>
  </si>
  <si>
    <t>Le filtre planté de roseau reçoit environ 52 m3 par jour d'effluents à traiter._x000D_
Cette charge hydraulique est similaire aux précédentes années malgré une période estivale sèche. Avec un ratio de 150 litres/jour/habitant, cela est représentative du nombre de raccordés (environ 380 EH). _x000D_
La qualité du rejet est toujours très satisfaisante.</t>
  </si>
  <si>
    <t>L'ABERGEMENT SAINTE COLOMBE</t>
  </si>
  <si>
    <t>LACROST/Bourg</t>
  </si>
  <si>
    <t>060971248001</t>
  </si>
  <si>
    <t>La charge hydraulique reçue cette année varie de 58 m3/j au mois de juillet à 104 m3/j en décembre. Cette variation s'explique par le caractère unitaire du réseau d'assainissement. En moyenne annuelle, le débit transité sur la station atteint 74 m3/j soit 50% de la capacité nominale de la station d'épuration. _x000D_
_x000D_
Le filtre planté de roseaux associé au lagunage permet d'atteindre en 2019 de bonnes performances épuratoires. Toutefois, en période estivale on constate que les performances obtenues sur le filtre planté de roseaux sur la fraction organique peuvent être affectées par le rejet d'algues vertes du lagunage.</t>
  </si>
  <si>
    <t xml:space="preserve">La proportion d'eaux claires parasites permanentes en période sèche est acceptable (moins de 17% du débit reçu). _x000D_
Selon les données communales, le réseau dessert 293 abonnés soit environ 580 Equivalents Habitants. _x000D_
Les déversoirs d'orage bénéficient d'un suivi satisfaisant. _x000D_
Les postes réseau fonctionnent correctement avec un temps de fonctionnement des pompes équilibré. L'ensemble des raccordements au poste de relevage de l'Arvoux ne sont pas effectifs. Aussi le débit moyen collecté en 2019 est assez faible et atteint m3/j._x000D_
</t>
  </si>
  <si>
    <t>Le développement des roseaux est satisfaisant. Toutefois, le préposé remarque selon ses relevés un déséquilibre de l'alimentation des casiers. Aussi, un contrôle des électrovannes par la société AECI est recommandé._x000D_
_x000D_
Les bassins de lagunage fonctionnent correctement malgré une couverture périodique de lentilles sur le premier bassin et la colonisation par des algues chevelues. _x000D_
Les eaux sont claires et le rejet au milieu naturel est souvent non effectif en période sèche. _x000D_
_x000D_
Selon le bilan 24 h du 17 septembre 2019, la station a fonctionné à environ 30 % de sa capacité nominale aussi bien en termes de charges organique qu'hydraulique.</t>
  </si>
  <si>
    <t>LACROST</t>
  </si>
  <si>
    <t>La Raie du Moulin</t>
  </si>
  <si>
    <t>LANS/Bourg</t>
  </si>
  <si>
    <t>060971253001</t>
  </si>
  <si>
    <t>LANS</t>
  </si>
  <si>
    <t>LESSARD EN BRESSE/ Bourg + lotissement</t>
  </si>
  <si>
    <t>060971256001</t>
  </si>
  <si>
    <t>Le fonctionnement biologique du lagunage est généralement correct. _x000D_
Le rejet est globalement de bonne qualité peut parfois être légèrement altéré par la présence résiduelle algale. _x000D_
La collectivité met progressivement en oeuvre des travaux prévus dans le schéma directeur d'assainissement.</t>
  </si>
  <si>
    <t>Des travaux sur le réseau sous le bourg et impasse des charmilles ont démarré avant l'été sur près de 600 mètres. Ces aménagements ont été identifiés prioritaire à l'issue du schéma directeur d'assainissement pour un montant estimé à plus de 105 000 Euros afin de réduire les apports d'eaux claires parasites (1,1 m3/j). La collectivité envisageait de poursuivre le programme de travaux sur le réseau cette fin d'année.</t>
  </si>
  <si>
    <t>Le lagunage fonctionne en limite de capacité. _x000D_
Les exigences de traitement réglementaire sont atteintes lors du bilan d'autosurveillance que nous avons réalisé au mois d'avril.</t>
  </si>
  <si>
    <t>LESSARD EN BRESSE</t>
  </si>
  <si>
    <t>MONTCOY/Le Carcabot</t>
  </si>
  <si>
    <t>060971312002</t>
  </si>
  <si>
    <t>En 2019, le fonctionnement a été médiocre, comme depuis de nombreuses années. Cette situation est liée à la surcharge de cet ouvrage par rapport au nombre de raccordés et à la saturation en boues des bassins._x000D_
L'application des orientations du schéma directeur d'assainissement est à organiser.</t>
  </si>
  <si>
    <t>Des rejets d'algues vertes sont souvent observés en sortie de ce mono bassin.</t>
  </si>
  <si>
    <t>MONTCOY</t>
  </si>
  <si>
    <t>MONTCOY/Lotissement</t>
  </si>
  <si>
    <t>060971312001</t>
  </si>
  <si>
    <t>Cet ouvrage d'épuration partiel, n'est pas adapté pour traiter correctement les eaux usées de ce secteur._x000D_
Les orientations du schéma directeur d'assainissement sont à mettre en place.</t>
  </si>
  <si>
    <t>OSLON/Bourg</t>
  </si>
  <si>
    <t>060971333001</t>
  </si>
  <si>
    <t>OSLON</t>
  </si>
  <si>
    <t>bief de la prare ruisseau</t>
  </si>
  <si>
    <t>FRDR10651</t>
  </si>
  <si>
    <t>Bief des Petits Prés</t>
  </si>
  <si>
    <t>OUROUX SUR SAONE/Bourg</t>
  </si>
  <si>
    <t>060971336001</t>
  </si>
  <si>
    <t>AUTOSURVEILLANCE 2020_x000D_
Les bilans mensuels réglementaires seront réalisés par Réalités Environnement en 2020. Le planning prévisionnel de ces prestations a été validé par le service police de l'eau le 06 janvier 2020._x000D_
La collectivité doit impérativement récupérer chaque mois les données des débits en entrée, déversés en tête de station et en sortie pour complèter les résultats des bilans 24 heures d'autosurveillance._x000D_
L'ensemble de ces valeurs doivent être transmises mensuellement au format SANDRE sur Vers'Eau._x000D_
La Police de l'eau vous demande également d'y intégrer la pluviométrie journalière._x000D_
Elle vous précise aussi la nécessité d'établir le manuel d'autosurveillance. Nous vous accompagnerons dans la rédaction de ce manuel suivant le modèle de l'Agence de l'Eau RMC._x000D_
_x000D_
En 2019, le fonctionnement épuratoire du lagunage se détériore avec la présence systématique d'algues dans les eaux du rejet (MeS selon les résultats d'analyses en sortie). La charge polluante reçue est inférieure à celle attendue (excepté lors du bilan d'octobre)._x000D_
De nombreux travaux sont à prévoir sur le réseau pour améliorer son fonctionnement. La mise en oeuvre des actions prévues par le schéma directeur doit être une priorité, selon l'ordre établit._x000D_
Le curage des boues du 1er bassin sera une bonne chose dans l'attente du remplacement complet de l'unité de traitement qui est nécessaire. La remise en état des berges des deux derniers bassins sera également un plus._x000D_
Suite à un rappel de la Police de l'eau, le dispositif d'autosurveillance a été complété fin 2018, par la mise en place d'un débitmètre sur le canal de sortie et d'un comptage du débit déversé directement dans le milieu naturel en tête de station. Malheureusement la récupération de ces valeurs n'a été effective qu'à partir de l'automne 2019.</t>
  </si>
  <si>
    <t>Le suivi régulier des déversoirs d'orage s'impose avec formalisation des observations sur des feuilles d'exploitation, comme pour les postes réseau des autres systèmes d'assainissement._x000D_
Le réseau unitaire impacte beaucoup sur les débits transitant par la station d'épuration. Des actions sont à mener pour notamment améliorer la collecte des effluents.</t>
  </si>
  <si>
    <t>Les à-coups hydrauliques sont bien identifiables en période pluvieuse (visible cette année durant le dernier trimestre 2019)._x000D_
Cette année, le curage des boues des bassins devait avoir lieu avec un traitement en centre de compostage. Finalement en fin d'année 2019,  la collectivité devrait relancer une nouvelle consultation pour un curage des boues du 1er bassin uniquement avec valorisation agricole organisée.</t>
  </si>
  <si>
    <t>OUROUX SUR SAONE</t>
  </si>
  <si>
    <t>OUROUX SUR SAONE/Colombey</t>
  </si>
  <si>
    <t>060971336003</t>
  </si>
  <si>
    <t>AUTOSURVEILLANCE 2020_x000D_
Au titre de l'autosurveillance réglementaire, cette station est soumise à l'obligation de réaliser un bilan 24 heures tous les ans dans les conditions prévues par l'arrêté du 21 juillet 2015. Cette prestation est programmée début juin par Réalités Environnement._x000D_
_x000D_
En 2019, le fonctionnement a été satisfaisant._x000D_
Cette station travaille presque à sa capacité nominale selon le nombre d'habitants desservis par le réseau. _x000D_
La réflexion sur le curage des boues accumulées sur le 1er étage est à envisager._x000D_
_x000D_
Durant cette année 2019 relativement sèche surtout durant la période estivale, la surcharge hydraulique a été observé uniquement au mois de décembre._x000D_
La charge polluante en entrée le jour du bilan (moins de 150 EH reçus) est bien inférieure à la population raccordée (près de 600 EH)._x000D_
La qualité des eaux de sortie est bonne.</t>
  </si>
  <si>
    <t>La qualité du rejet est satisfaisante excepté sur le paramètre phosphore qui ne peut pas être traité par ce type de filière.._x000D_
L'aspect chargé en boue du 1er étage bassin met bien en évidence après 8 en de service la nécessité d'une réflexion sur le curage à court terme est nécessaire.</t>
  </si>
  <si>
    <t>OUROUX SUR SAONE/Le Port</t>
  </si>
  <si>
    <t>060971336002</t>
  </si>
  <si>
    <t xml:space="preserve">La présence d'eaux pluviales dans le réseau, les lentilles d'eau sur les bassins de lagunage et le peu de branchements ne favorisent pas un fonctionnement optimum du système d'assainissement._x000D_
L'impact sur le milieu est cependant négligeable car le troisième bassin est quasiment toujours vide._x000D_
</t>
  </si>
  <si>
    <t>Bief des Grands Prés</t>
  </si>
  <si>
    <t>OUROUX SUR SAONE/Velard</t>
  </si>
  <si>
    <t>060971336004</t>
  </si>
  <si>
    <t>En 2019, la qualité du rejet se dégrade. Le sous dimensionnement du lagunage, la couverture des bassins par les lentilles d'eau et  la présence d'algues dans les eaux de sortie sont des facteurs limitant pour le bon fonctionnement épuratoire._x000D_
La réhabilitation de cette station d'épuration a été identifié dans le programme d'action du schéma directeur d'assainissement qu'il est souhaitable de mettre en place.</t>
  </si>
  <si>
    <t xml:space="preserve">En théorie le débit attendu sur ce poste réseau devrait être d'environ 15m3/j. Selon les relevés d'index de pompes, en moyenne pour l'année 2019, il transite 29 m3/j._x000D_
On constate également un impact non négligeable de la pluie sur le débit. Cette situation en réseau séparatif est anormale avec 67 m3/j pour le mois d'octobre._x000D_
Dans le secteur gravitaire, de nouvelles maisons se sont construites récemment. La collectivité envisage une extension du réseau de collecte qui n'est pas en adéquation avec la capacité de traitement du lagunage déjà dépassée depuis de nombreuses années. </t>
  </si>
  <si>
    <t>L'ouvrage travaille en permanence en surcharge hydaulique et polluante._x000D_
Les lentilles d'eau réduissent l'efficacité de l'ouvrage.</t>
  </si>
  <si>
    <t>PRETY/Bourg</t>
  </si>
  <si>
    <t>060971359002</t>
  </si>
  <si>
    <t xml:space="preserve">Le filtre planté de roseaux a atteint de bonnes performances épuratoires sur l'ensemble de l'année 2019. Le rejet au milieu naturel est de qualité satisfaisante. A noter que le résiduel en azote nitrique est habituel pour ce type de traitement. _x000D_
Toutefois, il convient d'optimiser la collecte des eaux usées en ciblant et supprimant les arrivées d'eaux météoriques et eaux claires parasites permanentes. Aussi, la mise en conformité des branchements en défaut identifiés en  2018 dans le cadre de tests à la fumée apparaît indispensable._x000D_
_x000D_
Ces investigations devront être complétées plus globalement par la réalisation d'un Schéma Directeur d'Assainissement. Cette étude exigée réglementairement permet de recenser l'ensemble des anomalies du réseau en vue de programmer sur plusieurs années des travaux de réhabilitation. </t>
  </si>
  <si>
    <t xml:space="preserve">Malgré sa nature séparative, le réseau d'assainissement est sensible aux eaux pluviales et de fait à l'ensablement et l'encailloutement notamment en amont du poste Dip. Cela généère des désordres de fonctionnement du poste ainsi qu'une usure prématurée des équipements (pompes en ligne, sonde pression). _x000D_
Aussi des efforts doivent se poursuivre sur le réseau. depuis les tests à la fumée en 2018, il convient de veiller à la mise en conformité des 70 branchements identifiés en défaut._x000D_
</t>
  </si>
  <si>
    <t xml:space="preserve">Le filtre planté de roseaux présente un bel aspect sur les deux étages de traitement. _x000D_
_x000D_
Lors du bilan 24 h, la station a fonctionné à 55 % de sa capacité nominale organique et à 50 % de sa capacité nominale hydraulique._x000D_
Le débit minimum nocturne est de 0,61 m3/h ce qui permet d'estimer la proportion d'eaux claires parasites à 22 % du débit reçu le jour de la mesure. _x000D_
</t>
  </si>
  <si>
    <t>PRETY</t>
  </si>
  <si>
    <t>SAINT CHRISTOPHE EN BRESSE/Le Grand Servigny</t>
  </si>
  <si>
    <t>060971398002</t>
  </si>
  <si>
    <t>AUTOSURVEILLANCE 2020_x000D_
Au titre de l'autosurveillance réglementaire, cette station est soumise à l'obligation de réaliser un bilan 24 heures tous les deux ans dans les conditions prévues par l'arrêté du 21 juillet 2015. Nous vous avons proposé un bon de commande pour la réalisation cette prestation par mail le 06 janvier, resté sans réponse de votre part._x000D_
_x000D_
En 2019, le fonctionnement de ce lagunage naturel a été satisfaisant, malgré des à-coups hydrauliques anormaux pour un réseau de type séparatif._x000D_
Les eaux usées reçues sur la lagune ont été correctement traitées.</t>
  </si>
  <si>
    <t>Cette année 2019, l'évaporation étant importante au moment de l'étiage, le volume d'effluent rejeté était très faible voir nul sur cette période estivale.</t>
  </si>
  <si>
    <t>SAINT CHRISTOPHE EN BRESSE</t>
  </si>
  <si>
    <t>SAINT CHRISTOPHE EN BRESSE/Les Mourillons</t>
  </si>
  <si>
    <t>060971398001</t>
  </si>
  <si>
    <t xml:space="preserve">Ce système d'assainissement partiel est vétuste. La situation reste inchangée depuis de nombreuses années. _x000D_
La réflexion globale sur l'assainissement de ce quartier doit devenir une priorité pour la commune._x000D_
</t>
  </si>
  <si>
    <t>Bief de l'Etang Toutenant</t>
  </si>
  <si>
    <t>SAINT DIDIER EN BRESSE/Bourg</t>
  </si>
  <si>
    <t>060971405001</t>
  </si>
  <si>
    <t>SAINT DIDIER EN BRESSE</t>
  </si>
  <si>
    <t>SAINT ETIENNE EN BRESSE/Bourg</t>
  </si>
  <si>
    <t>060971410001</t>
  </si>
  <si>
    <t xml:space="preserve">AUTOSURVEILLANCE 2020_x000D_
Au titre de l'autosurveillance réglementaire, cette station est soumise à l'obligation de réaliser un bilan 24 heures tous les ans dans les conditions prévues par l'arrêté du 21 juillet 2015. Nous réaliserons cette prestation au cours de l'année 2020._x000D_
_x000D_
En 2019, les conditions de fonctionnement des ouvrages ont pu être perturbées par la présence d'eaux claires parasites._x000D_
La qualité des eaux de sortie a pu être altérée par la présence résiduelle d'algues._x000D_
_x000D_
La réalisation d'un schéma directeur d'assainissement envisagée sur l'ensemble du territoire de la Communauté de Communes sera bénéfique, notamment pour désceller la problématique d'eaux claires sur l'antenne du bourg._x000D_
</t>
  </si>
  <si>
    <t>Les performances réglementaires sont atteintes lors du bilan du mois que nous avons réalisé en septembre.</t>
  </si>
  <si>
    <t>SAINT ETIENNE EN BRESSE</t>
  </si>
  <si>
    <t>SAINT ETIENNE EN BRESSE/Les Chaillots</t>
  </si>
  <si>
    <t>060971410002</t>
  </si>
  <si>
    <t>En 2019, le fonctionnement a été satisfaisant._x000D_
Travaillant nettement en-dessous de sa capacité nominale, le fonctionnement biologique de ce lagunage est satisfaisant._x000D_
En sortie, le rejet au milieu naturel reste globalement de qualité correcte.</t>
  </si>
  <si>
    <t>Cette station d'épuration travaille à 60% de sa capacité de traitement selon le nombre d'habitants desservis par le réseau.</t>
  </si>
  <si>
    <t>La Noue</t>
  </si>
  <si>
    <t>SAINT GERMAIN DU PLAIN/Bourg</t>
  </si>
  <si>
    <t>060971420001</t>
  </si>
  <si>
    <t>En 2019, la charge hydraulique moyenne reçue représentait près de 2500 EH. En revanche, la charge polluante entrante était beaucoup plus faible (seulement 700 Eh). Ces valeurs ne sont pas en adéquation avec le théorique attendu pour une poppulation de plus de 1500 EH raccordés._x000D_
Les performances épuratoires de cette station ont été bonnes._x000D_
La révision du schéma directeur d'assainissement est en cours._x000D_
_x000D_
Analyse des Risques de Défaillance:_x000D_
Ce document doit être transmis au service police de l'eau et à l'agence de l'eau. Nous vous avons communiqué un modèle afin de vous servir de base à la rédaction de ce document réglementaire conformément à l'article 7 de l'arrêté du 21 juillet 2015.</t>
  </si>
  <si>
    <t>Au mois de décembre, sur le poste du Bois Baudot, le remplacement de la pompe n°1 a été effectué ainsi que le changement des 2 poires de niveau.</t>
  </si>
  <si>
    <t>La production de boues en 2019 a été en légère augmentation (+1000 EH) par rapport aux années antérieures._x000D_
_x000D_
Seule la quantité de graisses produite a été relativement stable par rapport à 2018. Les quantités de sable et refus de dégrillage ont fortement diminués._x000D_
_x000D_
_x000D_
En 2019, année relativement sèche, les volumes by-passé ont été beaucoup moins importants._x000D_
_x000D_
_x000D_
La pollution reçue a augmenté cette année, mais reste toutefois très faible eu égard au théorique attendu.</t>
  </si>
  <si>
    <t>SAINT GERMAIN DU PLAIN</t>
  </si>
  <si>
    <t>SAINT GERMAIN DU PLAIN/Le Grand St Germain</t>
  </si>
  <si>
    <t>060971420003</t>
  </si>
  <si>
    <t>Cette année 2019, la prolifération des lentilles d'eau, l'accumulation des boues en tête du bassin ont perturbé le fonctionnement biologique du lagunage._x000D_
_x000D_
En 2019, le bureau d'études Berest a établit un dossier d'avant projet pour l'extension de la capacité de traitement (inférieure à 1000 EH) avec réhabilitation complète du site.</t>
  </si>
  <si>
    <t>L'ouverture du nouvel EPHAD est programmée pour fin 2020.</t>
  </si>
  <si>
    <t>Le lagunage naturel travaille en permanence en surcharge hydaulique et polluante._x000D_
Les lentilles d'eau réduissent l'efficacité de l'ouvrage._x000D_
Le curage des boues de ces deux bassins sera réalisé en 2020 avec une valorisation agricole organisée des boues.</t>
  </si>
  <si>
    <t>SAINT GERMAIN DU PLAIN/Les Jacots</t>
  </si>
  <si>
    <t>060971420004</t>
  </si>
  <si>
    <t xml:space="preserve">En 2019, le lagunage a globalement bien fonctionné._x000D_
Cette année 2019, en sortie, le rejet au milieu naturel est resté globalement de qualité correcte et sans impact durant la période estivale car il n'y a pas eu de rejet._x000D_
</t>
  </si>
  <si>
    <t>Le nombre de logement desservis par le réseau est inférieur à la capacité de traitement de cette station._x000D_
Chaque été, le niveau d'eau dans le dernier bassin n'atteint pas la cote de transfert._x000D_
La présence de lentilles d'eau et les à-coups hydrauliques peuvent parfois altérer les eaux de sortie.</t>
  </si>
  <si>
    <t>SAINT GERMAIN DU PLAIN/Marosse</t>
  </si>
  <si>
    <t>060971420002</t>
  </si>
  <si>
    <t>En 2019, le fonctionnement biologique a été altéré par les à-coups hydrauliques, la surcharge polluante et parfois la présence d'algues vertes dans les eaux de sortie._x000D_
Lla qualité du rejet est restée correcte._x000D_
Des améliorations du réseau de collecte pour réduire la présence d'eaux claires parasites seront nécessaires._x000D_
Le schéma directeur d'assainissement en cours apportera des solutions pour réduire ces apports.</t>
  </si>
  <si>
    <t>Malgré un réseau séparatif, celui ci est sensible à la pluviométrie.</t>
  </si>
  <si>
    <t>Cet ouvrage travaille en permanence en surcharge hydraulique et polluante selon le nombre de raccordés au réseau._x000D_
Des rejets d'algues vertes sont souvent observés en sortie._x000D_
Le lessivage des bassins est également un phénomène réel.</t>
  </si>
  <si>
    <t>SAINT VINCENT EN BRESSE/Bourg</t>
  </si>
  <si>
    <t>060971489001</t>
  </si>
  <si>
    <t xml:space="preserve">En 2019, le fonctionnement a été satisfaisant._x000D_
L'activité biologique de ce lagunage naturel peut être altéré par la présence de boues dans les deux premiers bassins et des algues vertes dans les eaux de sortie._x000D_
_x000D_
</t>
  </si>
  <si>
    <t>Des rejets d'algues vertes sont souvent observés en sortie._x000D_
En 2020, le curage des boues de ces bassins sera réalisé avec une valorisation agricole organisée des boues.</t>
  </si>
  <si>
    <t>SAINT VINCENT EN BRESSE</t>
  </si>
  <si>
    <t>ruisseau le grand margon</t>
  </si>
  <si>
    <t>FRDR11116</t>
  </si>
  <si>
    <t>Bief de la Reppe</t>
  </si>
  <si>
    <t>SASSENAY/Bourg</t>
  </si>
  <si>
    <t>060971502001</t>
  </si>
  <si>
    <t>SASSENAY</t>
  </si>
  <si>
    <t>Sous-Sol</t>
  </si>
  <si>
    <t>SASSENAY/Hameau de Chemenot</t>
  </si>
  <si>
    <t>060971502002</t>
  </si>
  <si>
    <t>Bief du Moulin Richy</t>
  </si>
  <si>
    <t>SIMANDRE/Bourg</t>
  </si>
  <si>
    <t>060971522001</t>
  </si>
  <si>
    <t xml:space="preserve">Ce lagunage arrive en limite de capacité épuratoire. Toutefois, l'ouvrage a atteint en 2019 des performances épuratoires correctes. Le résiduel en azote ammoniacal témoigne cependant de conditions d'oxygénation limitées._x000D_
_x000D_
Malgré les travaux réalisés conformément au Schéma Directeur d'Assainissement sur le réseau de transfert, la charge hydraulique reçue reste très tributaire de la pluviométrie. Les gains sur les eaux claires parasites étaient estimés à 2,4 m3/h.  _x000D_
Désormais, les pistes d'amélioration doivent s'oirenter sur les branchements privés. Selon le SDA, 7 habitations ainsi que les habitations du quartier de la Vanoise étaient à l'origine d'apport en eaux claires parasites permanentes au niveau de leur raccordement (cf fiche action SIM 10 en priorité 1 2018 avec gain estimé à 0,8 m3/h). _x000D_
D'autre part, des erreurs de branchements ont été identifiées lors du SDA avec notamment un rejet des eaux pluviales dans le réseau d'assainissement. Il convient de veiller à la mise en conformité des ces habitations (cf Fiche action SIM 8 priorité 1 2018). _x000D_
_x000D_
_x000D_
_x000D_
_x000D_
Concernant la station d'épuration, l'augmentation de la capacité épuratoire est prévue dans le planning du SDA en 2020 (priorité 2). Dans le cas d'une filière mixte permettant de conserver les bassins de lagunage actuels, il est impératif de placer l'étage de filtre planté de roseaux en amont pour augmenter la capacité épuratoire de la filière. Il sera nécessaire d'intégrer aux travaux le curage des boues du lagunage et la remise en état des berges._x000D_
_x000D_
La sensibilité du milieu récepteur impliquera probablement la création d'une Zone de Rejet Végétalisée pour limiter l'impact sur l'environnement. _x000D_
</t>
  </si>
  <si>
    <t xml:space="preserve">Le poste de relevage du Bourg est équipé d'une nouvelle armoire électrique munie d'un sofrel S550. Les eaux d'égouttures de la plateforme de nettoyage ont bien été redirigées vers le poste de relevage._x000D_
A la suite des travaux du réseau de transfert vers la lagune en 2018-2019, certains tampons n'ont pas été remis à niveau et d'autres ont été découverts mais sans finition._x000D_
Le réseau conserve une grande sensibilité aux épisodes pluvieux. </t>
  </si>
  <si>
    <t>Le taux de charge élevé du lagunage compte tenu du nombre de raccordés se traduit par une activité algale significative sur les deux bassins. Aussi, le second bassin joue difficilement son rôle de finition de traitement. _x000D_
_x000D_
Lors du bilan, les installations ont fonctionné à 80 % en termes de charge organique et à 105 % en termes de charge hydraulique. Selon la méthode des minimas nocturnes, la proportion d'eaux claires parasites permanentes atteint 29 % du débit collecté (débit minimum nocturne 2 m3/h). Ces résultats témoignent de l'importance du ressuyage du réseau suite à l'épisode pluvieux survenu 4 jours avant la mesure.</t>
  </si>
  <si>
    <t>SIMANDRE</t>
  </si>
  <si>
    <t>THUREY/Lotissement Le Grand Croully</t>
  </si>
  <si>
    <t>060971538001</t>
  </si>
  <si>
    <t>En 2019, le fonctionnement global du système a permis de préserver le milieu naturel._x000D_
Le nombre de branchements correspond à la capacité nominale du traitement.</t>
  </si>
  <si>
    <t>THUREY</t>
  </si>
  <si>
    <t>La Cosne d Epinossous</t>
  </si>
  <si>
    <t>VERDUN SUR LE DOUBS/Bourg</t>
  </si>
  <si>
    <t>060971566001</t>
  </si>
  <si>
    <t>AUTOSURVEILLANCE 2020_x000D_
Au titre de l'autosurveillance réglementaire, cette station est soumise à l'obligation de réaliser deux bilans 24 heures tous les ans dans les conditions prévues par l'arrêté du 21 juillet 2015. Nous réaliserons cette prestation au cours de l'année._x000D_
_x000D_
En 2019, le fonctionnement du lagunage naturel semble avoir été moins affecté que les années précédentes peu d'à-coups hydrauliques et sans surcharge polluante lors des 2 mesures d'autosurveillance._x000D_
Actuellement, une partie des effluents est directement rejetée dans le milieu naturel sans traitement. Des travaux sur le réseau pour la collecte de la pollution restent la priorité._x000D_
La dernière phase du schéma directeur d'assainissement n'a pas encore été validé.</t>
  </si>
  <si>
    <t>Selon les mesures faites en sortie de l'établissement industriel (en mars et en octobre), simultanément à celle de la station, le volume journalier rejeté au réseau d'assainissement communal est inférieur à 10 m3/j. Le pH varie très fortement entre 1,7 et 12,5. La température également présente une grande amplitude. Elle est supérieure à 30°C (de 34 jusqu'à 43,5 °C) durant la période de rejet entre 6 h et 14h._x000D_
Concernant la charge polluante émise, la concentration des principaux paramètres analysés est très élevée (+ 7 700 mg/l DBO5, + 14 000 mg/l DCO...). Sans aucun prétraitement interne à l'usine, ces valeurs ne sont pas compatibles avec un traitement efficace de la pollution par la station d'épuration actuelle, ni avec un bon fonctionnement du réseau (encrassement des réseaux, dégradations des conduites...)._x000D_
En fin d'année, le point de rejet industriel direct au Doubs n'est plus en fonctionnement en raison d'un arrêt définitif de cette production d'atelier de pâtes pressées non cuites. L'établissement n'a pas officiellement informé la collectivité de ce changement important malgré vos demandes._x000D_
Concernant la convention de rejet, les Fromagers en Bourgogne ont demandé par courrier le 30 décembre 2019 une rencontre en 2020. L'acceptation de ces rejets non domestiques dans le réseau communal implique une réhabilitation du traitement dont l'investissement et l'exploitation seront à répartir avec l'industriel._x000D_
_x000D_
Chaque semaine, la SAUR assure le relevé des index des deux postes._x000D_
Le portail d'accès à l'armoire de commande du poste réseau Av G. D'Estaing nécessite impérativement d'être repris rapidement pour une ouverture aisée.</t>
  </si>
  <si>
    <t>En 2019, le lagunage a fonctionné sans surcharge hydraulique mais des à-coups  liés au réseau en partie unitaire sont réels._x000D_
Malgré un déficit d'oxygène régulièrement observé dans les bassins et lié à la pollution industrielle reçue, l'ouvrage a restitué au milieu naturel une eau traité de qualité convenable._x000D_
Les rendements d'épuration imposés par la réglementation sont atteints lors des bilans d'autosurveillance que nous avons réalisé en en mars et en octobre (oct. absence de rejet au milieu naturel suite à la sécheresse).</t>
  </si>
  <si>
    <t>VERDUN SUR LE DOUBS</t>
  </si>
  <si>
    <t>VERJUX/Bourg</t>
  </si>
  <si>
    <t>060971570001</t>
  </si>
  <si>
    <t>En 2019, le fonctionnement biologique de ce lagunage a été satisfaisant._x000D_
Cet ouvrage travaille en dessous de sa capacité nominale._x000D_
Les eaux usées sont de bonne qualité en sortie de lagune.</t>
  </si>
  <si>
    <t>Ce lagunage nautrel fonctionne correctement car en dessous de sa capacité nominale._x000D_
L'année sèche a provoqué une baisse de niveau dans les bassins due à l'évaporation._x000D_
Les performances réglementaires sont atteintes lors du bilan que nous avons réalisé au mois de juin.</t>
  </si>
  <si>
    <t>VERJUX</t>
  </si>
  <si>
    <t>Dheune</t>
  </si>
  <si>
    <t>Le Nantil</t>
  </si>
  <si>
    <t>BOUZERON/Bourg</t>
  </si>
  <si>
    <t>060971051001</t>
  </si>
  <si>
    <t>BOUZERON</t>
  </si>
  <si>
    <t>CHAGNY/Ville</t>
  </si>
  <si>
    <t>060971073002</t>
  </si>
  <si>
    <t>SCOT BEAUNE NUITS</t>
  </si>
  <si>
    <t>CHAGNY</t>
  </si>
  <si>
    <t>TUILES LAMBERT</t>
  </si>
  <si>
    <t>Industries minérales</t>
  </si>
  <si>
    <t>CELLIER DES BURGONDES</t>
  </si>
  <si>
    <t xml:space="preserve"> J. JEUNEHOMME</t>
  </si>
  <si>
    <t>CHAMILLY/Bourg</t>
  </si>
  <si>
    <t>060971078001</t>
  </si>
  <si>
    <t>CHAMILLY</t>
  </si>
  <si>
    <t>ruisseau la cosanne</t>
  </si>
  <si>
    <t>FRDR12102</t>
  </si>
  <si>
    <t>La Cozanne</t>
  </si>
  <si>
    <t>CHANGE/Bourg</t>
  </si>
  <si>
    <t>060971085001</t>
  </si>
  <si>
    <t>CHANGE</t>
  </si>
  <si>
    <t>CHASSEY LE CAMP/Bourg</t>
  </si>
  <si>
    <t>060971109001</t>
  </si>
  <si>
    <t>CHASSEY LE CAMP</t>
  </si>
  <si>
    <t>CHASSEY LE CAMP/Corchanu</t>
  </si>
  <si>
    <t>060971109003</t>
  </si>
  <si>
    <t>CHASSEY LE CAMP/Valotte</t>
  </si>
  <si>
    <t>060971109002</t>
  </si>
  <si>
    <t>Bras de la Dheune</t>
  </si>
  <si>
    <t>CHAUDENAY/Bourg</t>
  </si>
  <si>
    <t>060971119001</t>
  </si>
  <si>
    <t>CHAUDENAY</t>
  </si>
  <si>
    <t>CHEILLY LES MARANGES/Bourg</t>
  </si>
  <si>
    <t>060971122001</t>
  </si>
  <si>
    <t>CHEILLY LES MARANGES</t>
  </si>
  <si>
    <t>CHEILLY LES MARANGES/Mercey</t>
  </si>
  <si>
    <t>060971122002</t>
  </si>
  <si>
    <t>ruisseau de la creuse</t>
  </si>
  <si>
    <t>FRDR11803</t>
  </si>
  <si>
    <t>La Creuse</t>
  </si>
  <si>
    <t>COUCHES/Bourg</t>
  </si>
  <si>
    <t>060971149003</t>
  </si>
  <si>
    <t>SAINT MAURICE LES COUCHES</t>
  </si>
  <si>
    <t>SAINT SERNIN DU PLAIN</t>
  </si>
  <si>
    <t>viticulteur</t>
  </si>
  <si>
    <t xml:space="preserve">CAVE DE MAZENAY </t>
  </si>
  <si>
    <t>VITICULTEURS</t>
  </si>
  <si>
    <t>CREOT/ Bourg</t>
  </si>
  <si>
    <t>0471151S0001</t>
  </si>
  <si>
    <t>CREOT</t>
  </si>
  <si>
    <t>La Dheune du ruisseau de Meursault a la Saone</t>
  </si>
  <si>
    <t>FRDR608</t>
  </si>
  <si>
    <t>La Petite Dheune</t>
  </si>
  <si>
    <t>DEMIGNY/Bourg</t>
  </si>
  <si>
    <t>060971170001</t>
  </si>
  <si>
    <t>DEMIGNY</t>
  </si>
  <si>
    <t>Ruisseau de Chambey</t>
  </si>
  <si>
    <t>DEMIGNY/La Chapelle</t>
  </si>
  <si>
    <t>060971170002</t>
  </si>
  <si>
    <t>DEMIGNY/Tirechat</t>
  </si>
  <si>
    <t>060971170003</t>
  </si>
  <si>
    <t>DEMIGNY/Z.A. Les Prés de Vèvre</t>
  </si>
  <si>
    <t>060971170004</t>
  </si>
  <si>
    <t>La Dheune de sa source au ruisseau de la Creuse inclus</t>
  </si>
  <si>
    <t>FRDR611</t>
  </si>
  <si>
    <t>DENNEVY/Bourg</t>
  </si>
  <si>
    <t>060971171002</t>
  </si>
  <si>
    <t>DENNEVY</t>
  </si>
  <si>
    <t>Ruisseau de Corcelles</t>
  </si>
  <si>
    <t>DRACY LES COUCHES/Bourg</t>
  </si>
  <si>
    <t>060971183001</t>
  </si>
  <si>
    <t>DRACY LES COUCHES</t>
  </si>
  <si>
    <t>ECUISSES/Bourg</t>
  </si>
  <si>
    <t>060971187001</t>
  </si>
  <si>
    <t>ECUISSES</t>
  </si>
  <si>
    <t>ESSERTENNE/Hameau de la Dheune</t>
  </si>
  <si>
    <t>060971191001</t>
  </si>
  <si>
    <t>ESSERTENNE</t>
  </si>
  <si>
    <t>LE BREUIL/Les Vernizy</t>
  </si>
  <si>
    <t>0471059S0002</t>
  </si>
  <si>
    <t>LE BREUIL/Les Voisottes</t>
  </si>
  <si>
    <t>0471059S0003</t>
  </si>
  <si>
    <t>PARIS L'HOPITAL/Bourg</t>
  </si>
  <si>
    <t>060971343001</t>
  </si>
  <si>
    <t>PARIS L'HOPITAL</t>
  </si>
  <si>
    <t>Producteurs de vin</t>
  </si>
  <si>
    <t>ruisseau le musseau</t>
  </si>
  <si>
    <t>FRDR10308</t>
  </si>
  <si>
    <t>Le Foulot</t>
  </si>
  <si>
    <t>PERREUIL/Etevoux</t>
  </si>
  <si>
    <t>060971347002</t>
  </si>
  <si>
    <t>PERREUIL</t>
  </si>
  <si>
    <t>PERREUIL/La Forge</t>
  </si>
  <si>
    <t>060971347001</t>
  </si>
  <si>
    <t>PERREUIL/Le Chapitre</t>
  </si>
  <si>
    <t>060971347003</t>
  </si>
  <si>
    <t>REMIGNY/Bourg</t>
  </si>
  <si>
    <t>060971369001</t>
  </si>
  <si>
    <t>REMIGNY</t>
  </si>
  <si>
    <t>SAINT BERAIN SUR DHEUNE/Bourg</t>
  </si>
  <si>
    <t>060971391001</t>
  </si>
  <si>
    <t>SAINT BERAIN SUR DHEUNE</t>
  </si>
  <si>
    <t>SAINT GILLES/Bourg</t>
  </si>
  <si>
    <t>060971425001</t>
  </si>
  <si>
    <t>SAINT GILLES</t>
  </si>
  <si>
    <t>ruisseau le foulot</t>
  </si>
  <si>
    <t>FRDR10884</t>
  </si>
  <si>
    <t>SAINT JEAN DE TREZY/Le Bas du Crot</t>
  </si>
  <si>
    <t>060971431005</t>
  </si>
  <si>
    <t>SAINT JEAN DE TREZY</t>
  </si>
  <si>
    <t>SAINT JEAN DE TREZY/le Bourg</t>
  </si>
  <si>
    <t>060971431004</t>
  </si>
  <si>
    <t>SAINT JEAN DE TREZY/Le Petit Trézy</t>
  </si>
  <si>
    <t>060971431001</t>
  </si>
  <si>
    <t>SAINT JEAN DE TREZY/Les Fosses</t>
  </si>
  <si>
    <t>060971431006</t>
  </si>
  <si>
    <t>SAINT JEAN DE TREZY/Les Vézeaux</t>
  </si>
  <si>
    <t>060971431003</t>
  </si>
  <si>
    <t>SAINT JEAN DE TREZY/Précelles</t>
  </si>
  <si>
    <t>060971431002</t>
  </si>
  <si>
    <t>SAINT JULIEN SUR DHEUNE/Bourg</t>
  </si>
  <si>
    <t>060971435001</t>
  </si>
  <si>
    <t>SAINT JULIEN SUR DHEUNE</t>
  </si>
  <si>
    <t>SAINT LEGER SUR DHEUNE/Bourg</t>
  </si>
  <si>
    <t>060971442002</t>
  </si>
  <si>
    <t>SAINT LEGER SUR DHEUNE</t>
  </si>
  <si>
    <t>SAINT LEGER SUR DHEUNE/La Gruyère</t>
  </si>
  <si>
    <t>060971442003</t>
  </si>
  <si>
    <t>SAINT LOUP GEANGES/Géanges Bourg  (La Dheune)</t>
  </si>
  <si>
    <t>060971443001</t>
  </si>
  <si>
    <t>SAINT LOUP GEANGES/Route de Meursanges</t>
  </si>
  <si>
    <t>060971443003</t>
  </si>
  <si>
    <t>SAINT LOUP GEANGES/Saint Loup Bourg</t>
  </si>
  <si>
    <t>060971443002</t>
  </si>
  <si>
    <t>SAINT LOUP GEANGES</t>
  </si>
  <si>
    <t>Ruisseau des Reux</t>
  </si>
  <si>
    <t>SAINT PIERRE DE VARENNES/Drevin</t>
  </si>
  <si>
    <t>0471468S0003</t>
  </si>
  <si>
    <t>SAINT PIERRE DE VARENNES/Les hauts de Chégnots</t>
  </si>
  <si>
    <t>0471468S0004</t>
  </si>
  <si>
    <t>La Mouille</t>
  </si>
  <si>
    <t>SAINT PIERRE DE VARENNES/Salière</t>
  </si>
  <si>
    <t>0471468S0008</t>
  </si>
  <si>
    <t>SAINT SERNIN DU PLAIN/Bourg</t>
  </si>
  <si>
    <t>060971480002</t>
  </si>
  <si>
    <t>Ruisseau des Couches</t>
  </si>
  <si>
    <t>SAINT SERNIN DU PLAIN/Nion</t>
  </si>
  <si>
    <t>060971480003</t>
  </si>
  <si>
    <t>SAMPIGNY LES MARANGES/Bourg</t>
  </si>
  <si>
    <t>060971496001</t>
  </si>
  <si>
    <t>Doubs_Guyotte</t>
  </si>
  <si>
    <t>CHARNAY LES CHALON/Bourg + Camping</t>
  </si>
  <si>
    <t>060971104001</t>
  </si>
  <si>
    <t>En 2019, le fonctionnement a été globalement satisfaisant._x000D_
_x000D_
Mi juillet, la qualité de l'effluent en sortie du lagunage répondait aux exigences réglementaires. A cette période aucun impact sur le milieu naturel identifié en l'absence de rejet.</t>
  </si>
  <si>
    <t>La présence de lentilles d'eau en surface des bassins peut parfois altérer les eaux au rejet._x000D_
La végétation sur les talus intérieurs des bassins est à limiter.</t>
  </si>
  <si>
    <t>CHARNAY LES CHALON</t>
  </si>
  <si>
    <t>CHARNAY LES CHALON/La Croix Ponay</t>
  </si>
  <si>
    <t>060971104002</t>
  </si>
  <si>
    <t>En 2019, des améliorations ont été constatées depuis l'été. Néanmoins, d'importants efforts d'exploitation restent nécessaires.</t>
  </si>
  <si>
    <t>Les maisons secondaires sont nombreuses dans ce hameau.</t>
  </si>
  <si>
    <t xml:space="preserve">Cet ouvrage est très faiblement alimenté._x000D_
Le développement des roseaux n'est pas homogène._x000D_
Très peu de boues se sont accumulées en surface du 1er étage de filtre._x000D_
_x000D_
</t>
  </si>
  <si>
    <t>Le Doubs du Barrage de Crissey a la confluence avec la Saone</t>
  </si>
  <si>
    <t>FRDR1808</t>
  </si>
  <si>
    <t>CIEL/Le Chapot</t>
  </si>
  <si>
    <t>060971131002</t>
  </si>
  <si>
    <t>En 2019, le fonctionnement de ce mono bassin a été globalement satisfaisant.</t>
  </si>
  <si>
    <t>L'apparition de lentilles peut réduire l'efficacité de l'ouvrage</t>
  </si>
  <si>
    <t>LES BORDES/Bourg et Camping</t>
  </si>
  <si>
    <t>060971043001</t>
  </si>
  <si>
    <t>Les performances de cette filière sont limitées. Les effluents subissent seulement une simple décantation. _x000D_
Le faible débit rejeté limite l'impact sur le milieu naturel.</t>
  </si>
  <si>
    <t>LES BORDES</t>
  </si>
  <si>
    <t>La Guyotte</t>
  </si>
  <si>
    <t>FRDR613</t>
  </si>
  <si>
    <t>MERVANS/Bourg</t>
  </si>
  <si>
    <t>060971295002</t>
  </si>
  <si>
    <t>AUTOSURVEILLANCE 2020_x000D_
Au titre de l'autosurveillance réglementaire, cette station est soumise à l'obligation de réaliser un bilan 24 heures tous les ans dans les conditions prévues par l'arrêté du 21 juillet 2015. Nous vous avons proposé un bon de commande pour la réalisation cette prestation par mail le 06 janvier, resté sans réponse de votre part._x000D_
_x000D_
Au début du printemps, d'importants travaux d'amélioration de la collecte ont été réalisé sur le réseau d'assainissement. En 2020, la poursuite des aménagements se fera avec la mise en séparatif des tronçons des routes de  Chalon, Dijon et de la place du marché._x000D_
L'efficacité des travaux réseau engagés en 2019 semblent bénéfique sur le fonctionnement de l'ensemble du système d'assainissement. La production de boues est également en légère augmentation depuis une dizaine d'années.</t>
  </si>
  <si>
    <t>Le bureau d'études Réalités Environnement a assuré la mission de maîtrise d'oeuvre pour les travaux de réhabilitation du réseau Route de Louhans par chemisage, répertoriés à l'issue du schéma directeur d'assainissement. _x000D_
Curage préventif annuel d'environ 500 m de réseau.</t>
  </si>
  <si>
    <t>Cette station d'épuration est sous dimensionnée et sensible aux à-coups hydrauliques lors d'épisodes pluvieux._x000D_
La surcharge hydraulique entrante est permanente avec en moyenne journalière un débit d'environ 400 m3/j, largement supérieur au nominal de la station_x000D_
Les performances réglementaires sont atteintes lors du bilan de mai._x000D_
Pose de clapets anti-retour sur les deux conduites des déversoirs d'orage proche de la station dans des regards spécifiques avant la Guyotte.</t>
  </si>
  <si>
    <t>MERVANS</t>
  </si>
  <si>
    <t>MONT LES SEURRE/Bourg</t>
  </si>
  <si>
    <t>060971315001</t>
  </si>
  <si>
    <t xml:space="preserve">En 2019, le fonctionnement général a été difficile à apprécier en raison de l'absence de rejet, sur cette petite station de traitement des eaux usées._x000D_
Le système de chasse est resté inopérationnel. </t>
  </si>
  <si>
    <t>MONT LES SEURRE</t>
  </si>
  <si>
    <t>NAVILLY/Bourg</t>
  </si>
  <si>
    <t>060971329001</t>
  </si>
  <si>
    <t>Le fonctionnement du système d'assainissement est marqué par un manque d'étanchéité du troisième bassin. En absence de rejet, il n'y a pas d'impact sur le milieu récepteur. _x000D_
La capacité de ce lagunage naturel est dépassée._x000D_
Le fonctionnement biologique du lagunage s'est avéré globalement satisfaisant cette année. _x000D_
L'élaboration d'un schéma directeur d'assainissement permettrait d'optimiser le fonctionnement de l'ensemble de ce suystème d'assainissement.</t>
  </si>
  <si>
    <t>La pompe 2 du poste du Bas du Pont a dysfonctionnée presque toute l'année, avant une remise en service fin octobre. Les débits en août et septembre sont surestimés. _x000D_
L'impact de la pluie ne devrait pas se ressentir sur les débits transitants dans les postes avec un réseau séparatif.</t>
  </si>
  <si>
    <t xml:space="preserve">Les installations reçoivent en moyenne 26 m3 d'effluent à traiter chaque jour. L'amplitude selon les mois de l'année varie de 17 à 44 m3/j._x000D_
Le niveau d'effluent dans le second bassin est comme d'habitude resté cette année sous la côte de rejet vers le dernier bassin._x000D_
L'apparition ponctuelle de lentilles peut parfois réduire l'efficacité de l'ouvrage_x000D_
</t>
  </si>
  <si>
    <t>NAVILLY</t>
  </si>
  <si>
    <t>ruisseau la charetelle</t>
  </si>
  <si>
    <t>FRDR10669</t>
  </si>
  <si>
    <t>La Breux</t>
  </si>
  <si>
    <t>PIERRE DE BRESSE/Bourg</t>
  </si>
  <si>
    <t>060971351001</t>
  </si>
  <si>
    <t>AUTOSURVEILLANCE 2020_x000D_
Au titre de l'autosurveillance réglementaire, cette station est soumise à l'obligation de réaliser deux bilans 24 heures tous les ans dans les conditions prévues par l'arrêté du 21 juillet 2015. Nous réaliserons ces deux prestations au cours de l'année 2020._x000D_
_x000D_
En 2019, le fonctionnement a été satisfaisant, malgré une surcharge hydraulique permanente._x000D_
La faible charge polluante reçue n'était pas en corrélation avec le nombre d'habitants desservis par le réseau. Ce constat est récurrent depuis une dizaine d'années. _x000D_
En sortie, le rejet au milieu naturel reste globalement de qualité correcte._x000D_
En 2019, la faible production de boues annoncée (environ 350 Eh) est basée sur une estimation donnée à titre indicatif._x000D_
_x000D_
Concernant le schéma directeur d'assainissement, mi avril, Naldéo a présenté en réunion des propositions d'aménagement (réseau et station). En fin d'année 2019, cette étude n'était toujours pas achevée._x000D_
_x000D_
_x000D_
_x000D_
Les données de ce graphique sont celles des mesures bilans 24 heures d'utosurveillance des dix dernières années._x000D_
La charge hydraulique entrante est quasiment toujours largement supérieure à la capacité nominale de la station. En revanche la charge polluante reçue est inférieure à la capacité de traitement et au théorique attendu par rapport au nombre de logements desservis.</t>
  </si>
  <si>
    <t xml:space="preserve">2 km de canalisation ont été hydrocuré en 2019. _x000D_
4 nouveaux branchements ont été recensés par la collectivité. _x000D_
La tranche de travaux sur le réseau complémentaire à la mise en séparatif de la rue du bas de Pierre était en cours d'achèvement cette année 2019._x000D_
L'amélioration de la collecte des effluents doit être une priorité._x000D_
_x000D_
Malgré une année sèche, les débits transitants dans le poste La Villeneuve sont supérieurs au volume d'effluents attendu pour la vaingtaine de logements raccordés._x000D_
</t>
  </si>
  <si>
    <t>La station d'épuration fonctionne toujours en surcharge hydraulique exceptée lors de la période sèche cet été._x000D_
Les performances réglementaires sont atteintes lors des bilans que nous avons réalisés au mois de juin et au mois d'octobre.</t>
  </si>
  <si>
    <t>PIERRE DE BRESSE</t>
  </si>
  <si>
    <t>PIERRE DE BRESSE/La Villeneuve</t>
  </si>
  <si>
    <t>060971351002</t>
  </si>
  <si>
    <t xml:space="preserve">En 2019, le fonctionnement a été satisfaisant malgré la surcharge hydraulique permanente et des effluents entrants dilués._x000D_
_x000D_
Depuis de nombreuses années, la grosse problématique de ce système d'assainissement reste la présence dans le réseau d'une quantité importante et permanente d'eaux claires parasites. Cela affecte le rendement global, mais la qualité des eaux en sortie de lagunage est bonne. _x000D_
Au vu du nombre de raccordés au réseau, la capacité de traitement de ce lagunage naturel est dépassée depuis plusieurs années. </t>
  </si>
  <si>
    <t>Les quantités importantes d'eaux claires parasites qui transitent en permanence dans le réseau nuisent au bon fonctionnement de l'ensemble du système.</t>
  </si>
  <si>
    <t>Malgré un temps de séjour réduit de l'eau dans les bassins, l'activité biologique est bonne.</t>
  </si>
  <si>
    <t>PONTOUX/Bourg</t>
  </si>
  <si>
    <t>060971355002</t>
  </si>
  <si>
    <t>Un réel problème de fonctionnement du poste réseau perdure toute au long de l'année.</t>
  </si>
  <si>
    <t>Selon les relevés d'index des pompes, les débits transitant par ce poste de relavage sont vraiment très élevés. Le fonctionnement de cet équipement n'est pas fiable, la pompe 2 n'a pas marché cette année. Lors de nos 2 visites en mai et septembre nous vous avons alerté à ce sujet.</t>
  </si>
  <si>
    <t>L'apparition ponctuelle de lentilles peut parfois réduire l'efficacité de l'ouvrage._x000D_
Les performances réglementaires sont atteintes lors du bilan que nous avons réalisé en mai._x000D_
En septembre, la baisse du niveau du 1er bassin n'a pas été expliquée.</t>
  </si>
  <si>
    <t>PONTOUX</t>
  </si>
  <si>
    <t>SAINT GERMAIN DU BOIS/Bourg</t>
  </si>
  <si>
    <t>060971419002</t>
  </si>
  <si>
    <t xml:space="preserve">AUTOSURVEILLANCE 2020_x000D_
Au titre de l'autosurveillance réglementaire, cette station est soumise à l'obligation de réaliser deux bilans 24 heures tous les ans dans les conditions prévues par l'arrêté du 21 juillet 2015. Nous réaliserons cette prestation au cours de l'année 2020._x000D_
_x000D_
Les eaux usées reçues sur la lagune sont correctement traitées._x000D_
</t>
  </si>
  <si>
    <t xml:space="preserve">En février, après une recherche sur le réseau dans le secteur du Villey, identification par la collectivité, de la présence d'eaux claires parasites à 2 endroits. Des travaux sont nécessaires pour stopper ces désordres._x000D_
Il a été réalisé en avril et octobre de l'hydrocurage préventif sur environ 1km. Les tronçons ont bien été répertorié par l'agent._x000D_
_x000D_
Les volumes calculés d'après les relevés d'index sur l'année pour le poste du Villey sont sur-estimés en raison d'une usure de la pompe 1 qui fonctionne sans vraiment refouler._x000D_
_x000D_
Des travaux de mise en séparatif du réseau de la Rue des Tilleuls se sont déroulés à l'automne et seul les enrobés restaient à faire fin décembre._x000D_
_x000D_
Les débits sont estimés par temps de marche des pompes </t>
  </si>
  <si>
    <t xml:space="preserve">La qualité du rejet peut fluctuer en fonction des variations de charge hydraulique reçue qui sont importantes compte tenu de la nature unitaire du réseau._x000D_
Globalement la préservation du milieu naturel est assurée._x000D_
Ce lagunage travaille à sa capacité nominale selon le nombre de raccordés au réseau._x000D_
Les performances réglementaires sont atteintes lors des bilans d'autosurveillance que nous avons réalisés au mois d'août et de septembre._x000D_
_x000D_
La mesure de débit entrée station (A3) est fiable uniquement si le canal est régulièrement nettoyé (au minimum hebdomadaire). </t>
  </si>
  <si>
    <t>SAINT GERMAIN DU BOIS</t>
  </si>
  <si>
    <t>SERLEY/Bourg</t>
  </si>
  <si>
    <t>060971516001</t>
  </si>
  <si>
    <t>Cet ouvrage travaille à sa capacité nominale selon le nombre d'habitants desservis par le réseau d'assainissement._x000D_
Le fonctionnement biologique dans ce mono bassin a été satisfaisant.</t>
  </si>
  <si>
    <t>SERLEY</t>
  </si>
  <si>
    <t>SERMESSE/Le Bourg</t>
  </si>
  <si>
    <t>060971517001</t>
  </si>
  <si>
    <t>Le fonctionnement est satisfaisant._x000D_
En sortie, le rejet au milieu naturel reste globalement de qualité correcte.</t>
  </si>
  <si>
    <t>L'épuration des effluents reçus a été globalement correcte cette année._x000D_
Selon le nombre de raccordé au réseau, la capacité de l'ouvrage est quasiment atteinte.</t>
  </si>
  <si>
    <t>SERMESSE</t>
  </si>
  <si>
    <t>Le Briant</t>
  </si>
  <si>
    <t>SIMARD/Le Putigny</t>
  </si>
  <si>
    <t>060971523002</t>
  </si>
  <si>
    <t>En 2019, le fonctionnement a été satisfaisant._x000D_
Le curage des boues est à prévoir à court terme.</t>
  </si>
  <si>
    <t>Cette station d'épuration travaille à sa capacité nominale selon le nombre de logements desservis.</t>
  </si>
  <si>
    <t>SIMARD</t>
  </si>
  <si>
    <t>ruisseau briant</t>
  </si>
  <si>
    <t>FRDR10540</t>
  </si>
  <si>
    <t>SIMARD/Les Bons Amis</t>
  </si>
  <si>
    <t>060971523001</t>
  </si>
  <si>
    <t>AUTOSURVEILLANCE 2020_x000D_
Au titre de l'autosurveillance réglementaire, cette station est soumise à l'obligation de réaliser deux bilans 24 heures tous les ans dans les conditions prévues par l'arrêté du 21 juillet 2015._x000D_
_x000D_
Les essais de garantie ont été réalisé cette année._x000D_
En 2019, le fonctionnement a été satisfaisant._x000D_
La charge hydraulique moyenne reçue a été supérieure à la capacité nominale de la station._x000D_
La qualité des eaux de sortie a été bonne._x000D_
_x000D_
Analyse des Risques de Défaillance:_x000D_
La SAUR a pris en charge la réalisation de l'analyse des risques de défaillance. Ce document est à transmettre au Service Police de l'Eau et à l'Agence de l'Eau RMC._x000D_
_x000D_
Schéma Directeur d'Assainissement:_x000D_
Fin mai le bureau d'études a présenté le rapport de phase IV du schéma directeur d'assainissement, débuté en novembre 2016._x000D_
Les propositions du programme de travaux hiérarchisés sont les suivantes;_x000D_
- piéger à la source et au niveau des entrées station les déchets pour limiter les obstructions, pour plus de 24 000 Euros,_x000D_
- limiter les surfaces actives collectées par temps de pluie qui occasionnent des durdébits, 12 000 Euros,_x000D_
- maîtrise des charges polluantes issues de l'industriel Mairet,_x000D_
- augmenter le temps de séjour de l'eau dans les ouvrages a été estimé à près de 130 000 Euros,_x000D_
- réhabilitation du réseau pour une estimation de 174 000 Euros,_x000D_
- améliorer les conditions d'écoulement dans le réseau pour un montant de plus de 500 000 Euros.</t>
  </si>
  <si>
    <t>Les données des 4 bilans 24h qui ont été réalisé en sortie de l'abattoir montrent un dépassement systématique de la concentration pour le paramètre NTK et pour le mois de mai sur l'ensemble des paramètres.</t>
  </si>
  <si>
    <t xml:space="preserve">Cette année, le fonctionnement de l'ensemble des aérateurs a été satisfaisant._x000D_
Il est envisagé la mise en place d'un dégrilleur automatique vertical sur l'antenne du bourg _x000D_
La cote de déversement ( 130) d'une partie des eaux de sortie directement dans le milieu naturel, sans passer par le décanteur lamellaire a éte régulièrement atteinte. La raison de ce trop plein est liée au débit entrant important. </t>
  </si>
  <si>
    <t>MAIRET</t>
  </si>
  <si>
    <t>Grosne</t>
  </si>
  <si>
    <t>ruisseau le petit grison</t>
  </si>
  <si>
    <t>FRDR10810</t>
  </si>
  <si>
    <t>Le Petit Grison</t>
  </si>
  <si>
    <t>BEAUMONT SUR GROSNE/Bourg</t>
  </si>
  <si>
    <t>060971026001</t>
  </si>
  <si>
    <t>Le fonctionnement épuratoire observé cette année est correct pour cet ouvrage qui travaille a charge nominale._x000D_
La commune est moteur pour faire fonctionner au mieux ses installations et réaliser les travaux qui s'imposent.</t>
  </si>
  <si>
    <t xml:space="preserve">Les travaux de mise en séparatif rue de Cervelle ont été achevés._x000D_
Avec ceux de la rue principale réalisés préalablement c'est un important programme de travaux visant à la réduction des eaux parasites qui a été réalisé. La mise hors service du principal déversoir d'orage en aval de la rue principale reste en attente puisque tout les travaux en domaine privé n'ont pas encore été réalisés. La commune se tient prête pour sa déconnection qui permettra de s'affranchir des principales entrée d'eaux claires collectés en amont. _x000D_
La commune a averti le cabinet 2ages d'un délestage trop faible sur certains des nouveaux déversoirs créés lors des travaux de mise en séparatif. Certaines petites modifications pourront être envisagées. </t>
  </si>
  <si>
    <t>Le lagunage fonctionne toujours en surcharge hydraulique mais celle ci est moins importante que les années précédentes du fait de la période sèche qui a été très longue. De fait le temps de séjour dans les bassins augmente et la qualité du traitement est améliorée._x000D_
En terme de charge organique la capacité nominale est atteinte._x000D_
La quantité de boues stockée est conséquente le curage est prévu pour 2020.</t>
  </si>
  <si>
    <t>BEAUMONT SUR GROSNE</t>
  </si>
  <si>
    <t>La Grosne de sa source a la confluence avec le Valouzin inclus</t>
  </si>
  <si>
    <t>FRDR606</t>
  </si>
  <si>
    <t>BERGESSERIN/I.L.N.</t>
  </si>
  <si>
    <t>060971030003</t>
  </si>
  <si>
    <t>BERGESSERIN/MAS</t>
  </si>
  <si>
    <t>060971030002</t>
  </si>
  <si>
    <t xml:space="preserve">Lors de la première visite, l'absence d'aération conduisait à un rejet fortement dégradé._x000D_
En ffonctionnement classique, le clarificateur, reste peu efficace malgré la recirculation et conduit à des départs de boues au fil de l'eau, visibles sur les dispositifs d'infiltration couverts de dépots._x000D_
_x000D_
Le fonctionnement épuratoire des ouvrages n'est donc pas fiable et ne permet pas d'assurer une protection efficace du milieu récepteur._x000D_
</t>
  </si>
  <si>
    <t>BERGESSERIN</t>
  </si>
  <si>
    <t>ruisseau besan‡on</t>
  </si>
  <si>
    <t>FRDR11509</t>
  </si>
  <si>
    <t>Ruisseau de Besançon</t>
  </si>
  <si>
    <t>BISSY SOUS UXELLES/Bourg</t>
  </si>
  <si>
    <t>060971036001</t>
  </si>
  <si>
    <t>Le rôle de protection du milieu récepteur est globalement assuré.</t>
  </si>
  <si>
    <t>Le débit observé est couramment faible et en rapport avec le nombre de raccordés.</t>
  </si>
  <si>
    <t xml:space="preserve">Le développement d'algues ne s'estompe pas toujours comme il devrait ce qui contribue a majorer la quantité de pollution mesurée au rejet._x000D_
Cet état de fait est principalement lié a la présence régulière de lentilles sur les bassins qui décalent l'amorce du traitement._x000D_
</t>
  </si>
  <si>
    <t>BISSY SOUS UXELLES</t>
  </si>
  <si>
    <t>La Guye</t>
  </si>
  <si>
    <t>FRDR604</t>
  </si>
  <si>
    <t>BISSY SUR FLEY/Bourg</t>
  </si>
  <si>
    <t>060971037001</t>
  </si>
  <si>
    <t xml:space="preserve">Le fonctionnement du système d'assainissement est marqué par un manque d'étanchéité du deuxième bassin. En absence de rejet, il n'y a pas d'impact sur le milieu récepteur. _x000D_
Le fonctionnement biologique du lagunage  s'est avéré globalement  satisfaisant au cours de cette année 2019. _x000D_
</t>
  </si>
  <si>
    <t>Le lagunage est sujet à recevoir un effluent anormalement concentré dont l'origine n'est pas entièrement domestique. L'origine de cet effluent mériterai d'être déterminé.</t>
  </si>
  <si>
    <t>BISSY SUR FLEY</t>
  </si>
  <si>
    <t>Le Grison</t>
  </si>
  <si>
    <t>FRDR603</t>
  </si>
  <si>
    <t>BLANOT/Bourg</t>
  </si>
  <si>
    <t>060971039001</t>
  </si>
  <si>
    <t xml:space="preserve">Malgré une diminution des apports d'eaux de source liés à la période sèche et aux travaux sur le réseau une entrée étaient encore présente au niveau du bourg. Des investigations pour trouver son origine et s'en débarrasser étaient à mener par la commune._x000D_
_x000D_
Les apports d'eaux claires sont sans commune mesures avec ce qui était constaté les années précédentes. Le lessivage des ouvrages n'a pas été de mise cette année et le traitement a été correct._x000D_
</t>
  </si>
  <si>
    <t xml:space="preserve">Le déversoir d'orage situé vers la mairie a enfin pu être court-circuité suite aux travaux chez les particuliers. Cela permettra une réduction importante des apports d'eaux claires en nappe haute et période pluvieuse._x000D_
Un nouvel apport d'eaux claires significatif a été mis en évidence sur la place vers l'ancien restaurant lors d'une de nos visites._x000D_
</t>
  </si>
  <si>
    <t>L'ouvrage fonctionne en surcharge hydraulique et a pleine charge organique._x000D_
La charge polluante reçue est cohérente avec le nombre de raccordés au moment du bilan._x000D_
Les lentilles qui recouvrent les bassins de manière chronique génèrent de la septicité et augmentent la teneur en ammoniac du rejet._x000D_
Les rendements d'épuration imposés par la réglementation sont néanmoins atteints lors du bilan de septembre.</t>
  </si>
  <si>
    <t>BLANOT</t>
  </si>
  <si>
    <t>GROZELLIER Marc</t>
  </si>
  <si>
    <t>BONNAY/Besanceuil</t>
  </si>
  <si>
    <t>060971042002</t>
  </si>
  <si>
    <t>Des travaux sont a prévoir sur le réseau et sur l'ouvrage d'épuration afin d'arriver à mettre en place une épuration efficace.</t>
  </si>
  <si>
    <t>Le réseau a véhiculé un effluent plus concentré en pollution en cette année sèche.</t>
  </si>
  <si>
    <t>Le manque d'étanchéité est toujours d'actualité._x000D_
Le second bassin est resté vide la majeur partie de l'année et le premier était bien en dessous de sa côte de déversement. Une reprise complète de l'étanchéité est nécessaire pour pouvoir assurer une épuration efficace.</t>
  </si>
  <si>
    <t>BONNAY</t>
  </si>
  <si>
    <t>83,6</t>
  </si>
  <si>
    <t>BONNAY/Besanceuil 2</t>
  </si>
  <si>
    <t>060971042003</t>
  </si>
  <si>
    <t>Les installations sont vieilles, l'ouvrage s'approche des trente ans de fonctionnement._x000D_
De conception sommaire, le système ne permet pas la vérification des performances épuratoire en sortie._x000D_
L'infiltration des eaux usées se fait comme elle peut; l'alternance couplé au faible apport d'effluent permet d'éviter le colmatage complet de la filière.</t>
  </si>
  <si>
    <t>La quantité de boues stocké dans l'ouvrage est correcte._x000D_
L'observation de la répartition dans les drains doit permettre le déclenchement de leur alternance, voir de leur nettoyage.</t>
  </si>
  <si>
    <t>BONNAY/Bourg</t>
  </si>
  <si>
    <t>060971042001</t>
  </si>
  <si>
    <t>La limitation des apports d'eaux parasites météorique engagée, notamment par les travaux sur le réseau permettra d'améliorer le fonctionnement épuratoire de l'ouvrage. Fonctionnement au demeurant convenable._x000D_
Il restera ensuite à programmer le curage des bassins afin de restituer aux ouvrages leur pleine efficacité.</t>
  </si>
  <si>
    <t>Des travaux préconisés par le schéma directeur ont débutés fin 2019, notamment la mise en séparatif de la dernière branche unitaire du réseau._x000D_
Des erreurs de branchement identifiées sur certaines zones seront également a reprendre par les particuliers en domaine privé.</t>
  </si>
  <si>
    <t>Le fonctionnement épuratoire est convenable._x000D_
La charge polluante reçue est soutenue._x000D_
Des à coup hydrauliques peuvent se produire lors d'épisodes pluvieux ce qui limite le temps de séjour dans l'ouvrage et favorise un transfert de matières organiques avec pour conséquence un développement d'algues vertes. La charge en boues participe également à cet état de fait. La programmation du curage des bassins serait en ce sens bénéfique.</t>
  </si>
  <si>
    <t xml:space="preserve">VILLA SAINTE AGNES </t>
  </si>
  <si>
    <t>FOYER RESIDENCE LES AVOUARDS</t>
  </si>
  <si>
    <t>ruisseau le valouzin</t>
  </si>
  <si>
    <t>FRDR10709</t>
  </si>
  <si>
    <t>Le Valouzin</t>
  </si>
  <si>
    <t>BOURGVILAIN/Bourg</t>
  </si>
  <si>
    <t>060971050001</t>
  </si>
  <si>
    <t xml:space="preserve">En 2019, les visites ont confirmé :_x000D_
- la sensibilité du réseau aux épisodes pluvieux (1ère visite), avec constat de surdébit et dilution_x000D_
- des charges reçues par temps sec inférieures à la capacité nominale des ouvrages (mesures de juillet)_x000D_
_x000D_
Dans ces conditions, la qualité de l'eau traitée est restée acceptable, avec une absence de débit rejeté lors des périodes plus sèches._x000D_
_x000D_
</t>
  </si>
  <si>
    <t>BOURGVILAIN</t>
  </si>
  <si>
    <t>ruisseau le glandon</t>
  </si>
  <si>
    <t>FRDR10902</t>
  </si>
  <si>
    <t>Le Glandon</t>
  </si>
  <si>
    <t>BRESSE SUR GROSNE/Bourg</t>
  </si>
  <si>
    <t>060971058001</t>
  </si>
  <si>
    <t>La dilution massive des effluents et l'ensablement de la partie basse du réseau sont deux problèmes prépondérants a régler pour espérer faire fonctionner le lagunage.</t>
  </si>
  <si>
    <t>Le réseau sert d'éxutoire a bon nombre de sources.</t>
  </si>
  <si>
    <t>La dilution excessive de l'effluent entrant ne permet pas une épuration convenable._x000D_
Seules les particules lourdes et les flottants sont piégés; la pollution dissoute est, elle, diluée dans la masse d'eaux claires._x000D_
Branchages et boues encombrent les bassins qui en plus sont recouverts de lentilles.</t>
  </si>
  <si>
    <t>BRESSE SUR GROSNE</t>
  </si>
  <si>
    <t>La Grosne de la Guye a la confluence avec la Saone</t>
  </si>
  <si>
    <t>FRDR602</t>
  </si>
  <si>
    <t>BRESSE SUR GROSNE/Colombier</t>
  </si>
  <si>
    <t>060971058003</t>
  </si>
  <si>
    <t>Le fonctionnement pourrait être plus performant avec une augmentation de l'aération qui éviterait le rejet d'ammoniac.</t>
  </si>
  <si>
    <t>Les effluents véhiculés par le réseau sont bien concentrés en pollution.</t>
  </si>
  <si>
    <t>Les réglages ne sont pas aisés, le fonctionnement de l'automate n'a jamais été clairement expliqué à la commune par la société installatrice._x000D_
Sans le dossier des ouvrages éxécutés demandé a plusieurs reprises les années passées il est difficile pour nous d'apporter une assistance technique._x000D_
Les observations montrent une sous aération, contact doit donc être pris avec AECI pour modifier la consigne dans l'automate.</t>
  </si>
  <si>
    <t>BRESSE SUR GROSNE/St Forgeuil</t>
  </si>
  <si>
    <t>060971058002</t>
  </si>
  <si>
    <t>On note un fonctionnement plus satisfaisant cette année. _x000D_
La vérification de l'état du diffuseur d'air reste à notre avis nécessaire.</t>
  </si>
  <si>
    <t>Le fonctionnement de ce type d'ouvrage reste sujet a de fortes variations en fonction de la qualité de l'effluent entrant et de l'efficacité de la décantation des boues._x000D_
Une intervention de la société AMI Assainissement pour déboucher un air lift a permis d'améliorer la situation en limitant les départs de boues._x000D_
Néanmoins, le constat actuel est que le recours a des vidanges complètes régulières est nécessaire pour avoir des périodes de traitement efficaces. _x000D_
La décantation des boues est toujours difficile et la quantité d'oxygène disponible dans le bassin est souvent très faible.</t>
  </si>
  <si>
    <t>ruisseau la gande</t>
  </si>
  <si>
    <t>FRDR10358</t>
  </si>
  <si>
    <t>La Grande Rivière</t>
  </si>
  <si>
    <t>BUFFIERES/Bourg</t>
  </si>
  <si>
    <t>060971065001</t>
  </si>
  <si>
    <t>En 2019, le fonctionnement biologique du monobassin est resté difficile malgré une activité algale significative._x000D_
Les eaux traitées ont une qualité variable mais régulièrement insuffisante, en raison d'un traitement partiel ou de la présence d'une concentration résiduelle en algues vertes. _x000D_
_x000D_
La finalisation du schéma directeur et la mise en application du programme de travaux va permettre d'améliorer la collecte des eaux usées et de faire évoluer les ouvrages de traitement, avec , à cette occasion, la réalisation du curage (nécessaire selon la bathymètrie effectuée).</t>
  </si>
  <si>
    <t>BUFFIERES</t>
  </si>
  <si>
    <t>BUFFIERES/Les Saignes</t>
  </si>
  <si>
    <t>060971065002</t>
  </si>
  <si>
    <t xml:space="preserve">En 2019, malgré le contexte météorologique sec, les effluents sont restés très dilués._x000D_
L'activité algale a été faible dans le monobassin et les concentrations du rejet sont restées du même ordre que celle d'entrée !_x000D_
_x000D_
Le programme défini lors du schéma directeur va permettre d réaliser les travaux indispensables pour que le système d'assainissement soit efficace._x000D_
</t>
  </si>
  <si>
    <t>ruisseau de la planche caillot</t>
  </si>
  <si>
    <t>FRDR10326</t>
  </si>
  <si>
    <t>Ruisseau de la Planche Caillot</t>
  </si>
  <si>
    <t>BURNAND/Bourg</t>
  </si>
  <si>
    <t>060971067002</t>
  </si>
  <si>
    <t>Le fonctionnement épuratoire et convenable mais l'état de la station se dégrade peu à peu.</t>
  </si>
  <si>
    <t>Les charges hydrauliques reçues ne peuvent être déterminés puisque le compteur est hors service depuis de nombreuses années ce qui est dommage._x000D_
La chasse est fuyarde puisqu'un écoulement continu en sortie de cet ouvrage est régulièrement observé._x000D_
Le fonctionnement épuratoire est convenable mais pourrait être optimisé si nos remarques étaient suivies.</t>
  </si>
  <si>
    <t>BURNAND</t>
  </si>
  <si>
    <t>ruisseau de nourue</t>
  </si>
  <si>
    <t>FRDR11838</t>
  </si>
  <si>
    <t>Ruisseau de Nourue</t>
  </si>
  <si>
    <t xml:space="preserve">BURNAND/St Martin-de-Croix </t>
  </si>
  <si>
    <t>060971067001</t>
  </si>
  <si>
    <t>La qualité de l'épuration observée cette année était convenable.</t>
  </si>
  <si>
    <t>Bief de Besançon</t>
  </si>
  <si>
    <t>CHAMPAGNY SOUS UXELLES/"Les Gamets"</t>
  </si>
  <si>
    <t>060971080002</t>
  </si>
  <si>
    <t>Le fonctionnement de l'installation est correct.</t>
  </si>
  <si>
    <t>La quantité de boues stocké dans la fosse est faible._x000D_
Les ouvrages sont en état de marche.</t>
  </si>
  <si>
    <t>CHAMPAGNY SOUS UXELLES</t>
  </si>
  <si>
    <t>CHAMPAGNY SOUS UXELLES/Bourg</t>
  </si>
  <si>
    <t>060971080001</t>
  </si>
  <si>
    <t>L'ouvrage en place joue bien son rôle de protection du milieu récepteur.</t>
  </si>
  <si>
    <t>Le réseau n'a pas acheminé trop d'eaux claires parasites permanentes cette année._x000D_
L'état d'encrassement des réseaux sur les portions plates doit être régulièrement vérifié pour pouvoir si besoin prévoir des hydrocurages.</t>
  </si>
  <si>
    <t>Le fonctionnement épuratoire observé est tout à fait correct.</t>
  </si>
  <si>
    <t>CHAPAIZE/Bourg</t>
  </si>
  <si>
    <t>060971087003</t>
  </si>
  <si>
    <t>Les roseaux sont mieux développés que l'an dernier._x000D_
Le travail de nettoyage des filtres réalisé en début d'année a favorisé cet état de fait._x000D_
Le traitement des effluents est satisfaisant.</t>
  </si>
  <si>
    <t>Pas de problèmes particuliers observés sur ce réseau séparatif récent.</t>
  </si>
  <si>
    <t>Un nettoyage des filtres qui commençaient a être envahis par les mauvaises herbes a été réalisé en début d'année conjointement au débouchage des caillebotis d'alimentation du second étage qui étaient complètement obstrués par des racines._x000D_
L'opération a porté ses fruits et a amélioré la répartition ainsi que la reprise des roseaux._x000D_
Environ 9 m3/j d'effluents transitent par le site; cela est en adéquation avec sa capacité nominale. Les effluents sont correctement traités.</t>
  </si>
  <si>
    <t>CHAPAIZE</t>
  </si>
  <si>
    <t>CHAPAIZE/Hameau de Bessuge</t>
  </si>
  <si>
    <t>060971087001</t>
  </si>
  <si>
    <t>Le fonctionnement épuratoire de cet ouvrage est très satisfaisant._x000D_
Il est par contre nettement sous alimenté par rapport à sa capacité nominale.</t>
  </si>
  <si>
    <t>L'effluent entrant est toujours bien concentré en pollution. Le volume journalier est faible mais en rapport avec le nombre de raccordés.</t>
  </si>
  <si>
    <t xml:space="preserve">Les ouvrages fonctionnent en nette sous charge._x000D_
Le traitement effectué est correct._x000D_
Comme pour le bourg les filtres ont fait l'objet d'un nettoyage de surface et les gabions d'alimentation de l'étage horizontal ont complètement été repris. Les drains ont également été hydrocurés._x000D_
Les conditions pour un bon traitement sont désormais réunies._x000D_
</t>
  </si>
  <si>
    <t>CHAPAIZE/Hameau de Gemauge</t>
  </si>
  <si>
    <t>060971087002</t>
  </si>
  <si>
    <t>Le fonctionnement global est correct mais le premier étage de filtre présente toujours des difficultés d'aération.</t>
  </si>
  <si>
    <t>L'effluent acheminé est bien concentré en pollution._x000D_
Les relevées d'index du poste mettent en évidence des variations de débit liés à la fréquentation du hameau et sans doute aussi à quelques apports d'eaux de pluie.</t>
  </si>
  <si>
    <t>La sous charge est également de mise pour cet ouvrage largement dimensionné eu égard au nombre de raccordés. Ce sont seulement en moyenne 4 m3/j qui y transitent soit le rejet d'une trentaine d'habitants._x000D_
Comme pour le bourg et bessuge,les filtres ont fait l'objet d'un nettoyage de surface et les gabions d'alimentation de l'étage horizontal ont complètement été repris. _x000D_
Par contre la nitrification ne s'est pas amélioré sur le premier étage. Un curage des drains apparait donc nécessaire si cela n'a pas été fait._x000D_
Globalement les effluents reçus sont bien traités mais le résiduel d'ammoniac en sortie pourrait être moindre.</t>
  </si>
  <si>
    <t>CHATEAU/Centre Rural de Saint-Laurent</t>
  </si>
  <si>
    <t>060971112001</t>
  </si>
  <si>
    <t>CHATEAU</t>
  </si>
  <si>
    <t>La Grosne du Valouzin a la Guye</t>
  </si>
  <si>
    <t>FRDR605</t>
  </si>
  <si>
    <t>Ruisseau de Coureau</t>
  </si>
  <si>
    <t>CHISSEY LES MACON/Chazeux</t>
  </si>
  <si>
    <t>060971130001</t>
  </si>
  <si>
    <t>En cette année sèche il n'a pas drainé beaucoup d'eaux parasites.</t>
  </si>
  <si>
    <t>Le fonctionnement épuratoire observé cette année est correct._x000D_
Lors de notre passage en juin les effluents entrants étaient chargés en pollution et l'éclaircissement était perceptible dans l'ouvrage de traitement._x000D_
Le développement algal faible observé traduit une charge polluante reçue inférieure à la capacité nominale de l'ouvrage.</t>
  </si>
  <si>
    <t>CHISSEY LES MACON</t>
  </si>
  <si>
    <t>CLUNY/Bourg</t>
  </si>
  <si>
    <t>060971137001</t>
  </si>
  <si>
    <t xml:space="preserve">En 2019, à la faveur d'un contexte météorologique sec, de la réalisation de travaux d'amélioration du réseau de collecte ainsi que de la modification de la régulation au poste de relèvement, les différents indicateurs de suivi ont évolué positivement._x000D_
_x000D_
Concernant la charge polluante reçue, son augmentation provient d'une meilleure collecte des eaux usées avec la diminution des rejets directs (reprise de branchements, tronçons rejoignant directement le milieu naturel) et peut-être sur certains bilans la diminution des rejets au niveau des déversoirs d'orage._x000D_
On n'atteint toutefois pas la charge polluante théoriquement raccordée ( EH)._x000D_
_x000D_
Pour les charges hydrauliques, leur diminution est imputable à la reprise de secteurs drainant des eaux parasites , de mises en séparatif ..., mais également du contexte plutôt sec de l'année._x000D_
_x000D_
On observe également une diminution des nombres de déversements en entrée station que ce soit en volume (-50 %) ou en nombre de jours ( -35%)._x000D_
_x000D_
Pour les performances de traitement, le rejet de la station a été de bonne qualité et un seul déversement a été mesuré un jour de mesure (en août)._x000D_
Ainsi les rendements sont également satisfaisants._x000D_
_x000D_
</t>
  </si>
  <si>
    <t>Les estimations de débit transité par les postes réseau montre un dépassement de leur charge hydraulique théoriquement raccordée, y compris pour le poste Grand Rochefort où le réseau amont est entièrement séparatif..</t>
  </si>
  <si>
    <t xml:space="preserve">Le nombre de jour où un déversement a été enregistré a baissé, ainsi que les volumes. _x000D_
Les déversements sont bien associés à des événements pluvieux (le jour même pour la plupart, ou forte pluie la veille). _x000D_
Certains déversement ont lieu alors que le débit nominal n'est pas atteint ce jour là._x000D_
En prenant en compte les temps de marche des pompes du poste d'entrée (services techniques) et le débit réellement pompé vers la station (débitmètre électromagnétique), on peut estimer le débit moyen des pompes à environ 67 m3/h, soit 45 % du débit initial prévu (150 m3/h) !!_x000D_
Il est impératif de rétablir ce débit initial, essentiel pour la régulation du poste, en particulier pour éviter les déversements en tête lors des orages en périodes sèche, qui provoquent un à-coup de débit soudain mais qui pourrait avec le pompage adéquat être transféré et traité correctement à la station._x000D_
_x000D_
Le bilan du mois d'aout illustre bien cette situation._x000D_
_x000D_
</t>
  </si>
  <si>
    <t>CLUNY</t>
  </si>
  <si>
    <t>CLUNY SEJOUR</t>
  </si>
  <si>
    <t>OXXO</t>
  </si>
  <si>
    <t>OXXO S.A</t>
  </si>
  <si>
    <t>Camping municipal de Cluny</t>
  </si>
  <si>
    <t>ENSAM</t>
  </si>
  <si>
    <t>LAITERIE COOPLAIT</t>
  </si>
  <si>
    <t>CORMATIN/Bourg</t>
  </si>
  <si>
    <t>060971145002</t>
  </si>
  <si>
    <t xml:space="preserve">Très bon fonctionnement épuratoire de la station de traitement qui donne satisfaction._x000D_
L'implication de la commune est toujours totale pour faire fonctionner au mieux ses ouvrages._x000D_
</t>
  </si>
  <si>
    <t>Le schéma directeur en cours devrait permettre de mieux appréhender le fonctionnement du réseau. En 2019, les conditions n'étaient pas optimales pour la réalisation de la campagne de mesure (période trop sèche) et il n'y a donc pas eu de rencontres à ce sujet depuis fin 2018._x000D_
En aout le temps de pompage du poste RD 981 a sans doute été perturbé par un problème sur une pompe car les index mettent en évidence un fonctionnement déséquilibré de la P2 (9 heures par jour sur la période alors qu'on était en temps sec).</t>
  </si>
  <si>
    <t xml:space="preserve">Quelques déversement en tête de station ont toujours lieu, les plus importants se sont produits la semaine du 14 octobre après un épisode pluvieux intense._x000D_
................................Coller graph..................._x000D_
Les by pass sont bien moins importants que l'an dernier (divisé par 3) et tombent à 45 heures sur la période considérée._x000D_
En moyenne les ouvrages reçoivent 84 m3 d'effluent  par jour a traiter ce qui représente le volume théorique généré par environ 600 habitants._x000D_
En terme de pollution organique, l'ouvrage travaille en nette sous charge._x000D_
Le fonctionnement épuratoire est très satisfaisant, les effluents reçus sont bien traités, le rejet est de très bonne qualité et la limpidité est au rendez vous._x000D_
</t>
  </si>
  <si>
    <t>CORMATIN</t>
  </si>
  <si>
    <t>CORTAMBERT/Bourg</t>
  </si>
  <si>
    <t>060971146002</t>
  </si>
  <si>
    <t>Bon fonctionnement de cette nouvelle station.</t>
  </si>
  <si>
    <t>Les raccordements se font peu à peu._x000D_
La tenue d'un registre par la collectivité pour savoir précisément ou en sont les travaux pour chaque foyer a été conseillée.</t>
  </si>
  <si>
    <t>En fin d'année, le filtre planté recevait environ 8 m3 d'effluents a traiter par jour soit le rejet de 55 habitants._x000D_
La mise en place des processus épuratoire est bien effective._x000D_
Le rejet au milieu naturel est clair et de bonne qualité._x000D_
Les roseaux sont encore petits et demandent une attention particulière pour que leur développement ne soit pas perturbé. Il est donc nécessaire d'arracher très régulièrement toutes les autres espèces végétales indésirables.</t>
  </si>
  <si>
    <t>CORTAMBERT</t>
  </si>
  <si>
    <t>CORTAMBERT/Hameau de Varange</t>
  </si>
  <si>
    <t>060971146001</t>
  </si>
  <si>
    <t xml:space="preserve">Malgré la période sèche, l'ouvrage fonctionne régulièrement en surcharge hydraulique, il est donc nécessaire de remonter le réseau pour trouver l'origine des apports et les faire cesser. Dès que les précipitations sont ré apparue fin 2019 les volumes reçus ont explosés pour aller jusqu'a 144 m3/j sur la semaine de pointe début décembre soit 1 bachée toutes les 10 minutes. Dans ces conditions, le fonctionnement épuratoire laisse place a une dilution massive._x000D_
En reprenant l'historique des volumes transitant sur la station, on se rend compte que c'est depuis fin 2017 que ceux-ci sont devenus véritablement énormes. Il convient donc de rechercher une éventuelle causalité sur cette période._x000D_
</t>
  </si>
  <si>
    <t>Le réseau bien que séparatif draine des eaux claires parasites permanentes._x000D_
Des sables ont également été retrouvés en tête de station ce qui peut mettre en évidence une casse ou un raccordement mal réalisé et potentiellement générateur d'eaux claires si des sources sont présentes à proximité.</t>
  </si>
  <si>
    <t>L'ouvrage travaille en surcharge hydraulique chronique. D'après les relevés d'index de la chasse 50 m3/j sont reçus en moyenne ce qui correspond au rejet de 330 habitants et est supérieur à la capacité nominale du filtre. Des pointes à plus de 100 m3/j sont même constatés certains mois et liées a des apports d'eaux claires. Il est impératif de localiser les désordres et de les faire cesser._x000D_
Une mauvaise aération des massifs a été mise en évidence et un nettoyage des drains a été conseillé._x000D_
Le fonctionnement épuratoire bien que non optimal reste néanmoins convenable et permet de protéger le milieu récepteur._x000D_
Le curage des boues a été réalisé cet été et s'est bien déroulé.</t>
  </si>
  <si>
    <t>CORTEVAIX/Bourg Est</t>
  </si>
  <si>
    <t>060971147001</t>
  </si>
  <si>
    <t>En 2019, les conditions biologiques au sein du monobassin ont été marquées par une bonne activité algale. _x000D_
L'eau traitée est restée de qualité correcte, avec une légère altération due aux algues vertes. A noter l'absence de rejet durant la majeure partie de l'année.</t>
  </si>
  <si>
    <t>CORTEVAIX</t>
  </si>
  <si>
    <t>CORTEVAIX/Bourg Ouest</t>
  </si>
  <si>
    <t>060971147002</t>
  </si>
  <si>
    <t>En 2019, le fonctionnement biologique est resté correct au sein du lagunage avec absence de rejet la majeure partie du temps.</t>
  </si>
  <si>
    <t>CORTEVAIX/Confrançon</t>
  </si>
  <si>
    <t>060971147003</t>
  </si>
  <si>
    <t>En 2019, les conditions biologiques classiques, avec une bonne activité algale dans le premier bassin, ont permis de rejeter une eau de qualité correcte, même si la concentration en algues vertes altérait certains paramètres.</t>
  </si>
  <si>
    <t>ruisseau la goutteuse</t>
  </si>
  <si>
    <t>FRDR11508</t>
  </si>
  <si>
    <t>CULLES LES ROCHES/Bourg</t>
  </si>
  <si>
    <t>060971159001</t>
  </si>
  <si>
    <t>En 2019, le fonctionnement biologique du bassin de lagunage a été marqué par une activité biologique relativement importante. Avec une nitrification partielle et la présence d'algues vertes non négligeables au niveau du rejet, le fonctionnement du filtre vertical est mitigé. _x000D_
Depuis sa construction, il apparaît que les performances du filtre situé en aval du lagunage n'atteignent pas celles  demandées au constructeur dans le CCTP : concentration en sortie inférieure à 125 mg/l pour la DCO (pollution carbonée) et 35 mg/l pour les MES (matière en suspension). La collectivité envisage donc une analyse des sables et gravier pour s'assurer de leur conformité. Le remplacement de la couche filtrante sera probablement à prévoir sur 30 cm environ. Dans ce cadre, la collectivité pourra faire valoir la garantie décennale des ouvrages en raison que les exigences mentionnées sur le CCTP ne sont pas atteintes._x000D_
_x000D_
Il est dénombré 74 branchements soit environ 150 habitants raccordés. Il est nécessaire d'estimer au mieux cette donnée et d'appréhender l'évolution de l'urbanisme au niveau de la commune pour avoir la charge polluante à traiter. Cette donnée sera à prendre en considération pour la révision de la capacité de la station d'épuration. _x000D_
Avec un premier bassin de lagunage de 1900 m2 et un filtre planté à écoulement vertical de 220 m2, on estime que la capacité technique de cette station est de 240 EH alors qu'elle est de 270 EH d'un point de vue administratif. _x000D_
_x000D_
En terme d'hydraulique, la charge hydraulique estimé en entrée du filtre montre que les ouvrages ont travaillé à 47 % de leur capacité technique (36 m3/j). Au cours des mois les plus sec, l'estimation de cette charge hydraulique (12 m3/j) est relativement cohérente par rapport au 74 branchements répertoriés. On notera une certaine variation de cette charge en fonction de la pluviométrie notamment pour les mois de novembre et décembre. Lors de ce dernier mois, la capacité technique de l'ouvrage est légèrement dépassée. Le réseau étant séparatif, le contrôles des branchements est conseillé. _x000D_
_x000D_
Un bilan d'autosurveillance est programmée en 2020.</t>
  </si>
  <si>
    <t>CULLES LES ROCHES</t>
  </si>
  <si>
    <t>ruisseau de brandon</t>
  </si>
  <si>
    <t>FRDR10368</t>
  </si>
  <si>
    <t>CURTIL SOUS BUFFIERES/Bourg</t>
  </si>
  <si>
    <t>060971163001</t>
  </si>
  <si>
    <t>Les conditions biologiques, marquées par une activité algale classique, restent généralement correctes au sein du monobassin, _x000D_
En sortie, le rejet au milieu naturel, est régulièrement de faible débit voir nul en période sèche. _x000D_
Sa qualité reste correcte ou de manière temporaire  légèrement altérée par la présence d'algues vertes.</t>
  </si>
  <si>
    <t>CURTIL SOUS BUFFIERES</t>
  </si>
  <si>
    <t>CURTIL SOUS BURNAND/Munot</t>
  </si>
  <si>
    <t>060971164001</t>
  </si>
  <si>
    <t>La commune a bien oeuvré pour réduire la quantité d'eaux claires parasites transitant par le réseau. La bonne réalisation des travaux de séparation en partie privative a été réalisé par les riverains et la déconnection des anciennes portions unitaires a été réalisée tout début 2020.</t>
  </si>
  <si>
    <t xml:space="preserve">Les travaux de réduction de eaux claires ont été réalisés par la commune sur trois zones comme préconisé par le schéma directeur. Les anciens réseau unitaires ont été court circuités début 2020 puisque tous les particuliers avaient fait leurs travaux en domaine privés.(source SIEGG)._x000D_
Les multiples dessableurs présents dans le pré en amont de la lagune ont été remplacés par un seul ouvrage plus grand et étanche._x000D_
</t>
  </si>
  <si>
    <t>Cette année le fonctionnement du lagunage est resté perturbé par la dilution excessive lié aux apports d'eaux parasites.</t>
  </si>
  <si>
    <t>CURTIL SOUS BURNAND</t>
  </si>
  <si>
    <t>DOMPIERRE LES ORMES/Bourg Nord</t>
  </si>
  <si>
    <t>060971178002</t>
  </si>
  <si>
    <t>En 2019,  le redémarrage du fonctionnement biologique après le curage a été correct._x000D_
_x000D_
La qualité de l'épuration reste très dépendante des conditions d'alimentation :_x000D_
- satisfaisante lors de périodess sèches permettant des temps de séhour corrects dans les bassins (visite bilan 24h)_x000D_
- insuffisante lors de périodes pluvieuses où les à-coups hydrauliques provoquent le lessivage des bassins._x000D_
_x000D_
La reconfiguration des ouvrages dans le cadre du chantier RCEA a débuté.</t>
  </si>
  <si>
    <t>Des travaux de mise en séparatif de secteurs définis lors du schéma directeur (rue de la gendarmerie) (ont débuté.</t>
  </si>
  <si>
    <t>DOMPIERRE LES ORMES</t>
  </si>
  <si>
    <t>ruisseau de la baize*</t>
  </si>
  <si>
    <t>FRDR11858</t>
  </si>
  <si>
    <t>DOMPIERRE LES ORMES/Sud</t>
  </si>
  <si>
    <t>060971178003</t>
  </si>
  <si>
    <t>En 2019, les visites ont permis de visualiser le fonctionnement dans deux situations très différentes :_x000D_
- par temps sec, avec une bonne activité algale, un rejet de débit très faible et de qualité correcte,_x000D_
- lors d'un très fort épisode pluvieux provoquant des surdébits en entrée et la mise en charge des bassins. _x000D_
_x000D_
Il convient de trouver l'origine de ces surdébits collectés, notamment en s'assurant de la suppression effective de l'apport de la surverse provenant du DO du réseau du bourg nord, au niveau du hameau des Ormes (travaux 2013).</t>
  </si>
  <si>
    <t>ETRIGNY/Balleure</t>
  </si>
  <si>
    <t>060971193002</t>
  </si>
  <si>
    <t>Il a été moins sujet aux entrées d'eaux claires en cette année sèche._x000D_
Des travaux restent néanmoins nécessaires pour retirer les principales entrées identifiées, notamment des sources en domaine privé dans le haut du hameau._x000D_
Les travaux a réaliser pour retirer les principales sources d'eaux permanentes ont été estimés à 22 500 euros par le schéma directeur.</t>
  </si>
  <si>
    <t>La dilution reste importante malgré la période sèche._x000D_
La fiabilisation de l'épuration passe dans un premier temps par le retrait des entrées d'eaux claires parasites permanentes.</t>
  </si>
  <si>
    <t>ETRIGNY</t>
  </si>
  <si>
    <t>CENTRE AERE D'HANDICAPES PERRIN</t>
  </si>
  <si>
    <t>ETRIGNY/Champlieu</t>
  </si>
  <si>
    <t>060971193003</t>
  </si>
  <si>
    <t>Une faible quantité d'effluent transite par ce réseau et la concentration en pollution est généralement correcte pour un effluent domestique._x000D_
Les investigations réalisés dans le cadre du schéma directeur ont permis de mettre en évidence une habitation avec un raccordement d'eaux usées direct au milieu naturel._x000D_
Peu d'autres défauts ont été décelés au niveau de ce réseau.</t>
  </si>
  <si>
    <t xml:space="preserve">Le fonctionnement global de l'ouvrage est convenable._x000D_
</t>
  </si>
  <si>
    <t>ETRIGNY/Malo</t>
  </si>
  <si>
    <t>060971193004</t>
  </si>
  <si>
    <t>Le réseau de collecte est apparu en mauvais état lors d'un passage caméra réalisé pendant le schéma directeur. Des effondrements, fissures et entrées de racines ont été mise en évidence. Un renouvellement a été préconisé en priorité 2  par le bureau d'étude pour un montant estimé à 59000 euros HT.</t>
  </si>
  <si>
    <t>Le fonctionnement est conforme à ce que l'on peut attendre de l'ouvrage en place.</t>
  </si>
  <si>
    <t>ETRIGNY/Tallant</t>
  </si>
  <si>
    <t>060971193001</t>
  </si>
  <si>
    <t>Le schéma directeur à permis de chiffrer les solutions pour réduire la quantité d'eaux claires parasites néfastes au fonctionnement de la lagune et génératrices de pertes en ligne au niveau du réseau._x000D_
Les travaux a prévoir sont conséquents et nécessiteront un étalement sur plusieurs années.</t>
  </si>
  <si>
    <t>Le réseau draine toujours beaucoup d'eaux parasites._x000D_
Les inspections caméra réalisés dans le cadre du schéma directeur ont mis en évidence plusieurs zones dans le bourg ou les défauts structurels sont importants. _x000D_
Les travaux de réseau a faire prioritairement pour déconnecter la rivière du hameau de Tallant et ainsi fiabiliser la collecte ont été estimés a 201 000 euros HT. D'autres tranches de mise en séparatif toujours sur le secteur de Tallant et classés en priorité 1 permettront ensuite de déconnecter une fontaine et un fossé pour un montant estimé à 326 400 euros HT.</t>
  </si>
  <si>
    <t>Le fonctionnement de la lagune est perturbé par les entrées d'eaux claires et les à coups hydrauliques._x000D_
Lors de l'analyse réglementaire réalisée en mars les rendements minimums imposés sont tout juste atteint alors que l'on est dans un contexte sec favorable a l'épuration._x000D_
Pour fiabiliser l'épuration en tout temps et éviter les lessivages de l'installation en nappe haute ou période pluvieuse longue il est nécessaire de réaliser les travaux préconisés par le schéma directeur sur le réseau.</t>
  </si>
  <si>
    <t>FLEY/Bourg</t>
  </si>
  <si>
    <t>060971201002</t>
  </si>
  <si>
    <t xml:space="preserve">Globalement, le fonctionnement biologique de ce lagunage a été satisfaisant en 2019. _x000D_
Cependant il est nécessaire de stopper la fuite de l'effluent au niveau du piège à lentille du premier bassin. Elle provoque le rejet d'une partie partiellement traitée de effluent, puisque cet effluent ne transite pas par le deuxième bassin. En conséquence ce dernier a rarement atteint sa cote de déversement. </t>
  </si>
  <si>
    <t>FLEY</t>
  </si>
  <si>
    <t>FLEY/Rimont</t>
  </si>
  <si>
    <t>060971201001</t>
  </si>
  <si>
    <t xml:space="preserve">Malgré des ouvrages travaillant à leur capacité nominale en période normale et au dessus de leur capacité en période estivales, le fonctionnement biologique de ce lagunage a été satisfaisant en 2019. Le rejet a été généralement  de qualité acceptable avec la présence plus ou moins importante d'algues._x000D_
_x000D_
Suite au schéma directeur, l'ensemble des travaux ont été réalisé hormis le renouvellement de cette station d'épuration. Pour des questions budgétaires, la collectivité n'envisage pas cette opération qui permettrai d'avoir une unité de traitement en adéquation avec la charge polluante à traiter. _x000D_
</t>
  </si>
  <si>
    <t>GENOUILLY/Bourg</t>
  </si>
  <si>
    <t>060971214002</t>
  </si>
  <si>
    <t>En 2019, le contexte météorologique sec a permis la baisse des charges hydrauliques reçues.le fonctionnment biologique des ouvrages a été satisfaisant avec une bonne activité algale dans le premier bassin et des eaux plus claires dans le second._x000D_
Le rejet a été de qualité correcte.</t>
  </si>
  <si>
    <t>GENOUILLY</t>
  </si>
  <si>
    <t>GERMAGNY/Le Bourg</t>
  </si>
  <si>
    <t>060971216002</t>
  </si>
  <si>
    <t xml:space="preserve">En 2019, la charge hydraulique collectée par le réseau est restée très conditionnée par le contexte météorologique. _x000D_
En dehors des périodes sèches, on constate dans les débits reçus, la sensibilité du réseau unitaire aux épisodes pluvieux et une part importante d'eaux parasites permanentes (infiltrations, drainages, sources, ressuyage…)._x000D_
_x000D_
Ces surcharges hydrauliques ont pour conséquence :_x000D_
-	le rejet d'eaux non traitées au niveau des déversoirs d'orage et du trop-plein du poste_x000D_
-	la saturation des filtres pouvant à terme réduire l'efficacité épuratoire de la station de traitement_x000D_
_x000D_
La mise en œuvre du programme de travaux de réhabilitation du réseau est donc indispensable pour améliorer la situation._x000D_
_x000D_
La station d'épuration reste efficace et permet de rejeter une eau traitée de bonne qualité._x000D_
_x000D_
</t>
  </si>
  <si>
    <t>GERMAGNY</t>
  </si>
  <si>
    <t>JALOGNY/Bourg</t>
  </si>
  <si>
    <t>060971240001</t>
  </si>
  <si>
    <t>En 2019, le fonctionnement des ouvrages est resté performant, même si la différence d'aspect des 2 filtres du second étage perdure._x000D_
Lors du bilan, les charges restaient nettement inférieures à la capacité nominale de la station._x000D_
En sortie, le rejet était clair et de bonne qualité.</t>
  </si>
  <si>
    <t>JALOGNY</t>
  </si>
  <si>
    <t>JONCY/Bourg</t>
  </si>
  <si>
    <t>060971242001</t>
  </si>
  <si>
    <t>En 2019, la fluctuation de la charge polluante en fonction du contexte météorologique a été particulièrement marquée._x000D_
_x000D_
Par temps de pluie, les eaux claires parasites (pluviales mais surtout d'infiltration) collectées par le réseau génèrent des surdébits conséquents (sans compter les déversements réseau + station), largement supérieurs à la capacité des ouvrages (débit moyen 3x supérieur au nominal en décembre par exemple)._x000D_
_x000D_
Par temps sec, les débits sont beaucoup plus faibles et correspondent à environ 300 EH. La charge polluante mesurée dans ces conditions (bilan de septembre) est encore plus faible (140 EH DCO). Ces chiffres sont à comparer à la charge théoriquement raccordée (609 EH)._x000D_
Ce déficit de pollution collectée peut provenir d'exfiltration d'eaux usées sur les collecteurs eux-mêmes ou d'un déversement injustifié sur un déversoir d'orage. _x000D_
_x000D_
Ces dysfonctionnements du réseau de collecte devront être identifiés lors du schéma directeur en cours_x000D_
_x000D_
Le fonctionnement biologique de la station d'épuration reste satisfaisant et permet de rejeter une eau de qualité correcte. Attention à la surveillance des différents paramètres de suivi (adaptation des extractions automatiques lorsque la concentration dans le bassin est faible, cf seconde visite)).</t>
  </si>
  <si>
    <t>Malgré un réseau amont séparatif,, on observe un fonctionnement plus important les mois pluvieux.</t>
  </si>
  <si>
    <t>JONCY</t>
  </si>
  <si>
    <t>RESIDENCE Louise et Henri CLERET</t>
  </si>
  <si>
    <t>CENTRE D'AIDE PAR LE TRAVAIL - C.A.T</t>
  </si>
  <si>
    <t>LA CHAPELLE DE BRAGNY/Bourg</t>
  </si>
  <si>
    <t>060971089002</t>
  </si>
  <si>
    <t>L'atteinte d'une bonne qualité de rejet de manière perenne passe par une maitrise de la charge hydraulique reçue ce qui sous entend une meilleure connaissance du fonctionnement du réseau ainsi qu'un retrait des principales intrusions d'eaux claires parasites. _x000D_
Une étude de type schéma directeur est donc conseillée.</t>
  </si>
  <si>
    <t>Le réseau unitaire ancien draine des eaux claires._x000D_
Des investigations sont a mener pour mettre à jour les plans et appréhender son fonctionnement en détail.</t>
  </si>
  <si>
    <t>L'ouvrage fonctionne en surcharge hydraulique quasi permanente malgré l'année sèche._x000D_
Des lentilles sont venus limiter l'oxygénation pendant la période estivale._x000D_
L'épuration est médiocre.</t>
  </si>
  <si>
    <t>LA CHAPELLE DE BRAGNY</t>
  </si>
  <si>
    <t>LA CHAPELLE DU MONT DE FRANCE/Bourg</t>
  </si>
  <si>
    <t>060971091002</t>
  </si>
  <si>
    <t>En 2019, le fonctionnement du premier étage n'a pas montré de mise en charge et les conditions biologiques y étaient aérobies. _x000D_
Le fonctionnement du second étage, horizontal, est resté plus variable, avec des flaquages souvent observés dans la première partie. Une réduction de la hauteur d'eau dans ce filtre, voire un dénoyage saisonier searit bénéfique._x000D_
_x000D_
L'évacuation prévue des boues du premier étage ainsi que l'amélioration de la configuration des filtres (hauteur de revanches...) restent à réaliser.r.</t>
  </si>
  <si>
    <t>LA CHAPELLE DU MONT DE FRANCE</t>
  </si>
  <si>
    <t>LA CHAPELLE SOUS BRANCION/Nogent - Collonge</t>
  </si>
  <si>
    <t>060971094001</t>
  </si>
  <si>
    <t>La lagune joue son rôle de préservation du milieu récepteur._x000D_
Une reprise complète de l'étanchéité sera néanmoins nécessaire lors du prochain curage.</t>
  </si>
  <si>
    <t xml:space="preserve">Le fonctionnement est convenable._x000D_
Les effluents entrants ont été fortement concentrés pendant la période estivale sèche et le niveau du second bassin a baissé de manière importante. Le résiduel de pollution carbonnée a alors été soutenu mais il était principalement lié à la présence en masse d'algues vertes et il n'y avait pas de rejet direct au milieu superficiel. </t>
  </si>
  <si>
    <t>LA CHAPELLE SOUS BRANCION</t>
  </si>
  <si>
    <t>La Gande</t>
  </si>
  <si>
    <t>LA VINEUSE SUR FREGANDE/VITRY-LES-CLUNY</t>
  </si>
  <si>
    <t>060971587001</t>
  </si>
  <si>
    <t>Les débits admis restent inférieurs à la capacité nominale des ouvrages._x000D_
Le fonctionnement des différentes étapes de la filière de traitement reste satisfaisant._x000D_
Le rejet au milieu naturel reste de bonne qualité</t>
  </si>
  <si>
    <t>VITRY LES CLUNY</t>
  </si>
  <si>
    <t>LAIVES/Base de Loisirs</t>
  </si>
  <si>
    <t>060971249002</t>
  </si>
  <si>
    <t xml:space="preserve">La station joue son rôle de tampon vis à vis du milieu récepteur cependant la présence de lentilles et les à coup de charge peuvent faire varier la qualité du rejet._x000D_
La fréquentation importante de la base de loisirs et du camping en saison estivale font que la station est bien sollicité. Il est fort probable que sa capacité nominale (120 habitants) soit dépassé sur certaines périodes._x000D_
Lors de nos deux passages avant et après la saison estivale le traitement restait cependant de bonne qualité par rapport à ce que l'on peut attendre d'un monobassin._x000D_
_x000D_
</t>
  </si>
  <si>
    <t>LAIVES</t>
  </si>
  <si>
    <t>CAMPING LA HERONNIERE</t>
  </si>
  <si>
    <t>Bief de Dompreau</t>
  </si>
  <si>
    <t>LAIVES/Bourg - Sermaisey</t>
  </si>
  <si>
    <t>060971249003</t>
  </si>
  <si>
    <t>Le système fonctionne correctement en période sèche._x000D_
Ce constat s'amoindri en nappe haute puisque les volumes reçus deviennent plus importants, peuvent générer des déversements sur le réseau et limitent les temps de séjours dans les bassins ce qui minore le traitement.</t>
  </si>
  <si>
    <t xml:space="preserve">La commune poursuit ses efforts pour la réduction des eaux claires puisqu'une nouvelle tranche de mise en séparatif a été réalisé cette année rue du bois de laives._x000D_
</t>
  </si>
  <si>
    <t>Les travaux de mise en séparatif et la période sèche contribuent à la réduction des eaux claires reçues en tête d'ouvrage. Cette année les surcharges hydrauliques ont été moins marqués qu'auparavant même si le phénomène est toujours bien présent; a titre d'exemple on observait en 2018 des pointes mensuelles à plus de 5 fois la capacité nominale, elles sont de 2 fois cette année. Le lagunage est donc plus apte à bien traiter la pollution qu'il reçoit._x000D_
Lors du bilan de mai on constate un bon fonctionnement du système dans sa globalité puisque la pollution est bien acheminé sur le lagunage et est bien traité par l'ouvrage.</t>
  </si>
  <si>
    <t>LALHEUE/Bourg</t>
  </si>
  <si>
    <t>060971252001</t>
  </si>
  <si>
    <t xml:space="preserve">La commune met en oeuvre tous les moyens dont elle dispose pour faire fonctionner au mieux ses ouvrages._x000D_
Des conseils ont été données pour fiabiliser les interprétations de débit issus des relevés d'index des postes._x000D_
La qualité de l'effluent en sortie de lagune répond aux éxigences réglementaires._x000D_
</t>
  </si>
  <si>
    <t>Une obstruction par des racines a été mise en évidence lors de notre premier passage d'avril, la situation a vite été rétablie par la commune._x000D_
Beaucoup moins d'eaux claires ont transités par le réseau en cette année sèche mais des travaux pour limiter les intrusions d'eaux parasites de nappe restent nécessaires. La preuve, en fin d'année les postes ont du être arrêtés 10 jours.</t>
  </si>
  <si>
    <t>L'année sèche à permis de limiter les problèmes dus aux intrusions d'eaux claires. Les volumes reçus sont plus faibles et bien concentrés en pollution lors de nos passages._x000D_
L'estimation du volume entrant faite via les index des pompes semble surévaluée car un des équipements fonctionne deux fois plus que l'autre et ne doit donc pas pomper son débit nominal._x000D_
Le lagunage a bel aspect._x000D_
Les rendements imposées par la réglementation sont atteints._x000D_
Une mesure de hauteurs de boues réalisé par nos soins en juillet à mis en évidence des bassins bien chargés (30% d'envasement). Le curage est conseillé dans les deux ans.</t>
  </si>
  <si>
    <t>LALHEUE</t>
  </si>
  <si>
    <t>LOURNAND/Bourg</t>
  </si>
  <si>
    <t>060971264001</t>
  </si>
  <si>
    <t>Une réflexion doit être menée sur l'évolution de l'ouvrage qui est sous dimensionné. Parrallèlement un point sur le fonctionnement du réseau mérite d'être fait. Ces élements conduisent à préconiser la réalisation d'une étude diagnostique de type schéma directeur adaptée à la taille de la commune.</t>
  </si>
  <si>
    <t>Le réseau a été moins sujet aux intrusions d'eaux claires du fait de l'année sèche._x000D_
Des travaux concernant du réseau pluvial ont également été menés par la commune dans le bas du village.</t>
  </si>
  <si>
    <t>La lagune travaille en surcharge hydraulique et organique, de fait la qualité du traitement est variable. Ainsi lors de notre second passage la qualité du rejet s'était dégradée._x000D_
L'apparition ponctuelle de lentilles peut également parfois réduire l'efficacité de l'ouvrage par blocage des échanges d'oxygène. Heureusement leur piégeage régulier limite le phénomène découlant de la présence de ces végétaux indésirables._x000D_
Compte tenu des état de fait mentionnés plus haut tous nouveaux raccordements sont à proscrire.</t>
  </si>
  <si>
    <t>LOURNAND</t>
  </si>
  <si>
    <t>LOURNAND/Chevagny</t>
  </si>
  <si>
    <t>060971264003</t>
  </si>
  <si>
    <t>Le suivi des volumes transitants en entrée via les index de la chasse met en évidence une augmentation très importante en fin d'année pluvieuse. A priori il s'agit selon les observations de la commune de problème de fonctionnement au niveau du compteur de bachées. A suivre avec intérêts car si le problème ne vient pas du compteur ou d'une erreur de relève c'est qu'il y a un nouvel apport massif d'eaux claires sur le réseau a rechercher impérativement (300 m3 estimé la troisième semaine de décembre).</t>
  </si>
  <si>
    <t>Le volume traité est en moyenne de 11 m3/j. Cela est compatible avec la capacité nominale de l'ouvrage prévu pour traiter 15 m3/j._x000D_
Des problèmes d'infiltration sur le premier étage ont été mis en évidence lors de nos visites. Des conseils ont été donnés pour tenter de les résoudre. Si ils persistent il conviendra de voir pour un curage des boues stockés en surface._x000D_
Le traitement de la pollution carbonnée et particulaire reste très satisfaisant, celui de la pollution azoté est par contre défaillant.</t>
  </si>
  <si>
    <t>LOURNAND/Collonges</t>
  </si>
  <si>
    <t>060971264002</t>
  </si>
  <si>
    <t xml:space="preserve">Le niveau d'effluent dans l'ouvrage est comme d'habitude resté cette année sous la côte de rejet._x000D_
L'effluent qui s'infiltre est de qualité correcte sur la pollution carbonée et médiocre sur la pollution azoté._x000D_
</t>
  </si>
  <si>
    <t>LOURNAND/La Chaume</t>
  </si>
  <si>
    <t>060971264004</t>
  </si>
  <si>
    <t>Cet ouvrage joue bien son rôle et assure la protection du milieu naturel.</t>
  </si>
  <si>
    <t>Le réseau court et strictement séparatif ne présente pas de problèmes particuliers. On observe néanmoins une augmentation des volumes reçus en novembre et décembre. Vérifier si cela est due à la présence de nouveaux raccordements. Dans le cas contraire, cela signifie qu'il y a peu être apparition d'intrusion d'eaux claires sur le réseau. Intrusions non souhaitables et qu'il conviendrait de localiser très rapidement pour les faire cesser le cas échéant.</t>
  </si>
  <si>
    <t>Très bon fonctionnement épuratoire de cet ouvrage qui fonctionne en dessous de sa capacité nominale.</t>
  </si>
  <si>
    <t>MALAY/Bourg</t>
  </si>
  <si>
    <t>060971272002</t>
  </si>
  <si>
    <t>L'ouvrage répond aux attentes.</t>
  </si>
  <si>
    <t>Il véhicule un effluent bien concentré en pollution.</t>
  </si>
  <si>
    <t>La charge polluante reçue est compatible avec l'ouvrage en place._x000D_
Les eaux usées sont de bonne qualité en sortie de lagune._x000D_
L'année sèche a provoqué une baisse de niveau dans les bassins due à l'évaporation.</t>
  </si>
  <si>
    <t>MALAY</t>
  </si>
  <si>
    <t>MALAY/Cortemblin</t>
  </si>
  <si>
    <t>060971272003</t>
  </si>
  <si>
    <t>L'année sèche et la forte évaporation qui en a découlé a accentué la baisse de niveau dans l'ouvrage dont l'étanchéité est déja défaillante.</t>
  </si>
  <si>
    <t>Les relevés d'index du poste en notre possession font apparaitre un volume moyen reçu de 13 m3/j  ce qui est plus faible qu'a l'accoutumé et du à la sécheresse. En fin d'année les volumes augmentent à nouveau pour atteindre une trentaine de m3/j._x000D_
La baisse de niveau dans les bassins est toujours d'actualité._x000D_
Seul une reprise de l'étanchéité peut résoudre ce problème d'infiltration._x000D_
L'effluent stocké dans le second ouvrage est couramment de qualité convenable, néanmoins l'efficacité épuratoire globale est difficilement appréciable du fait des pertes en ligne.</t>
  </si>
  <si>
    <t>MALAY/La Place</t>
  </si>
  <si>
    <t>060971272001</t>
  </si>
  <si>
    <t>Les conditions d'alimentation du lagunage sont propices à une bonne épuration.</t>
  </si>
  <si>
    <t>Le fonctionnement épuratoire de l'ouvrage est correct._x000D_
L'année sèche a engendré une baisse de niveau dans les bassins du à l'évaporation.</t>
  </si>
  <si>
    <t>MALAY/Ougy</t>
  </si>
  <si>
    <t>060971272004</t>
  </si>
  <si>
    <t>Les effluents sont bien concentrés en pollution.</t>
  </si>
  <si>
    <t>Les effluents à traiter sont plus concentrés du fait de l'année sèche._x000D_
La lagune joue bien son rôle de protection du milieu récepteur.</t>
  </si>
  <si>
    <t>Ruisseau de  Forge</t>
  </si>
  <si>
    <t>MARCILLY LES BUXY/Le Martrat</t>
  </si>
  <si>
    <t>060971277001</t>
  </si>
  <si>
    <t xml:space="preserve">Avec une alimentation défaillante en 2019 (absence d'alternance) le fonctionnement biologique du premier filtre est perturbé, une nitrification partielle a lieu à ce niveau. Au niveau du deuxième étage, il semblerait que la situation ait évolué défavorablement, une nitrification partielle est également observé lors de notre deuxième visite._x000D_
La visite du constructeur courrant 2019 a permis de confirmer que les vannes du premier étage permettant l'alternance et l'effet de chasse étaient hors service. Le rétablissement d'un système de chasse perenne est nécessaire pour avoir un fonctionnement biologique satisfaisante et un rejet de qualité constante et conforme aux ouvrages en place. Le suivi et la vérification des vannes du deuxième étage est également nécessaire avec une remise en état à prévoir en cas de deffaillance. _x000D_
_x000D_
Conformément à la réglementation la collectivité aura à effectuer un bilan d'autosurveillance sur cette station en 2020. Nous lui avons proposé un devis pour la réalisation de cette prestation.  _x000D_
_x000D_
 </t>
  </si>
  <si>
    <t>Le suivi du poste est à reprendre avec la relève hebdomadaire des index des pompes, le nettoyage des poires etc .</t>
  </si>
  <si>
    <t>MARCILLY LES BUXY</t>
  </si>
  <si>
    <t>Ruisseau de Curtil</t>
  </si>
  <si>
    <t>MARCILLY LES BUXY/Les Baudots (Nouvelle)</t>
  </si>
  <si>
    <t>060971277002</t>
  </si>
  <si>
    <t>Il semblerait que la résolution du problème du manque de l'alimentation électrique des vannes soit prévu en 2020 avec le prolongement du réseau électrique situé à proximité de la station d'épuration. Cette opération est impérative : l'absence de l'effet de chasse perturbe fortement le fonctionnement biologique des ouvrages. En conséquence, la qualité du rejet n'est pas celle attendue pour ce type d'ouvrage avec une nitrification généralement inexistante ou limitée. _x000D_
_x000D_
A termes la collectivité aura à gérer l'évacuation des boues qui accumulent au niveau du premier étage de traitement (cf notre rapport de mars)</t>
  </si>
  <si>
    <t xml:space="preserve">Le suivi du poste est à reprendre avec la relève hebdomadaire des index des pompes, le nettoyage des poires etc ._x000D_
_x000D_
Il est impératif de procéder à la réfection du déversoir d'orage "Corneloup" afin d'éviter les déversements, par temps sec qui ont lieu à chaque démarrage du poste. Le prolongement de la lame déversante par du ciment prompt par exemple est à mettre en place._x000D_
</t>
  </si>
  <si>
    <t>MARNAY/Bourg</t>
  </si>
  <si>
    <t>060971283001</t>
  </si>
  <si>
    <t>MARNAY</t>
  </si>
  <si>
    <t>MARNAY/Les Attraits</t>
  </si>
  <si>
    <t>060971283002</t>
  </si>
  <si>
    <t>MASSILLY/Bourg</t>
  </si>
  <si>
    <t>060971287001</t>
  </si>
  <si>
    <t>Un bon fonctionnement a été observé cette année.</t>
  </si>
  <si>
    <t>Le poste du secteur de l'usine fonctionne correctement. Les relevés d'index mettent en évidence une sensibilité aux apport pluviaux ce qui est logique puisqu'une partie du réseau amont est unitaire. Ainsi l'ouvrage pompe entre 10 et 15 m3/j en temps sec et jusqu'à 70 m3/j les mois pluvieux._x000D_
La commune envisage la réalisation d'un schéma directeur. Cela permettra de faire un point sur le fonctionnement et l'état du réseau.</t>
  </si>
  <si>
    <t xml:space="preserve">Un gros travail a été fait cette année puisque le curage a été réalisé. 1300 m3 de boues ont évacuées des bassins 1,2 et 3 dans l'été. Cela va permettre au lagunage de retrouver sa capacité nominale et devrait améliorer la qualité du rejet puisque les bassins 2 et 3 étaient également bien chargés en boues._x000D_
Cette année sèche les eaux parasites ont été moins présentes et les temps de séjour dans l'ouvrage se sont allongés ce qui permet un meilleur traitement._x000D_
Les exigences réglementaires sont atteintes. </t>
  </si>
  <si>
    <t>MASSILLY</t>
  </si>
  <si>
    <t>MASSILLY FRANCE</t>
  </si>
  <si>
    <t>MATOUR/Bourg</t>
  </si>
  <si>
    <t>060971289002</t>
  </si>
  <si>
    <t>En 2019, avec un contexte météorologique plutôt sec, la charge hydraulique reçue est en baisse._x000D_
Sur les bilans, réalisés par temps sec, la charge polluante reste plus faible (650 EH) que la pollution théoriquement raccordée aux ouvrages ( EH)._x000D_
_x000D_
Le nombre de jours de déversement reste stable (66 jours), avec de faibles volumes déversés sur le pluies survenant par temps sec, mais des volumes très importants lors des périodes plus pluvieuses. Ces chiffres peuvent être surestimés au fur et à mesure du colmatage de la grille du déversoir, situées après le comptage. _x000D_
_x000D_
Le fonctionnement général des ouvrages de traitement reste satisfaisant et permet de rejeter au milieu naturel une eau de bonne qualité, même à l'occasion de surdébits.</t>
  </si>
  <si>
    <t>MATOUR</t>
  </si>
  <si>
    <t>MAZILLE/Bourg</t>
  </si>
  <si>
    <t>060971290001</t>
  </si>
  <si>
    <t>Les conditions biologiques au sein des bassins sont généralement correctes, avec une activité algale soutenue, notamment dans le premier bassin._x000D_
En sortie, la qualité du rejet reste acceptable, avec cependant une altération récurente de certains paramètres due à la concentration algale résiduelle._x000D_
_x000D_
Une réflexion globale sur l'assainissement à travers un schéma directeur d'assainissement permettrait de faire un état des lieux exhaustif du système d'assainissement (plans géo-référencés...) et de définir les améliorations à apporter notamment pour limiter les eaux claires lors de certains événements pluvieux.</t>
  </si>
  <si>
    <t>MAZILLE</t>
  </si>
  <si>
    <t>Carmel de Mazille</t>
  </si>
  <si>
    <t>MFR MAZILLE</t>
  </si>
  <si>
    <t>MAZILLE/Champ Rouge</t>
  </si>
  <si>
    <t>060971290002</t>
  </si>
  <si>
    <t>MAISON DE RETRAITE CHAMP ROUGE</t>
  </si>
  <si>
    <t>La Goutteuse</t>
  </si>
  <si>
    <t>MESSEY SUR GROSNE/Bourg</t>
  </si>
  <si>
    <t>060971296001</t>
  </si>
  <si>
    <t xml:space="preserve">En 2019, le fonctionnement du lagunage est resté globalement satisfaisant. Cependant, la charge en boues des bassins et de la présence de lentilles d'eau en surface réduisent parfois la qualité des eaux traitées._x000D_
Il est dommageable qu'aucun suivi du poste eau pluviale ne soit instauré._x000D_
La mise en séparatif d'un kilomètre de réseau pour une soixante de logements a été faite en 2018. L'efficacité de ces aménagements ne pourra s'évaluer qu'une fois la déconnexion des eaux pluviales en interne par les particuliers._x000D_
</t>
  </si>
  <si>
    <t>900 ml de réseau ont été hydrocurés mi avril par Véolia._x000D_
La formalisation du suivi des déversoirs d'orage n'est pas initiée.</t>
  </si>
  <si>
    <t>Cette station d'épuration a fonctionné en surcharge permanente (hydraulique et polluante)._x000D_
La préservation du milieu naturel est néanmoins effective car l'évaporation induite par les fortes chaleurs a fait qu'il n'y avait plus de rejet pendant la période  d'étiage._x000D_
La charge en boues dans les bassins est conséquente, un curage serait bénéfique._x000D_
La réhabilitation complète de la station prévue par le schéma directeur n'est pas encore programmée.</t>
  </si>
  <si>
    <t>MESSEY SUR GROSNE</t>
  </si>
  <si>
    <t>ruisseau la noue des moines</t>
  </si>
  <si>
    <t>FRDR10249</t>
  </si>
  <si>
    <t>MESSEY SUR GROSNE/Le Bois</t>
  </si>
  <si>
    <t>060971296002</t>
  </si>
  <si>
    <t>En 2019, la sécheresse a impacté le fonctionnement du lagunage avec le deuxième bassin pratiquement vide cet été._x000D_
La préservation du milieu naturel reste effective en l'absence de rejet notamment pendant la période d'étiage estivale.</t>
  </si>
  <si>
    <t>MESSEY SUR GROSNE/Saint Nicolas</t>
  </si>
  <si>
    <t>060971296003</t>
  </si>
  <si>
    <t>En 2019, le fonctionnement de cette station d'épuration a été perturbé car la chasse est in opérationnelle. _x000D_
En entrée l'écoulement est quasi-nul en raison du raccordement de seulement 3 maisons._x000D_
En l'absence de rejet, l'impact sur le milieu récepteur est limité.</t>
  </si>
  <si>
    <t>NANTON/Bourg</t>
  </si>
  <si>
    <t>060971328001</t>
  </si>
  <si>
    <t xml:space="preserve">L'ouvrage bien que sous dimensionné par rapport à la pollution théorique émise a fonctionné de manière convenable cette année._x000D_
Les préconisations du schéma directeur sont à poursuivre._x000D_
</t>
  </si>
  <si>
    <t>L'année sèche a fait que la proportion d'eaux claires a été réduite._x000D_
Des travaux de réhabilitation de réseaux restent nécessaires que ce soit pour la fiabilisation de son fonctionnement par nappe haute ou pour corriger des défauts de structure.</t>
  </si>
  <si>
    <t>Malgré un déficit d'oxygène régulièrement observé dans les bassins et lié à la charge polluante reçue l'ouvrage a restitué au milieu naturel une eau traité de qualité convenable.</t>
  </si>
  <si>
    <t>NANTON</t>
  </si>
  <si>
    <t>NANTON/Sully</t>
  </si>
  <si>
    <t>060971328003</t>
  </si>
  <si>
    <t>Le fonctionnement épuratoire est variable suivant les conditions d'alimentation. Cette année étant marqué par une faible pluviométrie il a la plupart du temps été convenable.</t>
  </si>
  <si>
    <t>Le réseau unitaire apporte des flux hydrauliques conséquent en période pluvieuse et nappe haute. Cette année ils ont été réduits à quelques épisodes orageux et à la période novembre décembre._x000D_
L'état général n'est pas très bon et plusieurs tranches de travaux sont nécessaires pour améliorer son efficacité._x000D_
Les rues Albert Chapot et du calvaire sont notamment ciblées par le schéma directeur.</t>
  </si>
  <si>
    <t xml:space="preserve">Les effluents reçus sont bien traité pendant toute la période sèche puis les rendements se dégradent après des épisodes pluvieux intenses qui génèrent des transferts de pollution._x000D_
Les bassins sont bien chargés en boues._x000D_
</t>
  </si>
  <si>
    <t>NANTON/Vincelles</t>
  </si>
  <si>
    <t>060971328002</t>
  </si>
  <si>
    <t>Pour aboutir à un fonctionnement optimal de l'ouvrage il convient de mettre en oeuvre progressivement les préconisations issues du schéma directeur.</t>
  </si>
  <si>
    <t>La capacité nominale de l'ouvrage est atteinte._x000D_
Des variations de charge hydraulique sont observés en temps de pluie._x000D_
Lors de nos deux passages cette année la qualité du rejet était correct.</t>
  </si>
  <si>
    <t>NAVOUR-SUR-GROSNE/Brandon</t>
  </si>
  <si>
    <t>060971055001</t>
  </si>
  <si>
    <t>En 2019, le fonctionnement biologique du lagunage a été marqué par une bonne activité algale malgré la présence temporaire de lentilles en surface._x000D_
_x000D_
Le rejet au milieu naturel, de débit généralement faible, a été acceptable mais souvent altéré par une présence résiduelle en algues vertes.</t>
  </si>
  <si>
    <t>BRANDON</t>
  </si>
  <si>
    <t>NAVOUR-SUR-GROSNE/Clermain La Garde</t>
  </si>
  <si>
    <t>060971340001</t>
  </si>
  <si>
    <t>En 2019, l'analyse du fonctionnement des ouvrages est restée difficile en raison des faibles débits collectés, qui ne permettent généralement pas la prise correcte d'un échantillon d'eau traitée._x000D_
Visuellement, l'étage de filtration a bel aspect et ne présente pas de signes de dysfonctionnement._x000D_
_x000D_
Il convient de mettre en place un relevé régulier des index de pompes pour permettre un suivi des débits transités et s'assurer de la cohérence par rapport au nombre de branchements effectifs.</t>
  </si>
  <si>
    <t>CLERMAIN</t>
  </si>
  <si>
    <t>Ruisseau de l'Etang</t>
  </si>
  <si>
    <t>SAINT AMBREUIL/Bourg</t>
  </si>
  <si>
    <t>060971384001</t>
  </si>
  <si>
    <t xml:space="preserve">Le rendement global du système n'est pas satisfaisant car la conception de la filière  favorise les by pass d'effluents en cours de traitement._x000D_
En effet, les ouvrages en place n'acceptent pas les surcharges hydrauliques et il y en a de nombreuses sur le réseau de la commune puisque celui ci est en partie unitaire._x000D_
Des travaux sont donc nécessaires sur le réseau pour arriver à terme à un fonctionnement convenable de la filière._x000D_
</t>
  </si>
  <si>
    <t xml:space="preserve">Le réseau draine des eaux parasites permanentes et des eaux météoriques qui engendrent des by pass d'effluent non traité au milieu._x000D_
Des investigations menées lors du schéma directeur avaient mis en évidence de nombreuses, fissures, intrusions de racines et intrusions d'eaux claires._x000D_
Des travaux conséquents sont donc a prévoir sur le réseau._x000D_
</t>
  </si>
  <si>
    <t>Les performances correctes obtenues sur le traitement de la pollution carbonée sont due à la bonne implication du personnel communal pour réaliser les très nombreuses taches d'entretien qui s'imposent sur cet ouvrage._x000D_
Lors de la mesure sur 24 heures réalisé cette année on observait un déficit de collecte puisque la charge organique reçue étaient inférieure à celle théoriquement raccordés. Il est probable qu'une obstruction ponctuelle du réseau ait généré cet état de fait._x000D_
Les exigences réglementaires minimales de l'arrêté spécifique ne sont pas atteintes sur le phosphore. Pour  les autres paramètres la réglementation est respectée. _x000D_
Cet état de fait est néanmoins minoré par les nombreux by pass qui se produisent en temps de pluie.</t>
  </si>
  <si>
    <t>SAINT AMBREUIL</t>
  </si>
  <si>
    <t>MAISON DE RETRAITE PAILLOUX HAUMONTE</t>
  </si>
  <si>
    <t>SAINT BOIL/Bourg</t>
  </si>
  <si>
    <t>060971392001</t>
  </si>
  <si>
    <t>Le fonctionnement épuratoire observé lors de nos visites est très satisfaisant.</t>
  </si>
  <si>
    <t>Des travaux de mise en séparatif dans la grande rue (Bourg Nord)  étaient prévus cette année, nous n'avons pas été associé aux réunions de chantier.</t>
  </si>
  <si>
    <t>Cette station récente fonctionne correctement._x000D_
La variabilité des volumes reçus est importante puisque le réseau est en partie unitaire._x000D_
Entre janvier et mai ont observe un débit moyen de 90 m3/j. Les données suivantes (juin à décembre) ainsi que le bilan 24 heures ne peuvent être commentés car n'ont pas été transmis par SAUR à la date d'édition malgré notre demande. Le paramétrage de l'automate du poste est fait pour accepter un maximum de volume.</t>
  </si>
  <si>
    <t>SAINT BOIL</t>
  </si>
  <si>
    <t>SAINT BOIL/Chaumois</t>
  </si>
  <si>
    <t>060971392003</t>
  </si>
  <si>
    <t>La charge reçue semble soutenue._x000D_
Le traitement est néanmoins régulièrement convenable.</t>
  </si>
  <si>
    <t>SAINT BOIL/Collonge</t>
  </si>
  <si>
    <t>060971392002</t>
  </si>
  <si>
    <t>Le fonctionnement épuratoire observé est convenable.</t>
  </si>
  <si>
    <t>SAINT BOIL/Etiveau</t>
  </si>
  <si>
    <t>060971392004</t>
  </si>
  <si>
    <t xml:space="preserve">Il est de nouveau conseillé de mener des investigations pour aboutir a une réduction des entrées d'eaux parasites sur le hameau._x000D_
</t>
  </si>
  <si>
    <t>Le réseau draine des eaux claires parasites._x000D_
Des intrusions sont notamment mises en évidence depuis plusieurs années au niveau du petit poste réseau. Sur les mois ou les index sont disponibles (la SAUR n'a pas transmis les informations malgré notre demande) on s'aperçoit qu'il transite par le poste un volume déja deux fois supérieur à la capacité de la lagune.</t>
  </si>
  <si>
    <t xml:space="preserve">Le lagunage est surchargé hydrauliquement et atteint sa capacité nominale organique._x000D_
Les volumes qui transitent sont forcément moins importants en cette année sèche mais restent conséquent et susceptibles d'induire des dysfonctionnement ponctuels._x000D_
La finition du traitement n'est pas assuré lors de notre visite de mai._x000D_
</t>
  </si>
  <si>
    <t>SAINT CLEMENT SUR GUYE/Bourg Sud</t>
  </si>
  <si>
    <t>060971400001</t>
  </si>
  <si>
    <t xml:space="preserve">En 2019, des travaux de reprises des équipements d'alimentation des filtres ont été réalisées._x000D_
Le fonctionnement global de l'épuration a depuis été correct et a permis de rejeter au milieu naturel une eau de bonne qualité._x000D_
_x000D_
Il convient de maintenir des visites régulières, au minimum hebdomadaires, des ouvrages pour :_x000D_
- procéder aux alternance d'alimentation des filtres_x000D_
- nettoyer la zone d'entrée_x000D_
- effectuer le désherbage de la surface des filtres dès le printemps, pour éviter le développement d'adventices._x000D_
</t>
  </si>
  <si>
    <t>SAINT CLEMENT SUR GUYE</t>
  </si>
  <si>
    <t>SAINT CYR/Chazaux</t>
  </si>
  <si>
    <t>060971402001</t>
  </si>
  <si>
    <t>AUTOSURVEILLANCE 2020_x000D_
Au titre de l'autosurveillance réglementaire, cette station est soumise à l'obligation de réaliser un bilan 24 heures tous les ans dans les conditions prévues par l'arrêté du 21 juillet 2015. Nous réaliserons cette prestation au cours de l'année 2020._x000D_
_x000D_
En 2019, le fonctionnement de cet ouvrage a été satisfaisant._x000D_
L'activité de ce lagunage a été normale. Le temps de séjour de l'eau dans les bassins peut néanmoins varier en fonction des à-coups hydrauliques.</t>
  </si>
  <si>
    <t xml:space="preserve">En 2019, la collectivité a recensé deux branchements supplémentaires._x000D_
Une extension du réseau pour le secteur de l'Effourey a été réceptionnée au début de l'année 2019, pour collecter les effluents de ces 5 logementsqui transiteront par un nouveau poste de relevage. </t>
  </si>
  <si>
    <t>La qualité du rejet peut fluctuer en fonction des variations de charge hydraulique reçues qui sont importantes compte tenu de la nature unitaire du réseau._x000D_
Globalement la préservation du milieu naturel est assurée._x000D_
Selon le nombre de logement desservis par le réseau, ce lagunage travaille à sa capacité nominale._x000D_
Les performances réglementaires sont atteintes lors du bilan que nous avons réalisé au mois d'avril.</t>
  </si>
  <si>
    <t>SAINT CYR</t>
  </si>
  <si>
    <t>Ruisseau du Bief</t>
  </si>
  <si>
    <t>SAINT CYR/Nully</t>
  </si>
  <si>
    <t>060971402002</t>
  </si>
  <si>
    <t>_x000D_
_x000D_
En sortie, le rejet au milieu naturel est resté globalement de qualité correcte.</t>
  </si>
  <si>
    <t>Mi avril, le curage de la canalisation de transfert a été réalisé._x000D_
En 2019, la collectivité a recensé un branchement supplémentaire cette année.</t>
  </si>
  <si>
    <t xml:space="preserve">La dilution reste importante malgré la période sèche._x000D_
Le fonctionnement global de l'ouvrage est convenable._x000D_
Cette station travaille à sa capacité nominale selon le nombre de raccordés au réseau d'assainissement._x000D_
</t>
  </si>
  <si>
    <t>SAINT CYR/St Cyr</t>
  </si>
  <si>
    <t>060971402003</t>
  </si>
  <si>
    <t>En 2019, le fonctionnement du lagunage a été staisfisant._x000D_
L'activité biologique dans les bassins a été normale._x000D_
La qualité des eaux de sortie a été correcte.</t>
  </si>
  <si>
    <t>La dilution reste importante malgré la période sèche.</t>
  </si>
  <si>
    <t>SAINT GENGOUX LE NATIONAL/Bourg</t>
  </si>
  <si>
    <t>060971417001</t>
  </si>
  <si>
    <t xml:space="preserve">Les eaux reçues au lagunage sont bien traités, cependant on peut s'interroger sur d'éventuelles pertes de pollution au cours de la collecte puisque les valeurs de charge mesurées lors des bilans sont inférieures à la charge polluante théorique raccordée._x000D_
Cela met bien en évidence la nécessité d'un contrôle des branchements._x000D_
</t>
  </si>
  <si>
    <t xml:space="preserve">Le DO Gamm vert n'est plus en service._x000D_
Les eaux usées qui se rejetaient dans le ruisseau en amont sont désormais toutes raccordables sur un réseau spécifique eaux usées. Il est important que la commune tienne un registre de suivi des contrôles de raccordement a l'issue des tranches de travaux._x000D_
</t>
  </si>
  <si>
    <t xml:space="preserve">L'enregistreur n'a de nouveau pas fonctionné cette année; la sonde US a été remplacé au second semestre mais il semble y avoir eu ensuite un problème de batteries. La charge hydraulique ne peut donc pas être commentée._x000D_
On sait néanmoins au vu de la période très sèche que les eaux parasites ont été moins présentes._x000D_
Les eaux reçues sont correctement traités._x000D_
Les bilans 24 heures d'aout et de décembre faisaient état d'une charge polluante entrante représentative de 500 habitants environs ce qui est bien inférieur au nominal de l'ouvrage._x000D_
</t>
  </si>
  <si>
    <t>SAINT GENGOUX LE NATIONAL</t>
  </si>
  <si>
    <t>LAROCHE Michel</t>
  </si>
  <si>
    <t xml:space="preserve">CAVE COOPERATIVE </t>
  </si>
  <si>
    <t>HÔPITAL - MAISON DE RETRAITE</t>
  </si>
  <si>
    <t>SAINT HURUGE/Bourg</t>
  </si>
  <si>
    <t>060971427001</t>
  </si>
  <si>
    <t>SAINT HURUGE</t>
  </si>
  <si>
    <t>SAINT MARTIN DU TARTRE/Bourg</t>
  </si>
  <si>
    <t>060971455002</t>
  </si>
  <si>
    <t xml:space="preserve">La remise en état de la chasse faite en cours d'année 2019 a eu un effet bénéfique sur le fonctionnement biologique des ouvrages. La qualité du rejet s'est améliorée avec une bonne nitrification. _x000D_
_x000D_
Sur le dernier semestre 2019, les ouvrages ont travaillé à 46 % de leur capacité. Cette charge est cohérente au regard des 47 branchements. Avec une proportion importante de résidence secondaire (pratiquement 50 %), cette charge varie significativement en fonction de leur taux d'occupation. Il semblerai qu'on observe  une légère variation de la charge hydraulique suivant la pluviométrie sans que la capacité nominale n'ait été dépassée._x000D_
</t>
  </si>
  <si>
    <t>MONTAGNY LES BUXY</t>
  </si>
  <si>
    <t>Ruisseau de Vaillot</t>
  </si>
  <si>
    <t>SAINT MARTIN DU TARTRE/Maizeray</t>
  </si>
  <si>
    <t>060971455001</t>
  </si>
  <si>
    <t xml:space="preserve">Le fonctionnement biologique de ce mono bassin est généralement satisfaisant. En absence de rejet par manque d'étanchéité, il n'y a pas d'impact visible sur le milieu récepteur_x000D_
_x000D_
L'étanchéité de ce lagunage pourra être étudiée lorsque la collectivité entreprendra l'évacuation des boues d'ici 2 à 3 ans. _x000D_
</t>
  </si>
  <si>
    <t>SAINT MARTIN DU TARTRE</t>
  </si>
  <si>
    <t>SAINT PIERRE LE VIEUX/Bourg</t>
  </si>
  <si>
    <t>060971469001</t>
  </si>
  <si>
    <t>En 2019, le fonctionnement du système assainissement a été satisfaisant._x000D_
_x000D_
Les charges hydrauliques ont été régulières, sans surdébit lors des très fortes pluies en cours lors de la visite d'octobre._x000D_
Les équipements (postes, filtres...) ont fonctionné de manière correcte._x000D_
La présence de lentilles sur la lagune de finition a été peu impactant, le rejet restant de bonne qualité.</t>
  </si>
  <si>
    <t>SAINT PIERRE LE VIEUX</t>
  </si>
  <si>
    <t>SAINT POINT/Bourg</t>
  </si>
  <si>
    <t>060971470003</t>
  </si>
  <si>
    <t>En 2019, le contexte météorologique sec a favorisé une faible charge hydraulique en entrée de station et l'absence de rejet au milieu naturel pour la majeure partie de l'année. La charge polluante mesurée était également plus faible que la capacité des ouvrages._x000D_
La qualité de l'eau traitée (prise d'échantillon dans la zone de sortie du bassin) a été bonne ou légèrement altérée par la présence algale.</t>
  </si>
  <si>
    <t>SAINT POINT</t>
  </si>
  <si>
    <t>complexe touristique du lac</t>
  </si>
  <si>
    <t>SAINT VINCENT DES PRES/Laiterie BERNARD</t>
  </si>
  <si>
    <t>060971488001</t>
  </si>
  <si>
    <t>LAITERIE BERNARD</t>
  </si>
  <si>
    <t>SAINTE CECILE/Bourg</t>
  </si>
  <si>
    <t>060971397001</t>
  </si>
  <si>
    <t xml:space="preserve">Les conditions biologiques sont généralement marquées par une forte activité algale dans les deux bassins. _x000D_
_x000D_
Le rejet au milieu naturel, lorsque le bassin atteint son niveau de déversement, est donc souvent altéré par la présence d'algues vertes dans l'eau traitée. </t>
  </si>
  <si>
    <t>SAINTE CECILE</t>
  </si>
  <si>
    <t>SAINTE HELENE/Bourg - Le champ Mièt</t>
  </si>
  <si>
    <t>060971426003</t>
  </si>
  <si>
    <t>La charge hydraulique reçue s'est élevée en moyenne cette année à 40 m3/j soit 67% de la capacité nominale des ouvrages._x000D_
Le filtre planté de roseaux a atteint en 2019 de bonnes performances épuratoires. Le rejet au milieu naturel est de qualité satisfaisante. Le résiduel en nitrates est élevé mais habituel pour ce type de traitement.</t>
  </si>
  <si>
    <t xml:space="preserve">Les sondes mises en place sur le poste réseau du Quart Bourdon ont mis en évidence un défaut d'alternance des pompes de relevage. Ce déséquilibre se traduit par un fonctionnement 3 fois plus important de la pompe n°2._x000D_
Le débit transité sur ce poste réseau est important et réprésente près de 100% du débit reçu à la station alors que le hameau "Vallerat" est raccordé en gravitaire (environ 20 habitations). </t>
  </si>
  <si>
    <t xml:space="preserve">Les deux étages de filtre planté de roseaux présentent un aspect satisfaisant avec un bon développement des roseaux. _x000D_
_x000D_
Lors du bilan 24H, la station a fonctionné à 50 % de sa capacité hydraulique et à 87 % de sa capacité organique._x000D_
Le débit minimum nocturne de 0,23 m3/h traduit la faible incidence des eaux claires parasites permanentes. </t>
  </si>
  <si>
    <t>SAINTE HELENE</t>
  </si>
  <si>
    <t>Ruisseau du Moulin de Ronde</t>
  </si>
  <si>
    <t>SAINTE HELENE/Maisons Rouges</t>
  </si>
  <si>
    <t>060971426002</t>
  </si>
  <si>
    <t xml:space="preserve">Le taux de  boues des bassins se traduit par un aspect chargé des bassins. _x000D_
La qualité des eaux traitées a varié au cours de l'année toutefois le déversement au milieu naturel est peu effectif sur l'ensemble de l'année 2019 probablement en raison du défaut d'étanchéité du second bassin. _x000D_
_x000D_
Au vu des résultats de la bathymétrie réalisée en 2014, la collectivité souhaite entreprendre le curage des bassins en 2020. La communauté de communes Sud Côte Chalonnaise assure la consultation et le suivi des opérations de curage et épandage des boues._x000D_
Il sera nécessaire de phaser les travaux de curage avec les travaux de remise en état des berges. De tels travaux doivent s'accompagner de mesures pour limiter la colonisation des lieux par les ragondins. _x000D_
</t>
  </si>
  <si>
    <t xml:space="preserve">Le premier bassin montre des signes de saturation en boues avec des boues affleurantes en surface. _x000D_
L'activité algale est intense et le second bassin atteint rarement sa côte de déversement au milieu naturel. _x000D_
Les berges sont très fragilisées par les dégâts occasionnés par les ragondins. </t>
  </si>
  <si>
    <t>SALORNAY SUR GUYE/Bourg</t>
  </si>
  <si>
    <t>060971495002</t>
  </si>
  <si>
    <t xml:space="preserve">Malgré les travaux réalisés et une bonne implication de la commune pour la reprise des branchements particuliers non conformes, le réseau collecte encore des surcharges hydrauliques importantes à certaines périodes. _x000D_
Le fonctionnement du lagunage reste viable malgré ces surdébits et bénéficie de conditions biologiques favorables notamment dans le premier bassin._x000D_
En sortie, les eaux traitées sont de qualité acceptable, malgré la présence régulière d'une concentration algale qui altère certains paramètres._x000D_
_x000D_
Pour le bilan, réaliser par temps sec, la charge polluante restait inférieure à la capacité des ouvrages._x000D_
_x000D_
Afin de projeter l'évolution des ouvrages de traitement (réhabilitation/redimensionnement), une phase de mesure sur le réseau permettra d'évaluer le bénéfice des travaux antérieurs, de détecter des anomalies sur le réseau de collecte et de définir les charges actuelles à traiter._x000D_
_x000D_
</t>
  </si>
  <si>
    <t xml:space="preserve">Après avril, suite à la reprise des clapets de pompes du poste, les débits estimés par temps de marche des pompes est plus cohérents avec la mesure entrée station. Celle-ci n'est fiable que si le canal est régulièrement nettoyé. On observe en juin le "décrochage" du débit suite au nettoyage du canal pour la pose du bilan. Les débits antérieurs sont sans doute surévalués._x000D_
_x000D_
Malgré les aléas de mesure, on peut observer :_x000D_
_x000D_
- des débits moyens très régulièrement au dela de la capacité des ouvrages de traitement avec l'influence directe de la pluie mais également des temps de ressuyage et la présence d'eaux claires parasites permanentes (nappe...)._x000D_
- par temps sec, un débit de l'ordre de 100 m3/j qui parait cohérent avec le pollution théoriquement raccordée sur les ouvrages._x000D_
_x000D_
On peut également noter que le fonctionnement du poste est désormais plus fiable et qu'aucune période de déversement n'a été enregistrée en 2019 sur le trop-plein du poste._x000D_
_x000D_
_x000D_
</t>
  </si>
  <si>
    <t>SALORNAY SUR GUYE</t>
  </si>
  <si>
    <t>SANTILLY/Bourg</t>
  </si>
  <si>
    <t>060971498001</t>
  </si>
  <si>
    <t>L'année sèche a permis un bien meilleur fonctionnement du lagunage.</t>
  </si>
  <si>
    <t>Moins d'intrusions d'eaux de nappe cette année. Il n'en demeure pas moins nécessaire d'améliorer le fonctionnement du réseau par des travaux de réductions des eaux claires pour que l'efficience soit là en nappe haute également.</t>
  </si>
  <si>
    <t>Les volumes reçus sont cette année sont moins importants qu'à l'accoutumé ce qui a permis la mise en place des mécanismes épuratoires._x000D_
Les effluents reçus ont été correctement traités, il n'y a pas eu de phénomène de dilution massive.</t>
  </si>
  <si>
    <t>SANTILLY</t>
  </si>
  <si>
    <t>SAVIGNY SUR GROSNE/Hameau de Messeugne</t>
  </si>
  <si>
    <t>060971507002</t>
  </si>
  <si>
    <t xml:space="preserve">On observe un bon traitement des effluents qui transitent par le filtre, par contre toute la pollution générée n'arrive pas jusqu'à la station du fait de la vétusté du réseau et du non raccordement du bourg._x000D_
Les travaux à réaliser pour améliorer la situation ont été décrits dans le schéma directeur finalisé l'an dernier._x000D_
</t>
  </si>
  <si>
    <t>Le réseau est vétuste et en mauvais état._x000D_
Il draine des eaux claires ainsi que de nombreux sables et graviers sur sa portion unitaire. En ce sens le nettoyage du dessableur présent en amont du poste doit être plus régulier sous peine d'endommager les pompes._x000D_
Des travaux de création et de renouvellement sont nécessaires pour améliorer la collecte; ils sont décrits dans le schéma directeur.</t>
  </si>
  <si>
    <t xml:space="preserve">Les installations traitent environ 23 m3 d'effluent chaque jour._x000D_
Les effluents sont bien concentré en pollution pendant toute la période sèche puis se diluent très vite dès le retour de la nappe haute._x000D_
La qualité des eaux en sortie de filtre est bonne._x000D_
Quelques problèmes de fonctionnement de la chasse du second étage ont été mis en évidence lors de notre second passage._x000D_
</t>
  </si>
  <si>
    <t>SAVIGNY SUR GROSNE</t>
  </si>
  <si>
    <t>CAMPING DE MESSEUGNE</t>
  </si>
  <si>
    <t>Le Reu</t>
  </si>
  <si>
    <t>SERCY/Bourg</t>
  </si>
  <si>
    <t>060971515001</t>
  </si>
  <si>
    <t>La fiabilisation du fonctionnement de la lagune passe par des travaux sur le réseau visant à limiter les à coup hydrauliques générateurs de lessivages.</t>
  </si>
  <si>
    <t>Il est, de part sa nature, sujet a de très nombreuses intrusions d'eaux claires et d'eaux pluviales.</t>
  </si>
  <si>
    <t>La présence importante d'eaux claires parasites fait que l'on assiste à une dilution massive dès que la nappe est haute ou que des précipitations surviennent._x000D_
Le rejet est généralement de bonne qualité en terme de concentration mais les rendements d'épuration sont de fait très faible puisque les eaux entrantes sont déja excessivements claires.</t>
  </si>
  <si>
    <t>SERCY</t>
  </si>
  <si>
    <t>SIGY LE CHATEL/Bourg</t>
  </si>
  <si>
    <t>060971521001</t>
  </si>
  <si>
    <t xml:space="preserve">Lorsque les charges hydrauliques sont modérées, les conditions biologiques sont favorables à une bonne dégradation de la pollution reçue._x000D_
En sortie, le rejet souvent de débit faible, voire nul, est généralement de bonne qualité. </t>
  </si>
  <si>
    <t>SIGY LE CHATEL</t>
  </si>
  <si>
    <t>Ruisseau</t>
  </si>
  <si>
    <t>TAIZE/Bourg</t>
  </si>
  <si>
    <t>060971532002</t>
  </si>
  <si>
    <t xml:space="preserve">L'évolution de la qualité du rejet est a suivre très régulièrement car des variations notables ont été constatés cette année._x000D_
</t>
  </si>
  <si>
    <t xml:space="preserve">L'ouvrage reçoit la charge d'une quarantaine de personnes._x000D_
Le fonctionnement, médiocre, lors de notre premier passage s'est bien amélioré lors du bilan réalisé en octobre. </t>
  </si>
  <si>
    <t>TAIZE</t>
  </si>
  <si>
    <t>TAIZE/Communauté Religieuse</t>
  </si>
  <si>
    <t>060971532001</t>
  </si>
  <si>
    <t>Les effluents reçus sont toujours bien traités._x000D_
Le milieu naturel est préservé._x000D_
Le rejet direct au milieu en sortie d'ouvrage a rarement été effectif cette année.</t>
  </si>
  <si>
    <t xml:space="preserve">La pollution reçue varie au gré des périodes de fréquentation mais le traitement est toujours de bonne qualité. La période ou l'effluent était le moins bien traité a eu lieu en aout, moment ou la charge polluante reçue était importante depuis plusieurs mois et ou les fortes températures favorisaient un bloom algal._x000D_
Un problème d'étanchéité est mis en évidence sur le bassin 1 ou les fortes chaleurs ont eu tendance a mettre à rude épreuve les berges en argile. Des pistes pour retrouver de l'étanchéité ont été évoqués lors de nos passages._x000D_
</t>
  </si>
  <si>
    <t>TRAMAYES/Bourg</t>
  </si>
  <si>
    <t>060971545001</t>
  </si>
  <si>
    <t>En 2019, les visites sur les ouvrages ont illustré les différences de fonctionnement suivant les conditions métérologiques._x000D_
_x000D_
Lors du bilan, par temps sec, les charges reçues (hydraulique et polluantes) étaient faibles, le traitement efficace et un rejet correct au milieu naturel._x000D_
Lors de la visite d'octobre, un fort épisode pluvieux provoquaient des mises en charge sur le lagunage ainsi qu'un déversement important su rle déveroir d'orage en amont._x000D_
_x000D_
On visualise ces différentes situations sur le graphique des débits journaliers enregistrés en entrée de lagunage (hors déversements réseau)._x000D_
_x000D_
Dans ces conditions de fortes charges hydrauliques, le temps de séjour est trop court pour permettre un traitement correct de la pollution reçue._x000D_
_x000D_
La prise en compte de ces données devra permettre de définir un projet de nouvelle station adapté à ces conditions d'alientation.</t>
  </si>
  <si>
    <t>TRAMAYES</t>
  </si>
  <si>
    <t>TRAMAYES/Les Barras</t>
  </si>
  <si>
    <t>060971545003</t>
  </si>
  <si>
    <t>TRAMAYES/Montillet</t>
  </si>
  <si>
    <t>060971545002</t>
  </si>
  <si>
    <t>TRAMBLY/Bourg</t>
  </si>
  <si>
    <t>060971546002</t>
  </si>
  <si>
    <t xml:space="preserve">En 2019, les visites ont permis de constater les différences de fonctionnement suivnt le contexte météorologique :_x000D_
- lors du bilan réglementaire, les charges admises étaient nettement inférieures à la capacité nominale des ouvrages._x000D_
- lors de la seconde visite, les fortes pluies en cours provoquaient un surdébit important, malgré le caractère séparatif du réseau de collecte._x000D_
_x000D_
Dans les deux cas, la qualité du rejet au milieu naturel est restée acceptable._x000D_
_x000D_
</t>
  </si>
  <si>
    <t>TRAMBLY</t>
  </si>
  <si>
    <t>Ruisseau du Grand Moulin</t>
  </si>
  <si>
    <t>TRAMBLY/ETS PALMID OR</t>
  </si>
  <si>
    <t>060971546100</t>
  </si>
  <si>
    <t>TRIVY/Bourg</t>
  </si>
  <si>
    <t>060971547001</t>
  </si>
  <si>
    <t>En 2019, un étage de filtre planté de roseaux a été mis en place en remplacement de la filière enterrée, continuellement colmatée._x000D_
_x000D_
Le démarrage du fonctionnement biologique du filtre est satisfaisant et permet une efficacité épuratoire correcte sur la pollution carbonée</t>
  </si>
  <si>
    <t>TRIVY</t>
  </si>
  <si>
    <t>TRIVY/Le Quart</t>
  </si>
  <si>
    <t>060971547002</t>
  </si>
  <si>
    <t>En 2019, les charges admises sur cet ouvrage sont restées faibles._x000D_
Le fonctionnement des ouvrages a été correct, avec un préfiltre non colmaté et une alternance de la zone alimentée régulièrequi permet de maintenir une bonne filtration.._x000D_
En sortie, le rejet est resté d'aspect visuel très clair.</t>
  </si>
  <si>
    <t>La Frette</t>
  </si>
  <si>
    <t>VARENNES LE GRAND/Mirande</t>
  </si>
  <si>
    <t>060971555001</t>
  </si>
  <si>
    <t>VARENNES LE GRAND</t>
  </si>
  <si>
    <t>projet CT Loire</t>
  </si>
  <si>
    <t>L'ARCON ET SES AFFLUENTS DEPUIS LA SOURCE JUSQU'A SA CONFLUENCE AVEC LA LOIRE</t>
  </si>
  <si>
    <t>FRGR1766</t>
  </si>
  <si>
    <t>L'Arçon</t>
  </si>
  <si>
    <t>ARTAIX/Bourg</t>
  </si>
  <si>
    <t>0471012S0003</t>
  </si>
  <si>
    <t xml:space="preserve">Le fonctionnement biologique n'a pas subit de perturbations dues à la présence de lentilles en surface._x000D_
_x000D_
Ainsi, la qualité de l'eau traitée reste correcte. Il convient de noter que lors des deux visites, le second bassin ne déversait pas au milieu naturel._x000D_
</t>
  </si>
  <si>
    <t>Les effluents collectés par le réseau sont la plupart du temps peu chargés.</t>
  </si>
  <si>
    <t>ARTAIX</t>
  </si>
  <si>
    <t>LE RUISSEAU DE BAUGY ET SES AFFLUENTS DEPUIS LA SOURCE JUSQU'A SA CONFLUENCE AVEC LA LOIRE</t>
  </si>
  <si>
    <t>FRGR1787</t>
  </si>
  <si>
    <t>Le Murdin</t>
  </si>
  <si>
    <t>BAUGY/Bourg</t>
  </si>
  <si>
    <t>0471024S0001</t>
  </si>
  <si>
    <t>Le fonctionnement biologique des bassins témoigne le plus souvent d'une bonne activité algale dans le premier bassin, qui s'attenue ou disparait dans le second._x000D_
_x000D_
En sortie, la qualité de l'eau traitée est généralement correcte, même si la présence d'algues vertes peut temporairement l'altérer sur certains paramètres</t>
  </si>
  <si>
    <t>Le fonctionnement des postes reste généralement régulier, sans surdébit lors d'épisodes pluvieux._x000D_
Sur le poste "La roche", un problème sur la régulation du poste n'a pas permis l'estimation des débits transités lors des mois de juin, juillet et août.depuis, on constate des temps de marche plus important sur la pompe n°1 sans que cela ne corresponde forcément à un surdébit. Son fonctionnement est à contrôler.</t>
  </si>
  <si>
    <t>BAUGY</t>
  </si>
  <si>
    <t>LA LOIRE DEPUIS LA CONFLUENCE DE LA BESBRE JUSQU'A LA CONFLUENCE AVEC L'ARON</t>
  </si>
  <si>
    <t>FRGR005b</t>
  </si>
  <si>
    <t>BOURBON LANCY/FPT</t>
  </si>
  <si>
    <t>0471047S0006</t>
  </si>
  <si>
    <t xml:space="preserve">En 2019, les ouvrages ont travaillé à 27 % de leur capacité hydraulique. Cette charge est en baisse par rapport à 2018 et elle est tributaire de l'activité industrielle du site. Le comportement du réseau de type séparatif est satisfaisant, il n'est pas observé de variation de la charge hydraulique en fonction de la pluviométrie. _x000D_
_x000D_
Les fonctionnements biologiques est mécanique des ouvrages sont corrects. Le rejet est généralement de qualité conforme aux ouvrages en place. La pollution carbonée est correctement traitée ainsi que la pollution azotée (nitrification et dénitrification). La pollution phosphorées est trés correctement éliminée._x000D_
_x000D_
Avec une évacuation de boue prévue début 2020, la production est relativement stable. </t>
  </si>
  <si>
    <t>BOURBON LANCY/La Forge</t>
  </si>
  <si>
    <t>0471047S0003</t>
  </si>
  <si>
    <t>BOURBON LANCY</t>
  </si>
  <si>
    <t>BOURBON LANCY/La Praye</t>
  </si>
  <si>
    <t>0471047S0004</t>
  </si>
  <si>
    <t>BOURBON LANCY/Le Fourneau</t>
  </si>
  <si>
    <t>0471047S0005</t>
  </si>
  <si>
    <t>L'URBISE ET SES AFFLUENTS DEPUIS LA SOURCE JUSQU'A SA CONFLUENCE AVEC LA LOIRE</t>
  </si>
  <si>
    <t>FRGR191</t>
  </si>
  <si>
    <t>L'Urbise</t>
  </si>
  <si>
    <t>BOURG LE COMTE/Bourg</t>
  </si>
  <si>
    <t>0471048S0002</t>
  </si>
  <si>
    <t>Le réseau collecte des effluents peu chargés.._x000D_
_x000D_
La présence régulière de lentilles.en surface des bassins perturbe les conditions biologiques._x000D_
_x000D_
En sortie, la qualité du rejet reste fluctuante et globalement  moyenne.</t>
  </si>
  <si>
    <t>BOURG LE COMTE</t>
  </si>
  <si>
    <t>CERON/Bourg</t>
  </si>
  <si>
    <t>0471071S0001</t>
  </si>
  <si>
    <t>Les charges hydrauliques reçues à la station sont régulières et pas impactées par la pluviomètrie._x000D_
Le fonctionnement des deux étages de filtre et de leur dispositif d'alimentation sont satisfaisants._x000D_
Le rejet au milieu naturel reste de qualité correcte.</t>
  </si>
  <si>
    <t>CERON</t>
  </si>
  <si>
    <t>LE DOULIN ET SES AFFLUENTS DEPUIS LA SOURCE JUSQU'A SA CONFLUENCE AVEC LA LOIRE</t>
  </si>
  <si>
    <t>FRGR1884</t>
  </si>
  <si>
    <t>Le Doulin</t>
  </si>
  <si>
    <t>CHALMOUX/Bourg</t>
  </si>
  <si>
    <t>0471075S0001</t>
  </si>
  <si>
    <t xml:space="preserve">D'un fonctionnement acceptable en période sèche avec un traitement correct de la, pollution carbonée, le fonctionnement biologique des ouvrages vétuste et inadapté est fortement perturbé avec la moindre pluie. La qualité du rejet se détériore alors avec des départs de boue régulier qui impacte directement le milieu récepteur. Globalement les rendement d 'épuration sont trés faible._x000D_
_x000D_
Le schéma directeur a été finalisé début 2019. Avec un taux d'aide de 60 % de la part de l'agence de l'eau, ce système étant considéré comme prioritaire, nous encourageons la collectivité à entreprendre les travaux avec la prise d'un maitre d'oeuvre dans un premier temps. La collectivité pourra également demandé des aides au département dans le cadre de l'appel à projet._x000D_
_x000D_
Il s'avère que le remplacement de cette station d'épuration est mis en priorité 1 ainsi que la remise en état du DO rte de Bourbon Lancy et la rénovation du réseau Rte de Gilly sur Loire sur 125 ml. Situé sur une parcelle communale, la construction d'un filtre planté à écoulement vertical d'une capacité de 220 EH est projeté. Une zone de rejet végétalisée est également prévue pour limiter les impacts du rejet sur le milieux récepteur. Ces ouvrages seraient implantés sur une parcelle appartenant à la commune mais nécessitant le passage du réseau de transfert sur une parcelle privé (prairie)._x000D_
_x000D_
Par la suite, il sera principalement prévu la remise en état par étape des branchements situé sur la rue principale (départementale 60). _x000D_
_x000D_
</t>
  </si>
  <si>
    <t>D'un fonctionnement acceptable en période sèche avec un traitement correct de la, polluition carbonée, le fonctionnement biologique des ouvrages vétuste et inadapté est fortement perturbé avec la moindre pluie. La qualité du rejet se détériore alors avec des départs de boue régulier qui impacte directement le milieu récepteur. Globalement les rendementd 'épuration sont trés faible.</t>
  </si>
  <si>
    <t>CHALMOUX</t>
  </si>
  <si>
    <t>LE SAUVIGNY ET SES AFFLUENTS DEPUIS LA SOURCE JUSQU'A SA CONFLUENCE AVEC LA LOIRE</t>
  </si>
  <si>
    <t>FRGR1895</t>
  </si>
  <si>
    <t>CHALMOUX/Chizeuil</t>
  </si>
  <si>
    <t>0471075S0002</t>
  </si>
  <si>
    <t>Au cours de 2019, on a assisté à la dégradation de la qualité du traitement les 4 premiers mois de l'année (aérateur hors service) et ensuite à un retour à la normale. Le rejet était alors de qualité accepable cependant le rendement global du système d'assainissement est faible comme en témoigne la production de boue et l'arrivée d'un effluent peu chargé transitant par ce réseau unitaire. _x000D_
_x000D_
Le schéma directeur a été finalisé début 2019. Il s'avère qu'une portion du réseau immédiatement en amont de la station est fortement endommagé, il est donc prévu son remplacement en priorité 1 (15 ml chemin du Bois Roux). Le remplacement de la station est également prévu mais après celle du bourg pour des raisons budgétaires. _x000D_
_x000D_
La réalisation du bilan 24 h d'autosurveillance est prévu en 2020</t>
  </si>
  <si>
    <t>LE VEZON ET SES AFFLUENTS DEPUIS LA SOURCE JUSQU'A SA CONFLUENCE AVEC LA LOIRE</t>
  </si>
  <si>
    <t>FRGR1911</t>
  </si>
  <si>
    <t>Le Saroux</t>
  </si>
  <si>
    <t>CHALMOUX/Lotissement le Reuil</t>
  </si>
  <si>
    <t>0471075S0003</t>
  </si>
  <si>
    <t>Malgré une capacité nominale dépassée et en absence de lentilles, le fonctionnement biologique du lagunage a été acceptable en 2019, . Le rejet est régulièrement marqué par la présence d'algues vertes._x000D_
Suite au schéma directeur, la solution de conserver cet ouvrage a été retenu avec néanmoins le rétablissement du fonctionnement normal du déversoir d'orage situé sur le système d'assainissement du bourg (DO Rte de Bourbon Lancy). La capacité nominale du lagunage ne sera donc plus dépassée. Avec le déversaoir d'orage "route du cimetière" situé sur le réseau du lagunage, il recevra tout ou partie partie de l'effluent déversé par le DO Rte de Bourbon Lancy.</t>
  </si>
  <si>
    <t>LA LOIRE DEPUIS LA CONFLUENCE DU TRAMBOUZAN JUSQU'A DIGOIN</t>
  </si>
  <si>
    <t>FRGR004c</t>
  </si>
  <si>
    <t>CHAMBILLY/Bourg</t>
  </si>
  <si>
    <t>0471077S0001</t>
  </si>
  <si>
    <t xml:space="preserve">Le fonctionnement des ouvrages reste impacté par les aléas electromécaniques (poste de relèvement)._x000D_
L'eau traitée rejetée au milieu naturel est généralement de qualité correcte.de qualité correcte._x000D_
_x000D_
Les extractions de boues restent faibles, soit une estimation de production de boues du même ordre que l'année précédentes (97 EH)._x000D_
_x000D_
Il est impératif de finaliser le schéma directeur d'assainissement pour définir un programme hiérarchisé de travaux d'amélioration (réseau de collecte, évolution des ouvrages de traitement, gestion des boues produites...)._x000D_
</t>
  </si>
  <si>
    <t>En 2019, les charges hydrauliques transitées sont en hausse malgré un contexte météorologique encore sec._x000D_
Lors du bilan, les charges appliquées sont faibles avec notamment un déficit de pollution (100 EH reçus) par rapport à la pollution théorique raccordée (350 EH).</t>
  </si>
  <si>
    <t>CHAMBILLY</t>
  </si>
  <si>
    <t>CHENAY LE CHATEL/Bourg</t>
  </si>
  <si>
    <t>0471123S0001</t>
  </si>
  <si>
    <t>En 2019, les conditions biologiques au sein des bassins sont restées difficiles en raison  :_x000D_
- de la présence régulière de lentilles en surface des bassins _x000D_
- du volume stockés de boues, qui réduit le volume utile au traitement (une bathymetrie sera programmée en 2020)._x000D_
_x000D_
Le rejeta été fluctuant avec une qualité parfois insuffisante.</t>
  </si>
  <si>
    <t>CHENAY LE CHATEL</t>
  </si>
  <si>
    <t>LA SOMME DEPUIS MARLY-SOUS-ISSY JUSQU'A SA CONFLUENCE AVEC LA LOIRE</t>
  </si>
  <si>
    <t>FRGR211</t>
  </si>
  <si>
    <t>La Somme</t>
  </si>
  <si>
    <t>CRESSY SUR SOMME/Bourg</t>
  </si>
  <si>
    <t>0471152S0001</t>
  </si>
  <si>
    <t xml:space="preserve">Malgré une capacité hydraulique régulièrement dépassée, la qualité du rejet reste conforme aux ouvrages en place avec une pollution carbonée correctement traitée et une nitrification importante. _x000D_
_x000D_
_x000D_
Avec une nette diminution de la charge hydraulique reçue par rapport à 2018 (-50 % environ), les ouvrage ont travaillé légèrement travaillé au dessus de leur capacité nominal compte tenu des chareg reçu au cours du premier trimestre et lors des deux dernier mois. Au cours des mois les plus secs,  les ouvrages ont travaillé à 57 % de leur capacité. Cette charge est cohérente au regards du nombre de branchement. _x000D_
_x000D_
2020 verra la finalisation du schéma directeur d'assainissement engagé par la collectivité. Cette étude débouchera sur des actions à prévoir, notamment sur le réseau, par ordre de priorité afin d'améliorer le fonctionnement du système d'assainissement. _x000D_
_x000D_
</t>
  </si>
  <si>
    <t>CRESSY SUR SOMME</t>
  </si>
  <si>
    <t>LA CRESSONNE ET SES AFFLUENTS DEPUIS LA SOURCE JUSQU'A SA CONFLUENCE AVEC LA LOIRE</t>
  </si>
  <si>
    <t>FRGR212</t>
  </si>
  <si>
    <t>La Cressone</t>
  </si>
  <si>
    <t>CRONAT/Bourg</t>
  </si>
  <si>
    <t>0471155S0001</t>
  </si>
  <si>
    <t xml:space="preserve">Le rendement global de ce système d'assainissement est pratiquement insignifiant avec une très faible production de boue. Il est regrettable qu'il  n'a pas été mis à profit les périodes sèches de 2019 pour soutirer régulièrement  des boues. Avec un réseau de type unitaire extrêmement sensible à la moindre pluie comme cela a été observé lors de nos visites, les pertes de boue s'en trouve favorisée et contribue nettement à la dégradation du milieu récepteur._x000D_
En période sèche, le rejet est de qualité acceptable en ce qui concerne la pollution carbonée mais les conditions  sont plus aléatoires pour avoir un traitement de la pollution azotée (nitrification)._x000D_
_x000D_
_x000D_
2020 verra la finalisation du schéma directeur d'assainissement engagé par la collectivité. Cette étude débouchera sur des actions à prévoir, par ordre de priorité afin d'améliorer le fonctionnement du système d'assainissement. Ces actions porteront inévitablement sur le réseau et sur l'évolution à donner au traitement des eaux usées. _x000D_
_x000D_
</t>
  </si>
  <si>
    <t>CRONAT</t>
  </si>
  <si>
    <t>FLEURY LA MONTAGNE/Bourg</t>
  </si>
  <si>
    <t>0471200S0001</t>
  </si>
  <si>
    <t>2019.a vu la réalisation du curage et de différents travaux sur le réseau de collecte._x000D_
Le bilan a été réalisé avant ces interventions et dans un contexte où le débouchage de la mise en charge du premier bassin a influencé les mesures de sortie._x000D_
Lors de la seconde visite, le redémarrage biologique des bassins était en cours._x000D_
_x000D_
L'évolution de l'efficacité globale du système d'assainissement sera à suivre lors des prochaines visites et mesures.</t>
  </si>
  <si>
    <t>FLEURY LA MONTAGNE</t>
  </si>
  <si>
    <t>La Loire depuis Digoin jusqu'à sa confluence avec la Besbre</t>
  </si>
  <si>
    <t>FRGR005a</t>
  </si>
  <si>
    <t>GILLY SUR LOIRE/Bourg</t>
  </si>
  <si>
    <t>0471220S0001</t>
  </si>
  <si>
    <t xml:space="preserve">Afin d'améliorer le fonctionnement de son système d'assainissement, il est nécessaire que la collectivité mette en oeuvre le programme de travaux issus du schéma directeur d'assainissement fait en 2015-2016. En effet le fonctionnement de ces ouvrages vétustes se dégrade au fil du temps : après celle de 2016 une nouvelle panne de la turbine d'aération a  eu lieu cette année entraînant pendant plus d'un mois la dégradation du rejet malgré la location d'un hydroejecteur._x000D_
_x000D_
Ainsi le schéma directeur prévoyait qu'après des travaux sur le réseau  localisé à "la montée du rocher" et chez les particuliers, le remplacement de la station sera à l'ordre du jour. Il est conseillé de s'octroyer des services d'un maitre d'oeuvre. Un filtre planté de roseau à écoulement vertical est prévu en remplacement de cette station. Cette filière permettra de s'affranchir de la gestion contraignante des boues des ouvrages actuels._x000D_
_x000D_
Il est nécessaire que la collectivité donne les moyens nécessaires (temps à consacrer) à la nouvelle équipe d'employé communaux pour assurer l'entretien et le suivi des ouvrages._x000D_
_x000D_
Etant donné l'arrêté du 21 juillet 2015 et la taille de la station, un bilan 24 heures d'autosurveillance sera à effectuer en 2020._x000D_
_x000D_
</t>
  </si>
  <si>
    <t>L'absnece de relevé d'index au niveau de ce poste de refoulement illustres le déficit d'exploitation de souvrages;</t>
  </si>
  <si>
    <t>GILLY SUR LOIRE</t>
  </si>
  <si>
    <t>Ruisseau Le Raffaut</t>
  </si>
  <si>
    <t>GILLY SUR LOIRE/La Brosse</t>
  </si>
  <si>
    <t>0471220S0002</t>
  </si>
  <si>
    <t>Peu sollicité, le fonctionnement biologique de ce mono bassin est généralement acceptable. Le rejet, lorsqu'il y a rejet, est de qualité conforme à l'ouvrage en place avec la présence plus ou moins importantes d'algues vertes._x000D_
_x000D_
L'échéance du curage de ce lagunage se rapproche (cf rapport de bathymétrie faite en 2014). Pour des raisons de délais administratifs, cette opération est à prévoir en septembre-octobre de l'année n-1 pour une réalisation des travaux en été de l'année n. _x000D_
Dans le cadre de nos missions, nous sommes en mesure d'accompagner la collectivité : réalisation de la première analyse de boues pour évaluer leur qualité et définir la filière de traitement, constitution du cahier des charges pour que la collectivité puisse contacter des entreprises pouvant réaliser les travaux…_x000D_
Au cours de cette opération, il conviendra de supprimer l'île, son entretien étant difficile à réaliser.</t>
  </si>
  <si>
    <t>LA VALENCE ET SES AFFLUENTS DEPUIS LA SOURCE JUSQU'A SA CONFLUENCE AVEC LA SOMME</t>
  </si>
  <si>
    <t>FRGR1931</t>
  </si>
  <si>
    <t>La Valence</t>
  </si>
  <si>
    <t>GRURY/Bourg</t>
  </si>
  <si>
    <t>0471227S0001</t>
  </si>
  <si>
    <t xml:space="preserve">Le schéma directeur assainissement, demandé par la réglementation, est programmé par la collectivité en 2020. Il devra permettre de déterminer les causes de la faiblesse de la charge polluante entrante à la station d'épuration, principale responsable des faibles rendements d'épuration de ce système d'épuration._x000D_
Le rejet est généralement de qualité satisfaisante. </t>
  </si>
  <si>
    <t>GRURY</t>
  </si>
  <si>
    <t>IGUERANDE/Bourg</t>
  </si>
  <si>
    <t>0471238S0004</t>
  </si>
  <si>
    <t xml:space="preserve">Le fonctionnement des ouvrages de traitement reste globalement correct, malgré les aléas concernant le fonctionnement des dispositifs d'alimentation des filtres._x000D_
Le rejet est généralement de bonne qualité (bilan 24h), même si lors de la dernière visite la concentration DCO </t>
  </si>
  <si>
    <t>Les débits estimés par les temps de fonctionnement des  postes sont généralement supérieurs aux débits obtenus par le fonctionnement des chasses d'alimentation des filtres. Un tarage permettrait de déterminer le débit réel actuel des pompes.</t>
  </si>
  <si>
    <t>IGUERANDE</t>
  </si>
  <si>
    <t>LA SOMME ET SES AFFLUENTS DEPUIS LA SOURCE JUSQU'A MARLY-SOUS-ISSY</t>
  </si>
  <si>
    <t>FRGR1525</t>
  </si>
  <si>
    <t>ISSY L'EVEQUE/Bourg</t>
  </si>
  <si>
    <t>0471239S0004</t>
  </si>
  <si>
    <t xml:space="preserve">Avec une pluviomètre moindre qu'en 2018, on observe un nette baisse de la charge hydraulique admise par les ouvrages. En 2019, il est estimé que ceux-ci ont travaillé en moyenne à 122 % de leur capacité nominale. Lors de la période plutôt sèche, de mai à septembre, les ouvrages ont travaillé à 71 % de leur capacité. Cette charge est relativement acceptable compte tenu du nombre de raccordement. Avec un réseau unitaire, l'estimation de la charge hydraulique montre que la capacité des ouvrages est nettement dépassée lors des période pluvieuse._x000D_
_x000D_
Depuis maintenant 3 ans et malgré l'évacuation des boues faites en 2018, le fonctionnement biologique est toujours perturbé au niveau du premier étage de traitement. On observe l'absence de nitrification à ce niveau lié à une mise en charge partielle du massif filtrant (cf rapport août 2018). Nous renouvellons nos recommandations mentionnées dans notre rapport de mars 2019 à savoir la mise en place de regards à l'extrémité des drains pour permettre le passage de camera pour vérifier leur état. _x000D_
_x000D_
Néanmoins, le fonctionnement biologique du deuxième étage a permis d'avoir un rejet de qualité conforme aux ouvrages en place : une pollution carbonée correctement traitée et une pollution azotée bénéficiant d'une nitrification totale. Lors du bilan d'autosurveillance effectué par temps sec, les rendements d'épuration demandés par la réglementation sont  atteints. Lors de ce bilan, on notera le bon acheminement de la pollution produite par le réseau à la station d'épuration._x000D_
_x000D_
Afin d'assurer la pérénité du traitement, la réalisation d'un schéma directeur d'assainissement est conseillé. Principalement axé sur le réseau, le but sera de déterminer les principales branches de réseau sensibles aux intrusions des eaux claires parasites et d'avoir un programme de travaux pour limiter leur drainage._x000D_
_x000D_
Conformément à l'arrêté du 21 juillet 2015, un bilan 24 heure d'autosurveillance est à effectuer en 2020. Il sera valable pour une durée d'un an._x000D_
</t>
  </si>
  <si>
    <t xml:space="preserve">L'estimation de la charge hydrolique transitée par le poste des petites taupières par rapport à la charge hydraulique admise en station  montre une certaine variation de 63 à 95 %. </t>
  </si>
  <si>
    <t>ISSY L'EVEQUE</t>
  </si>
  <si>
    <t>Ruisseau des Bordes</t>
  </si>
  <si>
    <t>L'HOPITAL LE MERCIER/Bourg</t>
  </si>
  <si>
    <t>0471233S0001</t>
  </si>
  <si>
    <t>Les conditions biologiques sont régulièrement difficiles dans le premier bassin malgré une forte activité algale. Le volume de boues stockées en fond de bassin peut expliquer cette situation. Une bathymetrie (sondage de boues) pourra permettre de le confirmer._x000D_
_x000D_
Dans le second bassin, la concentration algale reste régulièrement forte et altère la qualité du rejet au milieu naturel.</t>
  </si>
  <si>
    <t>Le poste des Bordes fonctionne de manière correcte et régulière.</t>
  </si>
  <si>
    <t>L'HOPITAL LE MERCIER</t>
  </si>
  <si>
    <t>LE BLANDENAN ET SES AFFLUENTS DEPUIS LA SOURCE JUSQU'A SA CONFLUENCE AVEC LA LOIRE</t>
  </si>
  <si>
    <t>FRGR1909</t>
  </si>
  <si>
    <t>Le Blandenan</t>
  </si>
  <si>
    <t>LES GUERREAUX/Bourg</t>
  </si>
  <si>
    <t>0471229S0001</t>
  </si>
  <si>
    <t>Avec une bonne gestion des lentilles, le fonctionnement biologique de ce mono bassin est généralement satisfaisant. Le rejet est régulièrement marqué par la présence d'algues vertes._x000D_
Nous encourageons la collectivité à poursuivre les retrait des lentilles.</t>
  </si>
  <si>
    <t>LES GUERREAUX</t>
  </si>
  <si>
    <t>La Ganche</t>
  </si>
  <si>
    <t>LESME/Bourg</t>
  </si>
  <si>
    <t>0471255S0001</t>
  </si>
  <si>
    <t xml:space="preserve">Avec un développement modéré de lentilles en 2019, le fonctionnement biologique des ouvrages a été acceptable. Le rejet a été de qualité conforme aux ouvrage en place avec la présence plus ou moins importante d'algues vertes._x000D_
Au cours de l'année 2020, une nouvelle branche de réseau sera opérationnelle avec le branchement de 3 nouvelles habitations sur les 7 parcelles du nouveau lotissement. Cette branche de réseau sera raccordé à l'aide d'un poste de refoulement déjà en place. Il est regrettable que le maître oeuvre ne nous ait pas contacter. Certains manques ont été relevé sur l'équipement du poste (absence compteur de bâchée cf notre rapport d'octobre)._x000D_
La collectivité aura à vérifier les futurs branchements (séparation eaux usée/eaux pluviale) et à organiser l'exploitation de l'ouvrage. </t>
  </si>
  <si>
    <t>LESME</t>
  </si>
  <si>
    <t>MALTAT/Bourg</t>
  </si>
  <si>
    <t>0471273S0001</t>
  </si>
  <si>
    <t xml:space="preserve">Cette année a été marqué par l'opération de curage du premier bassin. Cette opération a été correctement effectuée. Lié à la période sèche, le bassin a rencontré des difficultés  pour revenir à son niveau nominal._x000D_
Le fonctionnement biologique du premier bassin s'est avéré satisfaisant au cours de cette année._x000D_
Le deuxième bassin reçoit un effluent partiellement traité et il ne peut pas assurer le traitement de finition étant donné son manque d'étanchéité. On notera l'absence d'impact sur le milieu naturel._x000D_
_x000D_
</t>
  </si>
  <si>
    <t>MALTAT</t>
  </si>
  <si>
    <t>MARCIGNY/Bourg</t>
  </si>
  <si>
    <t>0471275S0003</t>
  </si>
  <si>
    <t>MARCIGNY</t>
  </si>
  <si>
    <t>EMILE HENRY INDUSTRIE</t>
  </si>
  <si>
    <t>HÔPITAL HOSPICE</t>
  </si>
  <si>
    <t>JEAN ETUDES REALISATIONS METALLIQUES</t>
  </si>
  <si>
    <t>AUPOIL André</t>
  </si>
  <si>
    <t>FAVEROT (SARL)</t>
  </si>
  <si>
    <t>FIACRE Serge (SARL)</t>
  </si>
  <si>
    <t>TAVERNE CHAROLLAISE</t>
  </si>
  <si>
    <t>SOUFFERANT VIANDES</t>
  </si>
  <si>
    <t>DANSARD Dominique TRAITEUR</t>
  </si>
  <si>
    <t>Ruisseau de Bagneaux</t>
  </si>
  <si>
    <t>MELAY/Bourg</t>
  </si>
  <si>
    <t>0471291S0001</t>
  </si>
  <si>
    <t>La dilution des eaux admises et le constat de forts surdébits en contexte météorologiques pluvieux témoignent de dysfonctionnements sur le réseau de collecte._x000D_
Les conditions biologiques peuvent être perturbées par des à-coups hydrauliques ou la présence de lentilles en surface des bassin._x000D_
_x000D_
En conséquence, la qualité du rejet est fluctuante et parfois insuffisante._x000D_
_x000D_
Pour améliorer le fonctionnement du système d'assainissement dans son ensemble (réseau + station), il est indispensable de réaliser un schéma directeur d'assainissement. Celui-ci permettra de réaliser un état des lieux exhaustifs, de diagnostiquer les dysfonctionnements et de proposer un programme d'actions d'amélioration.</t>
  </si>
  <si>
    <t>MELAY</t>
  </si>
  <si>
    <t>Ruisseau des Gallands</t>
  </si>
  <si>
    <t>MELAY/Les Gallands</t>
  </si>
  <si>
    <t>0471291S0002</t>
  </si>
  <si>
    <t>En 2019, le remplacement du compteur de chasse a permis d'estimer les débits réellement admis sur les ouvrages de traitement. _x000D_
Ils restent inférieurs à la capacité de la station._x000D_
_x000D_
Le fonctionnement des filtres et des chasses d'alimentation sont restés satisfaisants._x000D_
L'absence de rejet significatif lors des visites n'a pas pemris la prise correcte d'échantillon.</t>
  </si>
  <si>
    <t>L'utilisation des données de fonctionnement des pompes pour estimer les débits transités est délicate. Par contre, les relevés restent importants pour détecter ld'éventuels dysfonctionnements de pompage.</t>
  </si>
  <si>
    <t>MONT/Fontaine St Claire</t>
  </si>
  <si>
    <t>0471301S0001</t>
  </si>
  <si>
    <t xml:space="preserve">Globalement le fonctionnement du système assainissement a été satisfaisant en 2019. Le rejet est de qualité conforme aux ouvrages en place. _x000D_
Au cours de la longue période sèche de cette année, on notera l'absence de rejet en raison de la sécheresse et de l'évaporation. </t>
  </si>
  <si>
    <t>MONT</t>
  </si>
  <si>
    <t xml:space="preserve">NEUVY GRANDCHAMP/Bel Air </t>
  </si>
  <si>
    <t>0471330S0003</t>
  </si>
  <si>
    <t xml:space="preserve">En 2019, l'absence de lentille a permis à ce mono-bassin d'avoir un fonctionnement biologique satisfaisant. En période pluvieuse ou de nappe haute, les rendements d'épuration sont amoindris._x000D_
_x000D_
Depuis maintenant cinq ans, ce mono bassin atteint sa cote de déversement en permanence même lors de cette année particulièrement sèche. La réalisation de travaux pour assurer une étanchéité totale ne nous semble pas justifiée._x000D_
_x000D_
Afin de pérenniser les berge, La lutte contre les ragondins est à accentuer. </t>
  </si>
  <si>
    <t>NEUVY GRANDCHAMP</t>
  </si>
  <si>
    <t>NEUVY GRANDCHAMP/Bourg</t>
  </si>
  <si>
    <t>0471330S0002</t>
  </si>
  <si>
    <t>2019 a été marqué par le curage des bassins de ce lagunage. L'opération s'est correctement déroulé. Etant donné la présence d'une bâche pour assurer l'étanchéité du bassin, la technique avec un radeau suceur a été utilisé. Une bathymétrie de contrôle sera effectuée par nos soins pour vérifier l'efficacité du curage. _x000D_
Suite au curage et avec la sécheresse, les bassins ont connu une certaine difficulté pour retrouver leur cote de déversement._x000D_
En 2019, le fonctionnement biologique a été plus ou moins perturbé en fonction du développement des lentilles. La qualité du rejet est généralement conforme aux ouvrages en place mais elle peut subir une certaine dégradation en fonction du développement des lentilles</t>
  </si>
  <si>
    <t xml:space="preserve">La charge hydraulique transitée par le poste des Perrières par temps sec est cohérente au regards du nombre de branchements. _x000D_
Conscient de l'évolution de la charge hydraulique transitée par temps de pluie, la collectivité a procédé à la réfection d'un regard détérioré situé en haut de la route de Gueugnon. Par ce regard sable et graviers s'introduisaient dans le réseau et perturbaient le fonctionnement du poste. Cependant on observe toujours l'effet de la pluviométrie sur le fonctionnement de l'ouvrage. Le réseau ancien situé en bas de la route de Gueugnon est suspecté </t>
  </si>
  <si>
    <t>SAINT AGNAN/Bourg</t>
  </si>
  <si>
    <t>0471382S0001</t>
  </si>
  <si>
    <t>Malgré une année 2019 relativement sèche, il est estimé que les ouvrages ont constamment travaillé au-dessus de leur capacité nominale en termes de charge hydraulique. Le fonctionnement biologique des bassins a été affecté par la présence plus ou moins importante de lentille. Néanmoins le rejet a été généralement de qualité acceptable. _x000D_
Les rendements d'épuration du système sont très faibles avec l'arrivée constante d'un effluent dilué par les eaux claires parasites. _x000D_
_x000D_
Consciente des lacunes de son système d'assainissement, la collectivité a engagé en fin d'année 2019 des travaux suite à la finalisation du schéma directeur d'assainissement. Le détournement des eaux claires du réseau d'assainissement s'effectue au niveau de l'école avec la mise en séparatif et avec le détournement de fossés du réseau d'assainissement , provenant des hameaux le Julien et la Bondue.</t>
  </si>
  <si>
    <t>SAINT AGNAN</t>
  </si>
  <si>
    <t>SAINT AGNAN/Saint Denis</t>
  </si>
  <si>
    <t>0471382S0002</t>
  </si>
  <si>
    <t>En cette année 2019, il est observé une certaine stabilité de l'estimation de la charge hydraulique traitée à la station par rapport à 2018. Les ouvrages ont travaillé en moyenne à 146 % de leur capacité hydraulique. Lors des mois les plus sec, les ouvrages ont travaillé à 66 % de leur capacité. Cette charge est relativement cohérente au regards du nombre de raccordé. En période pluvieuse la capacité des ouvrage est nettement dépassée et les rendements d'épuration sont atténué. Principal apport d'eaux claires parasite et mis en évidence lors du schéma directeur d'assainissement, un fossé est raccordé au réseau. Aussi la collectivité envisage sa déconnextion, nécessaire, du réseau.  _x000D_
_x000D_
En période sèche, le rejet reste de qualité conforme aux ouvrages en place avec un traitement acceptable des pollutions carbonés et azotés (nitrification). Cependant les fortes charges hydrauliques atténuent la qualité du rejet avec des départs de flocs plus ou moins important.</t>
  </si>
  <si>
    <t>SAINT AUBIN SUR LOIRE/Bourg</t>
  </si>
  <si>
    <t>0471389S0001</t>
  </si>
  <si>
    <t xml:space="preserve">En 2019, les rendements réglementaires ont été atteints par la station d'épuration lors du bilan d'autosurveillance. Cependant, le fonctionnement biologique a  été plus ou moins perturbé. La pollution carbonée est généralement correctement traitée. Le traitement de la pollution azotée a été plus aléatoire avec les limites de ce procédé en période sèche comme cela a été le cas lors du bilan et également en période pluvieuse avec le lessivage plus ou moins marqué des disques._x000D_
Le fonctionnement mécanique des ouvrages a été satisfaisant en 2019. _x000D_
_x000D_
L'actualisation du le nombre d'habitants raccordés au réseau est préconisé (cf rapport d'août) dans votre prochain rapport sur le prix et la qualité du service (RPQS). _x000D_
_x000D_
La réalisation d'un schéma directeur d'assainissement permettrait de valoriser les différentes actions engagées par la collectivité (passage caméra, hydrocurage réseau...) et de disposer d'une vue d'ensemble de la situation. Au termes de cette études, des travaux d'amélioration du réseau seront probablement proposé à la collectivité avec pour objectif le détournement des eaux fluviales du réseaux d'assainissement. Le financement de ces travaux par l'Agence de l'eau ou le Département, sera conditionné à l'existence préalable de ce schéma directeur._x000D_
_x000D_
</t>
  </si>
  <si>
    <t>SAINT AUBIN SUR LOIRE</t>
  </si>
  <si>
    <t>SAINT JULIEN DE JONZY/Bourg</t>
  </si>
  <si>
    <t>0471434S0001</t>
  </si>
  <si>
    <t xml:space="preserve">En 2019, les charges hydrauliques collectées par le réseau sont restées supérieures à la capacité nominale des ouvrages de traitement, excepté en juillet et en août. Ces surdébits proviennent d'eaux pluviales collectées par le réseau unitaire mais également d'eaux claires parasites permanentes (infiltrations, sources, drainages...)._x000D_
_x000D_
De plus, le dispositif de limitation des débits (vanne motorisée provoquant le by-pass au-delà de 35 m3/j), ne joue pas son rôle, car le débitmètre qui le pilote est hors service._x000D_
_x000D_
Malgré tout, le fonctionnement de l'étage de filtration reste efficace et permet de rejeter au milieu naturel une eau de qualité correcte. _x000D_
</t>
  </si>
  <si>
    <t>SAINT JULIEN DE JONZY</t>
  </si>
  <si>
    <t>Ruisseau de la Digue</t>
  </si>
  <si>
    <t>SAINT MARTIN DU LAC/Bourg</t>
  </si>
  <si>
    <t>0471453S0001</t>
  </si>
  <si>
    <t xml:space="preserve">Le fonctionnement biologique du premier bassin est souvent marqué par le présence de lentilles en surface._x000D_
Les bassins suivants sont le siège d'une activité algale plus ou moins marquée suivant les périodes._x000D_
_x000D_
La qualité du rejet reste généralement de qualité correcte. _x000D_
</t>
  </si>
  <si>
    <t>Le fonctionnement du poste de refoulement  reste assez régulier. _x000D_
Par contre, le système anti-H2S nécessite régulièrement des interventions suite au dysfonctionnement du compresseur.</t>
  </si>
  <si>
    <t>SAINT MARTIN DU LAC</t>
  </si>
  <si>
    <t>Bief de La Bruyère</t>
  </si>
  <si>
    <t>SAINT MARTIN EN BRESSE/Bourg + Les Marlots</t>
  </si>
  <si>
    <t>060971456001</t>
  </si>
  <si>
    <t>AUTOSURVEILLANCE 2020_x000D_
Au titre de l'autosurveillance réglementaire, cette station est soumise à l'obligation de réaliser un bilan 24 heures tous les ans dans les conditions prévues par l'arrêté du 21 juillet 2015. Nous réaliserons cette prestation au cours de l'année 2020._x000D_
_x000D_
Les travaux de réhabilitation du réseau de transfert et du poste de refoulement entrée ont débuté en décembre avec les entreprises Guinot et Marmont. _x000D_
_x000D_
Les conditions biologiques au sein des bassins peuvent être perturbées :_x000D_
- par les à-coups hydrauliques lors des épisodes pluvieux qui provoquent une forte dilution ainsi que des transferts de pollution,_x000D_
- par la présence de lentilles  en surface des bassins qui empêchent une bonne oxygénation nécessaire au traitement aérobie._x000D_
_x000D_
Le fonctionnement global des ouvrages reste efficace malgré une capacité nominale dépassée et permet de rejeter au milieu naturel une eau de qualité acceptable.</t>
  </si>
  <si>
    <t>Les travaux sur le réseau priorisés dans le schéma directeur d'assainissement ont débuté en toute fin d'année.</t>
  </si>
  <si>
    <t>L'importante surcharge hydraulique entante est permanente même avec une année relativement sèche. En moyenne, le débit journalier entrant est de plus de 800 m3/j). Cela conduit a un temps de séjour de l'eau dans les bassins très fortement réduit._x000D_
En terme de nombre de raccordés au réseau, la capacité de cette station est dépassée._x000D_
Les performances réglementaires sont atteintes lors du bilan d'août.</t>
  </si>
  <si>
    <t>SAINT MARTIN EN BRESSE</t>
  </si>
  <si>
    <t>LE MERDASSON ET SES AFFLUENTS DEPUIS LA SOURCE JUSQU'A SA CONFLUENCE AVEC LA LOIRE</t>
  </si>
  <si>
    <t>FRGR1783</t>
  </si>
  <si>
    <t>Le Merdasson</t>
  </si>
  <si>
    <t>SEMUR EN BRIONNAIS/Bourg</t>
  </si>
  <si>
    <t>0471510S0001</t>
  </si>
  <si>
    <t xml:space="preserve">Le fonctionnement et les performances de l'épuration sont difficiles à apprécier en raison de l'apport d'eau claires dans le second bassin._x000D_
On observe régulièrement un fonctionnement  biologique marqué par une activité algale correcte dans le premier bassin puis des eaux plus claires dans le second._x000D_
_x000D_
La mise en oeuvre de principaux travaux de phase 1 définis lors du schéma directeur va débuter en 2020. </t>
  </si>
  <si>
    <t>SEMUR EN BRIONNAIS</t>
  </si>
  <si>
    <t>MAISON DE RETRAITE BOUTHIER DE ROCHEFORT</t>
  </si>
  <si>
    <t>SEMUR EN BRIONNAIS/La Perrière</t>
  </si>
  <si>
    <t>0471510S0002</t>
  </si>
  <si>
    <t>Le Verchère</t>
  </si>
  <si>
    <t>VITRY SUR LOIRE/Bourg</t>
  </si>
  <si>
    <t>0471589S0001</t>
  </si>
  <si>
    <t xml:space="preserve">En 2019, le fonctionnement biologique de ce mono bassin a été fortement perturbé par une importante présence de boue et la présence pratiquement permanente de  lentilles. Le rejet a été régulièrement de médiocre qualité avec des signes de septicité nettement visibles liés à l'anaérobiose du bassin._x000D_
_x000D_
Le curage de ce mono bassin est prévu en 2020. Cette opération lui permettra de retrouver sa capacité nominale de traitement._x000D_
En cas d'alerte renforcé sècheresse, les eaux surnageante de ce lagunage devront être dirigé dans le lagunage d'Etang Neuf pour remettre en eau celui ci. Le lagunage d'Etang neuf aura bénéficié u curage au préalable._x000D_
_x000D_
Il conviendra de coordonner la rénovation de la cloison siphoïde avec les travaux de curage. Cette opération pourra être programmés avec un entrepreneur local (cf notre rapport d'octobre)_x000D_
_x000D_
</t>
  </si>
  <si>
    <t>VITRY SUR LOIRE</t>
  </si>
  <si>
    <t>VITRY SUR LOIRE/Etang Neuf</t>
  </si>
  <si>
    <t>0471589S0002</t>
  </si>
  <si>
    <t xml:space="preserve">Le fonctionnement biologique de ce mono bassin est satisfaisant malgré l'importante accumulation de boue. La qualité du rejet est généralement correcte et conforme aux ouvrage en place. Elle peut être atténuée par la présence d'algues vertes. _x000D_
_x000D_
Le curage de cet ouvrage est prévu cet année. Nous avons transmis à la collectivité notre proposition de cahier des charges pour contacter des entreprises pouvant réaliser les travaux. Concernant le phasage de l'opération, en cas d'alerte renforcé sécheresse, le curage  de cet ouvrage devra intervenir en premier afin d'avoir moins d'eaux surnageantes à épandre. Ce bassin sera remis en eau avec les eaux surnageante du lagunage du bourg.  _x000D_
_x000D_
Pour des raisons financières, la collectivité n'envisage pas les travaux évoqués  lors du schéma directeur assainissement (remplacement du mono bassin par un filtre palnté de roseau de 90 EH..)_x000D_
_x000D_
</t>
  </si>
  <si>
    <t>rivières du Beaujolais</t>
  </si>
  <si>
    <t>ruisseau l'arlois</t>
  </si>
  <si>
    <t>FRDR10234</t>
  </si>
  <si>
    <t>L'Arlois</t>
  </si>
  <si>
    <t>CHASSELAS/Bourg</t>
  </si>
  <si>
    <t>060971108001</t>
  </si>
  <si>
    <t xml:space="preserve">En 2019, le fonctionnement biologique de ce mono-bassin sous dimmentionné a été très régulièrement perturbé. _x000D_
En raison de ces conditions de fonctionnement, le rejet a été généralement de médiocre qualité. L'impact sur le milieu récepteur a été nettement visible notamment en période d'étiage._x000D_
_x000D_
Le projet de remplacement de cet ouvrage par un filtre planté de roseau est bloqué. La demande de la part du service police de l'eau de mettre une zone de rejet végétalisée en amont du filtre nécessite l'achat de terrain et le propriétaire n'est pas vendeur. Le but de la ZRV est d'infiltrer l'effluent traité en période d'étiage pour protéger l'Arlois, on notera qu'en cas de période sèche comme celle qui a eu lieu en 2019, l'Arlois ne disposera plus d'un soutien à l'étiage._x000D_
Inévitablement le remplacement de cette ouvrage sera nécessaire._x000D_
</t>
  </si>
  <si>
    <t>CHASSELAS</t>
  </si>
  <si>
    <t>CRECHES SUR SAONE/Bourg</t>
  </si>
  <si>
    <t>060971150001</t>
  </si>
  <si>
    <t>SAINT AMOUR-BELLEVUE</t>
  </si>
  <si>
    <t>CHAINTRE</t>
  </si>
  <si>
    <t>CHANES</t>
  </si>
  <si>
    <t>CRECHES SUR SAONE</t>
  </si>
  <si>
    <t>VINZELLES</t>
  </si>
  <si>
    <t>HOTEL GRILL</t>
  </si>
  <si>
    <t>HOTEL IBIS</t>
  </si>
  <si>
    <t>HELICHROM</t>
  </si>
  <si>
    <t>PERRAUD</t>
  </si>
  <si>
    <t>GRANDJEAN</t>
  </si>
  <si>
    <t>HOSTELLERIE DU CHATEAU DE LA BARGE</t>
  </si>
  <si>
    <t>SOBEMAB</t>
  </si>
  <si>
    <t>LEYNES/Bourg FPR</t>
  </si>
  <si>
    <t>060971258002</t>
  </si>
  <si>
    <t xml:space="preserve">Avec une baisse de 30 % environ par rapport à 2018, l'estimation des débits traités montre que les ouvrages ont travaillé à 75 % de leur capacité hydraulique en 2019.  Seul au cours des mois de décembre, la capacité des ouvrages a été dépassé. La charge hydraulique moyenne observée lors des mois les plus sec (61 m3/j) est relativement cohérente vis à vis du nombre de raccordement. _x000D_
_x000D_
En 2019, le fonctionnement biologique et mécanique des ouvrages a été satisfaisant. Le rejet a été de qualité conforme aux ouvrage en place avec une pollution carbonée correctement traitée et une pollution azotée bénéficiant d'une nitrification totale._x000D_
_x000D_
Les rendements réglementaires ont été atteints lors du bilan d'autosurveillance effectué en période de nappe haute. Le rendement global de l'épuration est correcte d'autant plus qu'on observe un bon taux de transfert de la pollution produite à la station d'épuration. Néanmoins il est atténué en période pluvieuse et de nappe haute étant donné les défaillance du réseau en principe de type séparatif._x000D_
_x000D_
Lorsque le schéma directeur d'assainissement sera à l'ordre du jour, il devra  être axé sur le réseau afin de localiser et de limiter l'apport d'eau pluviale. </t>
  </si>
  <si>
    <t>LEYNES</t>
  </si>
  <si>
    <t>Bief de Mornand</t>
  </si>
  <si>
    <t>SAINT SYMPHORIEN D'ANCELLES/Bourg</t>
  </si>
  <si>
    <t>060971481001</t>
  </si>
  <si>
    <t>LA CHAPELLE DE GUINCHAY</t>
  </si>
  <si>
    <t>ROMANECHE THORINS</t>
  </si>
  <si>
    <t>SAINT SYMPHORIEN D'ANCELLES</t>
  </si>
  <si>
    <t>DARGAUD et JAEGLE</t>
  </si>
  <si>
    <t>rivières du Chalonnais</t>
  </si>
  <si>
    <t>rivière la talie</t>
  </si>
  <si>
    <t>FRDR11935</t>
  </si>
  <si>
    <t>Le Girou</t>
  </si>
  <si>
    <t>ALUZE/Les Mouillières</t>
  </si>
  <si>
    <t>060971005002</t>
  </si>
  <si>
    <t>ALUZE/Vigne de la Chaume</t>
  </si>
  <si>
    <t>060971005001</t>
  </si>
  <si>
    <t>ALUZE</t>
  </si>
  <si>
    <t>rivière l'orbise</t>
  </si>
  <si>
    <t>FRDR11968</t>
  </si>
  <si>
    <t>L'Orbise</t>
  </si>
  <si>
    <t>BARIZEY/Bourg</t>
  </si>
  <si>
    <t>060971019001</t>
  </si>
  <si>
    <t>BARIZEY</t>
  </si>
  <si>
    <t>rivière des curles</t>
  </si>
  <si>
    <t>FRDR10083</t>
  </si>
  <si>
    <t>Ruisseau de Couramble</t>
  </si>
  <si>
    <t>BISSEY SOUS CRUCHAUD/Bourg</t>
  </si>
  <si>
    <t>060971034002</t>
  </si>
  <si>
    <t xml:space="preserve">En 2019, le fonctionnement biologique des bassins a nettement évolué en fonction du dévellopement des lentilles. En leur absence, le fonctionnement est satisfaisant et le rejet est de qualité conforme aux ouvrages en place. Cependant le développement des lentilles a entrainé l'anaérobiose des bassins et une nette dégradation de l'effluent rejeté. _x000D_
_x000D_
2019 a vu la finalisation du schéma directeur d'assainissement. Il a été  proposé à la collectivité des travaux principalement au niveau du réseau afin de limiter l'apport d'eaux pluviales._x000D_
Le curage du premier bassin est prévu en 2023, à cette occasion il conviendra de remettre en état les berges de ce bassin. Dans le même temps, les berges du deuxième bassin seront également à remettre en état  étant donné que son niveau sera abaissé pour la remise en eau du premier bassin. Le curage du deuxième bassin interviendra à plus grande échéance.  _x000D_
_x000D_
Concernant le nombre de branchement, il apparaît une différence significative entre la comptabilisation faite lors du schéma directeur (147) et le nombre de facture éditée par la collectivité (une centaine y compris le réseau de Méruge). Il est nécessaire de faire un point précis à ce sujet, parmi les abonnés, il est comptabilisé les branchements de type salle des fêtes, toilettes publics..._x000D_
_x000D_
_x000D_
</t>
  </si>
  <si>
    <t>BISSEY SOUS CRUCHAUD</t>
  </si>
  <si>
    <t>BISSEY SOUS CRUCHAUD/Méruge</t>
  </si>
  <si>
    <t>060971034001</t>
  </si>
  <si>
    <t>Faiblement sollicité, le fonctionnement biologique de ce mono bassin est acceptable._x000D_
En absence de rejet, il n'y pas d'impact sur le milieu récepteur.</t>
  </si>
  <si>
    <t>La Corne</t>
  </si>
  <si>
    <t>FRDR607</t>
  </si>
  <si>
    <t>Le Loup Poutet</t>
  </si>
  <si>
    <t>BUXY/Bourg</t>
  </si>
  <si>
    <t>060971070002</t>
  </si>
  <si>
    <t xml:space="preserve">Dans ce rapport annuel, il sera uniquement exploité les données (débit, bilan...) qui sont jugés cohérentes. Ainsi il est estimé qu'en 2019 que 37 % des débits journaliers (soit 136 jours cf détail ci après) sont non exploitables étant donné un défaut de fonctionnement du poste de relevage. Pendant ces 136 jours, tout ou partie de l'effluent collecté par le réseau a été déversé dans le Lou Pontet sans traitement. En conséquence, seuls les résultats des 6 bilans 24 heures d'autosurveillance sont exploitables._x000D_
_x000D_
En 2020, il est nécessaire que la collectivité mette en place un véritable suivi de son système assainissement avec une équipe d'agent pouvant se relayé en cas d'absence. Les dysfonctionnement qui ont eu lieu en 2019 ne doivent pas se reproduire. Conformément à la réglementation (aarrâté du 21 juillet 2015), la collectivité a débuté la rédaction de l'analyse des risque de deffaillance._x000D_
_x000D_
En terme d'hydraulique, les ouvrages ont travaillé en moyenne à 71 % de leur capacité nominale. Cette charge est acceptable et elle varie en fonction de la pluviométrie étant donné le réseau de type unitaire à 34 %. L'impact des déversements sur le réseau en cas de pluie a été nettement constaté lors de notre visite de mars avec les visites des déversoirs d'orage. (cf rapport notre visite de mars)._x000D_
_x000D_
Concernant la charge polluant entrante (bilan de janvier, mai, septembre, octobre, novembre et décembre), celle ci est acceptable compte tenu du nombre de raccordés. les ouvrages ont travaillé à environ 60 % de leur capacité. (ceci sous réserve des conditions de prélèvement en entrée lors des bilans 24 heure)._x000D_
_x000D_
Toujours au cours de ces 6 bilans, les rendements d'épuration et les concentrations demandés par l'arrêté de rejet sont respectés pour la pollution carbonée (DCO/DBO 5) et pour les MES. Concernant l'azote, le rendement et la concentration sur la moyenne annuelle sont respectées pour l'azote globale cependant pour le paramètre NH4, la concentration demandé en moyenne annuelle a été dépassé étant donné le résultat du bilan de décembre. Pendant ce bilan, un défaut d'aération a eu lieu suite à un problème d'ordre électrique._x000D_
Concernant la phosphore, le rendement est de 33 % et la concentration moyenne est de 5.9 mg/l. En absence de déphosphatation chimique, ce rendement est acceptable et les rendement réglementaires devront être atteint avec la mise en place de la déphophatation chimique prévu._x000D_
_x000D_
_x000D_
_x000D_
_x000D_
_x000D_
</t>
  </si>
  <si>
    <t>Le suivi des déversoirs d'orage et du poste de Chevenelles est à réaliser hedomadairement et à consigner sui les feuille de suivi (cf notre poposition de feuille rapport de mars dernier)</t>
  </si>
  <si>
    <t>BUXY</t>
  </si>
  <si>
    <t>CHALON SUR SAONE/Agglomération</t>
  </si>
  <si>
    <t>060971076001</t>
  </si>
  <si>
    <t>CHAMPFORGEUIL</t>
  </si>
  <si>
    <t>CHATENOY LE ROYAL</t>
  </si>
  <si>
    <t>FARGES LES CHALON</t>
  </si>
  <si>
    <t>FONTAINES</t>
  </si>
  <si>
    <t>LUX</t>
  </si>
  <si>
    <t>SAINT LOUP DE VARENNES</t>
  </si>
  <si>
    <t>SAINT REMY</t>
  </si>
  <si>
    <t>SEVREY</t>
  </si>
  <si>
    <t>MBP</t>
  </si>
  <si>
    <t>CARRINGWORTH</t>
  </si>
  <si>
    <t>ASCOT</t>
  </si>
  <si>
    <t>ST GOBAIN EMBALLAGE</t>
  </si>
  <si>
    <t>NEYRAT-PERONIE</t>
  </si>
  <si>
    <t>ALFA LAVAL Packinox</t>
  </si>
  <si>
    <t>SAINT GOBAIN</t>
  </si>
  <si>
    <t xml:space="preserve">AIR LIQUIDE </t>
  </si>
  <si>
    <t>CHAMBADE</t>
  </si>
  <si>
    <t>FLACOR SA</t>
  </si>
  <si>
    <t>ST GOBAIN SEVA</t>
  </si>
  <si>
    <t>GARDY</t>
  </si>
  <si>
    <t>ALSTOM</t>
  </si>
  <si>
    <t>ICONEA PHOTO</t>
  </si>
  <si>
    <t>CETIC</t>
  </si>
  <si>
    <t>GEC ALSTOM</t>
  </si>
  <si>
    <t>WILLIAM SAURIN</t>
  </si>
  <si>
    <t>La Thalie</t>
  </si>
  <si>
    <t>CHARRECEY/Bourg</t>
  </si>
  <si>
    <t>060971107001</t>
  </si>
  <si>
    <t>CHARRECEY</t>
  </si>
  <si>
    <t>Ruisseau de la Vieille Rivière</t>
  </si>
  <si>
    <t>CHENOVES/Le Thil</t>
  </si>
  <si>
    <t>060971124003</t>
  </si>
  <si>
    <t>En 2019, le fonctionnement de ce système d'assainissement a été régulièrement perturbé par le développement des lentilles sur les deux bassins. Cependant avec un deuxième bassin non étanche, l'impact sur le milieu a été limité. Il y a rejet uniquement en période fortement pluvieuse._x000D_
Le schéma directeur est engagé aussi bien sur le hameau de Thil que sur le bourg de Saule. Sur ce dernier, il sera souhaitable de trouver les lieux d'intrusion des eaux claires responsable de la présence des sables et graviers qui s'accumulent au niveau du déversoir d'orage en sortie de Saule.</t>
  </si>
  <si>
    <t xml:space="preserve">Poste de Saule : il a été préconisé une augmentation de la hauteur de marnage pour avoir un fonctionnement satisfaisant (cf notre rapport de septembre)_x000D_
DO à saut amont poste : la surveillance est nécessaire pour ajuster au mieux son réglage pour éviter les déversment par temps sec (cf rapport de mai)_x000D_
DO Sortie de Saules : le retrait réguliers des sables et graviers qui s'accumulent est nécessaire. </t>
  </si>
  <si>
    <t>CHENOVES</t>
  </si>
  <si>
    <t>SAULES</t>
  </si>
  <si>
    <t>CHENOVES/les Filletières</t>
  </si>
  <si>
    <t>060971124002</t>
  </si>
  <si>
    <t>Au cours de cette année 2019, le rejet a été généralement de qualité conforme aux ouvrages en place malgré le développement des lentilles au niveau du deuxième bassin. Celle ci ont fortement perturbé son fonctionnement biologique (anaérobiose)._x000D_
_x000D_
La collectivité a engendré un schéma directeur d'assainissement. A son terme, des propositions de travaux seront faites pour améliorer le fonctionnement du système d'assainissement. Au niveau du réseau principalement  unitaire, des travaux seront probablement proposés pour limiter l'apport d'eaux claires au lagunage.   _x000D_
_x000D_
Le curage des deux bassins est programmé pour 2020</t>
  </si>
  <si>
    <t>LA CHEVRERIE DES FILLETIERES</t>
  </si>
  <si>
    <t>Le Riau</t>
  </si>
  <si>
    <t>DRACY LE FORT/Le bourg</t>
  </si>
  <si>
    <t>060971182001</t>
  </si>
  <si>
    <t>DRACY LE FORT</t>
  </si>
  <si>
    <t>MELLECEY</t>
  </si>
  <si>
    <t>SAINT DENIS DE VAUX</t>
  </si>
  <si>
    <t>SAINT JEAN DE VAUX</t>
  </si>
  <si>
    <t>SAINT MARTIN SOUS MONTAIGU</t>
  </si>
  <si>
    <t>CENTRE ORTHOPEDIQUE MEDICO-CHIRURGICAL</t>
  </si>
  <si>
    <t>BERTHOUD MECANIQUE GENERALE</t>
  </si>
  <si>
    <t>SERRURERIE GRILLOT</t>
  </si>
  <si>
    <t>EUROIL GULF LUBRIFIANTS S.A.</t>
  </si>
  <si>
    <t>LES CHARPENTIERS CHALONNAIS</t>
  </si>
  <si>
    <t>CLEAU ROGER MATERIAUX</t>
  </si>
  <si>
    <t>FARGES LES CHALON/Le Gauchard</t>
  </si>
  <si>
    <t>060971194001</t>
  </si>
  <si>
    <t>GIVRY/Bourg</t>
  </si>
  <si>
    <t>060971221001</t>
  </si>
  <si>
    <t>GIVRY</t>
  </si>
  <si>
    <t>Dom. Silvestre du Closel</t>
  </si>
  <si>
    <t>Domaine Besson</t>
  </si>
  <si>
    <t>Domaine François LUMPP</t>
  </si>
  <si>
    <t>Domaine JOBLOT-SCEV</t>
  </si>
  <si>
    <t>Domaine MOREAU MICHEL</t>
  </si>
  <si>
    <t>Domaine PELLETIER HIBON</t>
  </si>
  <si>
    <t>Domaine Pierre Ducret</t>
  </si>
  <si>
    <t>Domaine RAGEOT</t>
  </si>
  <si>
    <t>Domaine THENARD</t>
  </si>
  <si>
    <t>Domaine Vincent LUMPP</t>
  </si>
  <si>
    <t>EARL Clos Salomon</t>
  </si>
  <si>
    <t>ERKER Didier</t>
  </si>
  <si>
    <t>PARIZE Père et Fils</t>
  </si>
  <si>
    <t>Propriété DESVIGNES</t>
  </si>
  <si>
    <t>SCEA MOUTON Gérard</t>
  </si>
  <si>
    <t>TATRAUX Sylvain</t>
  </si>
  <si>
    <t>GIVRY/Russilly</t>
  </si>
  <si>
    <t>060971221002</t>
  </si>
  <si>
    <t>Ruisseau des Curles</t>
  </si>
  <si>
    <t>GRANGES/Au Pont</t>
  </si>
  <si>
    <t>060971225001</t>
  </si>
  <si>
    <t>Selon les temps de marche des pompes, la charge hydraulique transitée sur le poste a été très importante et a varié au cours de l'année 2019 de 87 m3/j à 362 m3/j soit de 116 à 480% de la capacité nominale du lagunage. Un tarage des pompes est à prévoir pour s'assurer de la fiabilité de leur débit nominal théorique. ._x000D_
les surcharges hydrauliques ont affecté les performances épuratoires de l'ouvrage en limitant le temps de séjour. Aussi le rejet au milieu naturel a été de moyenne qualité en termes de pollution carbonée. _x000D_
_x000D_
La réalisation d'une bathymétrie sur ces bassins permettrait d'identifier le taux de boues des ouvrages.</t>
  </si>
  <si>
    <t xml:space="preserve">Le poste de relevage a bénéficié d'une réhabilitation l'année dernière comprenant le renouvellement des pompes, la tuyauterie, les vannes, les barres de guidage, les chaines, le panier dégrilleur, le remplacement de l'armoire électrique et la mise en place d'un sofrel pour la télésurveillance. </t>
  </si>
  <si>
    <t xml:space="preserve">Les trois bassins de lagunage présentent une activité algale significative. </t>
  </si>
  <si>
    <t>GRANGES</t>
  </si>
  <si>
    <t>Ruisseau de Saint-Désert</t>
  </si>
  <si>
    <t>GRANGES/Bourg</t>
  </si>
  <si>
    <t>060971225002</t>
  </si>
  <si>
    <t xml:space="preserve">Ce mono-bassin est sujet en période estivale à la colonisation par les lentilles. Cet écran végétal asphyxie le milieu et affecte les performances sur la pollution azotée. Toutefois le rejet s'il est effectif est correct en pollution carbonée. </t>
  </si>
  <si>
    <t xml:space="preserve">Malgré son caractère séparatif, le réseau peut drainer des eaux claires lors d'épisodes pluvieux. </t>
  </si>
  <si>
    <t>GRANGES/La Hutte</t>
  </si>
  <si>
    <t>060971225003</t>
  </si>
  <si>
    <t xml:space="preserve">La charge hydraulique reçuea été relativement constante au cours de l'année 2019 et a atteint en moyenne 3,7 m3/j soit 55% de la capacité nominale de l'ouvrage._x000D_
La qualité du rejet a été variable au cours de l'année en termes de pollution organique mais reste globalement sans incidence notamment du fait du faible débit. </t>
  </si>
  <si>
    <t>Le réseau d'assainissement de type séparatif ne draine ni des eaux météorites ni des eaux claires parasites permanentes.</t>
  </si>
  <si>
    <t>Le filtre planté de roseaux présente un bel aspect. La gestion des mauvaises herbes est délicate en période de croissance de la végétation.</t>
  </si>
  <si>
    <t>Ruisseau du Moulin Gaudillot</t>
  </si>
  <si>
    <t>JAMBLES/Bourg</t>
  </si>
  <si>
    <t>060971241001</t>
  </si>
  <si>
    <t>JAMBLES</t>
  </si>
  <si>
    <t>SAINT DESERT</t>
  </si>
  <si>
    <t>JULLY LES BUXY/Bourg</t>
  </si>
  <si>
    <t>060971247001</t>
  </si>
  <si>
    <t>En 2019, le fonctionnement biologique des bassins a été généralement satisfaisant. Les rendements réglementaires observée lors du bilan 24 heure d'autosurveillance, fait en période sèche, ont été atteints et le rejet est généralement de qualité conforme aux ouvrages en place. On notera le bon comportement du réseau avec un bon transfert de la pollution produite en cette saison sèche._x000D_
Le rejet peut être marqué  par la présence non négligeable d'algues vertes. Néanmoins, l'impact sur le rejet sur la Corne doit être limité étant donné que l'effluent serpente sur 2 km environ avant de la rejoindre._x000D_
_x000D_
Une bathymétrie est prévu en 2020 pour évaluer l'opportunité du curage. Lorsque celui ci sera prévu, il sera nécessaire de réhabiliter les berges notamment au niveau des deuxième et troisième bassins._x000D_
_x000D_
Un bilan 24 heures d'autosurveillance est programmé à la demande de la police de l'eau (bilan de rattrapage)</t>
  </si>
  <si>
    <t>JULLY LES BUXY</t>
  </si>
  <si>
    <t xml:space="preserve">CHATEAU DES PETITS FRERES DES PAUVRES </t>
  </si>
  <si>
    <t>JULLY LES BUXY/Ponneau</t>
  </si>
  <si>
    <t>060971247002</t>
  </si>
  <si>
    <t xml:space="preserve">En absence de lentilles, le fonctionnement biologique est acceptable cependant le rejet de ce mono bassin est régulièrement marqué par la présence d'algues vertes. </t>
  </si>
  <si>
    <t>LA CHARMEE/Bourg</t>
  </si>
  <si>
    <t>060971102001</t>
  </si>
  <si>
    <t>LA CHARMEE</t>
  </si>
  <si>
    <t>LA CHARMEE/Le Bas de Sienne</t>
  </si>
  <si>
    <t>060971102002</t>
  </si>
  <si>
    <t>Ruisseau de Gorgeat</t>
  </si>
  <si>
    <t>LA LOYERE/Aire d'autoroute de Le Curney</t>
  </si>
  <si>
    <t>060971265003</t>
  </si>
  <si>
    <t>AIRE DE REPOS D AUTOROUTE</t>
  </si>
  <si>
    <t>LA LOYERE/rAire d'autoroute de La Loyère</t>
  </si>
  <si>
    <t>060971265002</t>
  </si>
  <si>
    <t>LESSARD LE NATIONAL/Bourg</t>
  </si>
  <si>
    <t>060971257001</t>
  </si>
  <si>
    <t>LESSARD LE NATIONAL</t>
  </si>
  <si>
    <t>MERCUREY/Bourg</t>
  </si>
  <si>
    <t>060971294001</t>
  </si>
  <si>
    <t>MERCUREY</t>
  </si>
  <si>
    <t>CAVES DU CLOSEAU</t>
  </si>
  <si>
    <t>PROTHEAU et Fils</t>
  </si>
  <si>
    <t>CAVES DU VAL D'OR</t>
  </si>
  <si>
    <t>ANTONIN RODET</t>
  </si>
  <si>
    <t>ruisseau la ratte</t>
  </si>
  <si>
    <t>FRDR10667</t>
  </si>
  <si>
    <t>La Ratte</t>
  </si>
  <si>
    <t>MONTAGNY LES BUXY/Bourg FPR</t>
  </si>
  <si>
    <t>060971302002</t>
  </si>
  <si>
    <t xml:space="preserve">En cette année 2019 particulèrement sèche, le fonctionnement du système assainissement a été globalement satisfaisant. Le rejet est généralement de qualité conforme aux ouvrages en place avec une pollution carbonée correctement traitée et une pollution azotée bénéficiant d'une bonne élimination. _x000D_
_x000D_
La réalisation du bilan 24 heures d'autosurveillance est prévu pour 2020._x000D_
</t>
  </si>
  <si>
    <t xml:space="preserve">Avec la mise en sépartatif en amont des deux déversoirs d'orage, ces ouvrages seront supprimés. </t>
  </si>
  <si>
    <t>MOROGES/Bourg</t>
  </si>
  <si>
    <t>060971324001</t>
  </si>
  <si>
    <t xml:space="preserve">La qualité du rejet est affectée en période estivale par la couverture de lentilles sur le second bassin mais les performances épuratoires restent convenables sur l'ensemble de l'année. _x000D_
_x000D_
Suite à la bathymétrie réalisée en 2016, la collectivité souhaite entreprendre le curage des bassins en 2020. La communauté de communes Sud Côte Châlonnaise assure la consultation et le suivi des opérations de curage et épandage des boues._x000D_
</t>
  </si>
  <si>
    <t>D'importantes quantités de sables et graviers sont véhiculés par le réseau unitaire.</t>
  </si>
  <si>
    <t>Le premier bassin présente une activité biologique soutenue. L'activité algale du second bassin est affectée en période estivale par la couverture de lentilles.</t>
  </si>
  <si>
    <t>MOROGES</t>
  </si>
  <si>
    <t>MOROGES/Cercot</t>
  </si>
  <si>
    <t>060971324002</t>
  </si>
  <si>
    <t xml:space="preserve">Le lagunage est faiblement sollicité la plupart du temps. Il  atteint de bonnes performances épuratoires et le rejet au milieu naturel est de qualité satisfaisante tous paramètres confondus._x000D_
_x000D_
Afin d'établir un diagnostic de fonctionnement de ses systèmes d'assainissement et de disposer d'un programme de travaux sur plusieurs années la commune souhaite initier le Schéma Directeur d'Assainissement. Cette étude permettra d'optimiser le fonctionnement </t>
  </si>
  <si>
    <t xml:space="preserve">Le tronçon sensible à l'encrassement vers le pont de la RCEA implique un hydrocurage régulier._x000D_
</t>
  </si>
  <si>
    <t xml:space="preserve">L'activité biologique des deux premiers bassins est prononcée aussi bien en période estivale qu'en période post-vendanges où la charge reçue est plus conséquente avec les apports en effluents viti-vinicoles._x000D_
Mais le troisième bassin assure correctement son rôle de finition de traitement permettant un rejet de bonne qualité au milieu naturel._x000D_
_x000D_
Le bilan 24H réalisé en période estivale montre un fonctionnement du lagunage à 150% de sa capacité nominale hydraulique et entre 9 et 16 % de sa capacité nominale organique selon les paramètres DCO et NTK. Aussi, l'importante charge hydraulique reçue en période sèche témoigne de l'incidence des eaux claires parasites permanentes sur le débit reçu. Quant à la charge polluante, elle apparaît légèrement inférieure à la charge polluante théorique issue du nombre de raccordés à savoir 152 branchements et 310 Equivalents Habitants._x000D_
Le bilan 24H réalisé au mois d'octobre en période post-vendanges traduit un fonctionnement du lagunage à 118 % de sa capacité nominale hydraulique et 29 % de sa capacité nominale organique. La charge polluante plus importante sur ce bilan 24H reflète une arrivée viti-vinicole mais qui reste tout à fait acceptable par l'ouvrage. </t>
  </si>
  <si>
    <t>La Vomme</t>
  </si>
  <si>
    <t>ROSEY/Bourg</t>
  </si>
  <si>
    <t>060971374001</t>
  </si>
  <si>
    <t xml:space="preserve">La qualité des eaux en sortie du premier bassin sont de qualité satisfaisante témoignant des bonnes performances épuratoires de l'ouvrage. _x000D_
_x000D_
En l'absence de rejet au milieu naturel, cet ouvrage n'a que peu d'incidence sur le milieu naturel. _x000D_
_x000D_
Il convient de redoubler d'efforts dans la lutte contre les ragondins ainsi que dans la remise en état des berges. </t>
  </si>
  <si>
    <t xml:space="preserve">Des aménagements sur l'armoire électrique du poste de relevage réseau permettraient de renforcer son suivi en interne. Il s'agit notamment de la mise en place de compteurs horaires ainsi qu'un report d'alarrme à l'extérieur de l'armoire électrique. </t>
  </si>
  <si>
    <t xml:space="preserve">L'activité biologique des ouvrages est correcte. Néanmoins, le second bassin n'atteint pas sa côte de déversement au milieu naturel et semble faire l'objet de défauts d'étanchéité. _x000D_
</t>
  </si>
  <si>
    <t>ROSEY</t>
  </si>
  <si>
    <t>RULLY/Bourg</t>
  </si>
  <si>
    <t>060971378002</t>
  </si>
  <si>
    <t>RULLY</t>
  </si>
  <si>
    <t>DELORME ANDRE</t>
  </si>
  <si>
    <t>Les Petits Fils de VEUVE AMBAL</t>
  </si>
  <si>
    <t>LEROY SA</t>
  </si>
  <si>
    <t>AMELIN SARL</t>
  </si>
  <si>
    <t>VITTEAUT ALBERTI</t>
  </si>
  <si>
    <t>SAINT DESERT/Bourg</t>
  </si>
  <si>
    <t>060971404001</t>
  </si>
  <si>
    <t>SAINT GERMAIN LES BUXY/Bourg</t>
  </si>
  <si>
    <t>060971422001</t>
  </si>
  <si>
    <t>Le second bassin ne joue pas complètement son rôle de finition de traitement et cela se traduit par un rejet d'algues vertes au milieu naturel. Toutefois, les performances épuratoires de la station reste globalement satisfaisantes et le seront d'autant plus à l'issue du curage des boues des bassins. _x000D_
_x000D_
Suite à la bathymétrie réalisée en 2016, la collectivité souhaite entreprendre le curage des bassins en 2020. La communauté de communes Sud Côte Châlonnaise assure la consultation et le suivi des opérations de curage et épandage des boues._x000D_
La remise en état des berges par une entreprise spécialisée doit être coordonnée avec les travaux de curage. En effet, les travaux de réfection des berges sont fortement conseillé bassins vides.</t>
  </si>
  <si>
    <t>Le taux de charge élevé de la station compte tenu du nombre de raccordés ainsi la quantité significative de boues accumulées se traduisent par une activité algale prononcée sur les deux bassins._x000D_
La pérennité des ouvrages passe par une reprise des berges actuellement très endommagées par les galeries de ragondins. Ces travaux seront à phaser avec les travaux de curage prévus en 2020.</t>
  </si>
  <si>
    <t>SAINT GERMAIN LES BUXY</t>
  </si>
  <si>
    <t>SAINT GERMAIN LES BUXY/La Coudre</t>
  </si>
  <si>
    <t>060971422002</t>
  </si>
  <si>
    <t>Le lagunage a assuré en 2019 un traitement satisfaisant de la pollution domestique. Toutefois, ses performances sont perfectibles notamment sur la fraction organique de l'effluent et le curage des boues des bassins concourra à cette amélioration. _x000D_
_x000D_
Suite à la bathymétrie réalisée cette année, la collectivité souhaite entreprendre le curage des bassins en 2020. La communauté de communes Sud Côte Chalonnaise assure la consultation et le suivi des opérations de curage et épandage des boues.</t>
  </si>
  <si>
    <t xml:space="preserve">Le poste de relevage réseau fonctionne correctement. Il collecte une vingtaine d'habitations et le débit transité en moyenne sur  l'ourvage s'élève à  m3/j soit de la capacité nominale du lagunage. </t>
  </si>
  <si>
    <t xml:space="preserve">Selon la bathymétrie réalisée cette année, la quanitité de boues accumulée dans les bassins est significative et implique un curage. L'importante charge en boues des ouvrages se traduit par une activité algale assez soutenue sur le premier étage. </t>
  </si>
  <si>
    <t>SAINT MARD DE VAUX/Bourg</t>
  </si>
  <si>
    <t>060971447001</t>
  </si>
  <si>
    <t>SAINT MARD DE VAUX</t>
  </si>
  <si>
    <t>Ruisseau des Guignottes</t>
  </si>
  <si>
    <t>SAINT VALLERIN/Bourg</t>
  </si>
  <si>
    <t>060971485001</t>
  </si>
  <si>
    <t>Lors de cette année 2019, le fonctionnement biologique des ouvrages a été correct.  Au niveau du poste d'alimentation du filtre, il est estimé une nette baisse de la charge hydraulique traitée par  rapport à 2018. Il semblerai que seul en juillet la capacité des ouvrages n'a pas été dépassé. Cependant nous prévoyons un tarrage des pompes afin d'appréhender au mieux la charge hydraulique traitée. _x000D_
On observe tout de même des variations du débit en fonction de la pluviométrie.  Ces variations sont anormales étant donné le réseau séparatif. Lorsque le schéma directeur d'assainissement sera envisagé il devra être accés sur le réseau afin de localiser les intrusions d'eau pluviales dans le réseau d 'eaux usées et proposer des actions afin d'y remédier._x000D_
_x000D_
Au niveau du rejet, le paramètre azoté bénéficie généralement d'une nitrification acceptable. Cependant la présence d'algues est toujours plus ou moins observée en sortie de filtre. Il a été conseillé de mettre en oeuvre la recirculation en période sèche (cf notre rapport de septembre)_x000D_
_x000D_
Le bilan 24 heures d'autosurveillance est prévu pour 2020.</t>
  </si>
  <si>
    <t>SAINT VALLERIN</t>
  </si>
  <si>
    <t>rivières du Mâconnais</t>
  </si>
  <si>
    <t>La Mouge</t>
  </si>
  <si>
    <t>FRDR591</t>
  </si>
  <si>
    <t>AZE/Bourg</t>
  </si>
  <si>
    <t>060971016001</t>
  </si>
  <si>
    <t xml:space="preserve">Le fonctionnement épuratoire du lagunage est correct mais cela est en partie du a une charge polluante reçue inférieure a celle attendue._x000D_
De nombreux travaux restent a prévoir sur le réseau pour fiabiliser son fonctionnement._x000D_
La mise en oeuvre des actions prévues par le schéma directeur doit être une priorité._x000D_
Le curage des bassins couplé a une reprise des berges serait une bonne chose dans l'attente du remplacement de l'unité de traitement qui sera nécessaire une fois que les problèmes de collecte sur le réseau auront été réglés._x000D_
</t>
  </si>
  <si>
    <t>La collecte reste défaillante lorsque l'on compare les charges attendues avec celles mesurées en entrée de station. On note toutefois une tendance à la hausse des flux polluants reçus._x000D_
D'importants tronçons de réseaux ont été curés ce qui a pu aboutir à cet état de fait._x000D_
Une reprise des réseaux a été réalisé entre la caserne des pompiers et le lagunage mais nous n'avons pas eu d'éléments plus concrets sur ce projet (plans d'Avant Projet, plans de recollements...). Nous sommes fortement intéressé pour en être destinataire. Il est important qu'en interne une mise a jour annuel du plan général des réseaux soit effectuée._x000D_
Le carnet d'index du poste de Conflans n'est pas disponible (non transmis à la date d'édition), les relevés ne peuvent donc pas être interprétés.</t>
  </si>
  <si>
    <t>Les effluents reçus ont été correctement traités cette année._x000D_
Le taux de collecte s'est amélioré mais reste cependant plus bas que celui attendu. En moyenne les ouvrages reçoivent la pollution organique de 575 habitants ce qui est faible eu égard au nombre de raccordés._x000D_
Cette sous charge organique associée a une charge hydraulique en baisse compte tenue d'une météo très sèche fait que le lagunage a pu travailler correctement.</t>
  </si>
  <si>
    <t>AZE</t>
  </si>
  <si>
    <t>ruisseau la bourbonne</t>
  </si>
  <si>
    <t>FRDR11206</t>
  </si>
  <si>
    <t>Ruisseau de Bissy</t>
  </si>
  <si>
    <t>BISSY LA MACONNAISE/Charcuble</t>
  </si>
  <si>
    <t>060971035001</t>
  </si>
  <si>
    <t xml:space="preserve">La charge hydraulique reçue est relativement constante au cours de l'année et atteint en moyenne 3 m3/j soit 20% de la capacité nominale de la station. _x000D_
La qualité du rejet est correcte au mois de juin 2019. Les résultats sur la pollution carbonée du mois de décembre ne semblent pas représentatifs._x000D_
Il convient de poursuivre un entretien adapté des abords. _x000D_
_x000D_
L'ancien bassin de lagunage est resté en l'état depuis 2011 soit la mise en service du filtre planté de roseaux. Il pourrait être opportun de coordonner le curage des boues de ce bassin avec le curage futur du 1er étage de filtre planté de roseaux (à l'heure actuelle non nécessaire). _x000D_
Dans l'attente, il semble judicieux de commencer à déshydrater les boues du bassin en pompant l'eau surnageante sur le filtre planté de roseaux et en perçant l'étanchéité de la bâche. </t>
  </si>
  <si>
    <t>Le fonctionnement de l'ouvrage de chasse du premier étage semble s'être amélioré depuis le remplacement de certains flexibles par des tuyaux type « pompier ». _x000D_
Pour autant, on note toujours un ensablement de la chambre côté entrée qui pourrait être dû à un défaut de niveau. Toutefois, la remise à niveau de cet équipement sans endommager l'ouvrage sera délicate._x000D_
Les roseaux se développent correctement. _x000D_
L'accumulation de boues sur l'ouvrage de chasse du second étage témoigne d'un transfert de pollution en espérant qu'il ne s'agisse pas d'un défaut de granulométrie du massif filtrant sur le premier étage._x000D_
Les résultats sur les tests azotés mette en évidence une bonne oxygénation des massifs filtrants.</t>
  </si>
  <si>
    <t>BISSY LA MACONNAISE</t>
  </si>
  <si>
    <t>ruisseau la natouze</t>
  </si>
  <si>
    <t>FRDR11086</t>
  </si>
  <si>
    <t>La Natouze</t>
  </si>
  <si>
    <t>BOYER/En Corcelles</t>
  </si>
  <si>
    <t>060971052002</t>
  </si>
  <si>
    <t>AUTOSURVEILLANCE 2020_x000D_
Au titre de l'autosurveillance réglementaire, cette station est soumise à l'obligation de réaliser un bilan 24 heures tous les deux ans dans les conditions prévues par l'arrêté du 21 juillet 2015. Cette mesure a été faite fin 2019 par le cabinet Charpentier, il n'est donc pas nécessaire d'en prévoir une pour 2020._x000D_
_x000D_
En 2019, travaillant nettement au dessus de sa capacité nominale, le fonctionnement biologique de ce filtre planté a été satisfaisant._x000D_
La qualité des eaux de sortie a été bonne.</t>
  </si>
  <si>
    <t>La charge hydraulique moyenne reçue est très inférieure au volume théorique attendu_x000D_
Il est dommageable que tous les bilans 24 heures d'autosurveillance soient réalisés systématiquement en fin d'année (nov 2015, déc 2017 et déc 2019).</t>
  </si>
  <si>
    <t>BOYER</t>
  </si>
  <si>
    <t>BOYER/Les Cours Bouchey</t>
  </si>
  <si>
    <t>060971052001</t>
  </si>
  <si>
    <t xml:space="preserve">En 2019, le fonctionnement est resté correct._x000D_
La sécheresse a impacté le fonctionnement du lagunage avec le deuxième bassin pratiquement vide._x000D_
Mi mars, la qualité de l'effluent en sortie du lagunage répondait aux éxigences réglementaires._x000D_
Un bilan 24 heures a été fait par le cabinet Charpentier en fin d'année. Pour rappel, cette mesure n'est pas une obligation réglementaire. </t>
  </si>
  <si>
    <t>L'évaporation étant importante au moment de l'étiage, le volume d'effluent rejeté était nul sur la période estivale.</t>
  </si>
  <si>
    <t>La petite Grosne jusqu'à l'amont de la confluence avec le Fil</t>
  </si>
  <si>
    <t>FRDR579a</t>
  </si>
  <si>
    <t>La Petite Grosne</t>
  </si>
  <si>
    <t>BUSSIERES/Bourg</t>
  </si>
  <si>
    <t>060971069001</t>
  </si>
  <si>
    <t xml:space="preserve">Avec une nette diminution  par rapport à 2018, les ouvrages ont travaillé à 136 % de leur capacité hydraulique. De juillet à septembre, on observe une certaine cohérence de la charge hydraulique admise par rapport au nombre de raccordé. _x000D_
Généralement le rejet est de qualité satisfaisante avec une pollution carbonée correctement traitée et une pollution azotée bénéficiant d'un traitement acceptable.  Lors de ce bilan d'autosurveillance, les rendements d'épuration ont été atteint et il est estimé qu'environ 65 % de la pollution produite arrive à la station d'épuration. _x000D_
Globalement, les rendements du système d'assainissement sont mitigés étant donné la sensibilité du réseau unitaire. _x000D_
_x000D_
Suite au schéma directeur, les travaux pour le remplacement de cette station ont débuté en fin d'année. Dans l'attente de la mise en service des nouveaux ouvrages, cette station continue a taité les effluent avant d'être entièrement détruite. _x000D_
Suite à l'appel d'offre, une station de type AZOE de 700 EH composé d'un étage de filtre planté vertical et d'un lit batérien avec recirculation sont en construction. Suivant les exigences de la police de l'eau, une ZRV est également prévue._x000D_
_x000D_
Des travaux de renouvellement du réseau de transfert sont également envisagé. _x000D_
</t>
  </si>
  <si>
    <t xml:space="preserve"> Le tableau de bord transmis par l'exploitant montre une certaine variation des temps d'aération avec des temps d'aération plus important en période sèche. Le taux de recirculation moyen est de 102 % mais on observe des variations relativement importantes (de 16 à 164 % suivant les mois). Une stabilité de ce paramètre est préférable (100 à 150 %).  _x000D_
Le taux de boues moyen de 4.1 g/l, une certaine stabilité est observé avec cependant une concentration élevé en juin (6g/l) liés aux difficultés d'extraction (silo de stockage plein) _x000D_
_x000D_
Lors du bilan d'autosurveillance effectué par temps sec, le traitement de la pollution carbonée est satisfaisante. Concernant le traitement de la pollution azotée, on notera une nitrification limité probablement lié au réglage du temps d'aération._x000D_
_x000D_
La production des boues est en augmentation par rapport à celle de l'année dernière et elle est cohérente au regard de la charge mesurée au cours du bilan d'autosurveillance. Cependant elle est relativement faible par rapport au nombre de raccordé._x000D_
_x000D_
En 2019, on observe une nette baisse du nombre de jour de by pass par rapport en 2018. Ainsi il est estimé à environ 38  jours le nombre de jour de by pass  Ce nombre est évalué à partir du nombre de jour pendant lequel le débit atteint 200 m3/j. (les pompes étant programmées sur horloge à partir de ce seuil).  Le by pass est intervenu 12 jours en février, 4 en mars et 22 en novembre-décembre. </t>
  </si>
  <si>
    <t>BUSSIERES</t>
  </si>
  <si>
    <t>CHARBONNIERES/Bourg</t>
  </si>
  <si>
    <t>060971099001</t>
  </si>
  <si>
    <t>La commune a lancé cette année un schéma directeur d'assainissement afin de répondre aux éxigences réglementaires et de se projeter vers l'avenir en envisageant l'extension de son système de traitement pour le mettre en adéquation avec les évolutions prévues en matière d'urbanisation. La première phase a été réalisé et la campagne de mesures est prévue pour 2020 lorsque les conditions climatiques seront favorables._x000D_
Pour l'heure le lagunage joue bien son rôle de protection du milieu récepteur.</t>
  </si>
  <si>
    <t xml:space="preserve">Lors de nos passages les effluents acheminés par le réseau sont bien concentrés en pollution._x000D_
Le fonctionnement du poste des Renauds a connu des problèmes liés au compresseur actionnant la vanne pneumatique._x000D_
</t>
  </si>
  <si>
    <t>Le lagunage fonctionne en limite de capacité mais la qualité du traitement est tout a fait correcte._x000D_
La présence de lentilles favorise cependant un résiduel d'ammoniac au rejet._x000D_
Les exigences réglementaires sont atteintes.</t>
  </si>
  <si>
    <t>CHARBONNIERES</t>
  </si>
  <si>
    <t>ruisseau de fr‚by</t>
  </si>
  <si>
    <t>FRDR10304</t>
  </si>
  <si>
    <t>Ruisseau des Prés</t>
  </si>
  <si>
    <t>CHARDONNAY/Bourg</t>
  </si>
  <si>
    <t>060971100002</t>
  </si>
  <si>
    <t>Le lagunage est sous dimensionné par rapport à la pollution émise et une réhabilitation du site est nécessaire.</t>
  </si>
  <si>
    <t xml:space="preserve">Les drains du secteur de l'église ont été déconnectés du réseau d'assainissement au printemps par la société Eiffage. L'efficacité n'a pas encore pu être apprécié du fait de la période sèche très longue en 2019._x000D_
</t>
  </si>
  <si>
    <t xml:space="preserve">Le fonctionnement est globalement  médiocre. Entre les à coup de pollution liés a des apports ponctuels d'effluent viticoles et la couverture du bassin par des lentilles le fonctionnement épuratoire a été perturbé une grande partie de la saison estivale. Le milieu récepteur à cependant été préservé puisque la cote de rejet n'a pas été souvent atteinte du fait de l'évaporation importante. </t>
  </si>
  <si>
    <t>CHARDONNAY</t>
  </si>
  <si>
    <t>Centre des éclaireurs de france</t>
  </si>
  <si>
    <t>La Bourbonne</t>
  </si>
  <si>
    <t>CHARDONNAY/Champvent</t>
  </si>
  <si>
    <t>060971100001</t>
  </si>
  <si>
    <t>Le fonctionnement est conforme à ce que l'on peut attendre d'un tel ouvrage.</t>
  </si>
  <si>
    <t>Le lagunage fonctionne à pleine charge._x000D_
Les rendements moyens constatés oscillent entre 60 et 70 % sur échantillon non filtré ce qui est correct au vu de l'ouvrage en place._x000D_
Il n'y a pas de mauvaises odeurs ressenties lors de nos passages._x000D_
Tout raccordement supplémentaire est par contre à proscrire sous peine de déséquilibrer le fonctionnement.</t>
  </si>
  <si>
    <t>La Petite Grosne de l'aval de la confluence avec le Fil a la Saone</t>
  </si>
  <si>
    <t>FRDR579b</t>
  </si>
  <si>
    <t>CHEVAGNY LES CHEVRIERES/Bourg</t>
  </si>
  <si>
    <t>060971126004</t>
  </si>
  <si>
    <t>L'épuration est globlement satisfaisante._x000D_
Le schéma directeur a été terminé cette année. Les premières action préconisées concernent le réseau et consistent en une reconfiguration des déversoirs d'orage et en des mises en séparatif.</t>
  </si>
  <si>
    <t>La qualité du rejet peut fluctuer en fonction des variations de charge hydraulique reçues qui sont importantes compte tenu de la nature unitaire du réseau._x000D_
Globalement la préservation du milieu naturel est assurée.</t>
  </si>
  <si>
    <t>CHEVAGNY LES CHEVRIERES</t>
  </si>
  <si>
    <t>CHEVAGNY LES CHEVRIERES/En Boizy</t>
  </si>
  <si>
    <t>060971126005</t>
  </si>
  <si>
    <t>Les effluents entrants sont régulièrement bien concentrés en pollution.</t>
  </si>
  <si>
    <t xml:space="preserve">Après un fonctionnement médiocre en début d'année lié a une sous aération, la situation s'est bien rétablie suite à l'augmentation des temps de marche de la turbine. Ainsi le rejet était de bonne qualité lors de notre passage estival, période ou le lagunage est bien sollicité et ou le milieu naturel a besoin d'une protection optimale._x000D_
</t>
  </si>
  <si>
    <t>CHEVAGNY LES CHEVRIERES/En Roche</t>
  </si>
  <si>
    <t>060971126003</t>
  </si>
  <si>
    <t>L'ouvrage est faiblement alimenté._x000D_
Les arbres qui le bordent contribuent à la disparition des effluents puisque l'absorbtion est intense.</t>
  </si>
  <si>
    <t>Le débit acheminé est très faible mais en rapport avec le nombre de raccordés.</t>
  </si>
  <si>
    <t xml:space="preserve">L'année sèche ainsi que le faible nombre de raccordé sur l'ouvrage fait que le niveau d'effluent stocké est resté très bas. Cela est du à l'évaporation naturelle et à la consommation par la végétation rivulaire._x000D_
L'éclaircissement des eaux usées au cours du cheminement est perceptible, les analyses réalisés en surface de bassin à proximité de la sortie mettent en évidence une bonne qualité de traitement._x000D_
On observe pas de mauvaises odeurs malgré le niveau très bas._x000D_
</t>
  </si>
  <si>
    <t>ruisseau l'iserable</t>
  </si>
  <si>
    <t>FRDR11471</t>
  </si>
  <si>
    <t>L'Isérable</t>
  </si>
  <si>
    <t>CLESSE/Belange</t>
  </si>
  <si>
    <t>060971135003</t>
  </si>
  <si>
    <t>En cette année sèche il n'y à pas eu souvent de rejet en sortie d'ouvrage.</t>
  </si>
  <si>
    <t>Le volume reçu est régulièrement très faible.</t>
  </si>
  <si>
    <t>Le niveau d'eau est remonté dans les ouvrages par rapport à 2018 mais le second bassin restait néanmoins partiellement vide._x000D_
Il est vrai que l'année très sèche et le faible débit d'alimentation participe a cet état de fait mais il convient tout de même de vérifier régulièrement qu'il n'y ait pas de fuite en direction du ruisseau voisin car les ragondins fréquentent le site assidûment._x000D_
Le effluents reçus sont convenablement traités.</t>
  </si>
  <si>
    <t>CLESSE</t>
  </si>
  <si>
    <t>CLESSE/Bourg - Germolles</t>
  </si>
  <si>
    <t>060971135001</t>
  </si>
  <si>
    <t>La commune a validé le lancement d'une étude de schéma directeur, la réunion de démarrage avec le bureau d'étude retenu est prévue en 2020.</t>
  </si>
  <si>
    <t>Une des pompes du poste de refoulement "en école" a fonctionné en continu sans rien débiter pendant une quinzaine de jour début mars suite à un bouchage._x000D_
Des travaux de création de réseau pluvial ont été réalisé sur Cray pour déconnecter 2000 m2 de toitures et tenter par la même de réduire les phénomènes de mise en charge observés.</t>
  </si>
  <si>
    <t>Le fonctionnement épuratoire est correct, les phases de traitement sont bien visibles dans les différents bassins._x000D_
Les effluents reçus sont bien traités mais l'effluent s'infiltre toujours dans le dernier bassin ou la côte de déversement est rarement atteinte. _x000D_
D'après le bilan 24 heures réalisé par SUEZ cette année la charge polluante entrante est plus faible que d'habitude et représente la pollution émise par environ 300 habitants ce qui est inférieure à ce qui est attendu.</t>
  </si>
  <si>
    <t>Fossé de Quintaine</t>
  </si>
  <si>
    <t>CLESSE/Quintaine  lagunage</t>
  </si>
  <si>
    <t>060971135002</t>
  </si>
  <si>
    <t>Le effluents acheminés sont régulièrement dilués par des eaux parasites.</t>
  </si>
  <si>
    <t xml:space="preserve">Le traitement effectué est en général convenable mais des transferts de pollution sont régulièrement observés dans le second bassin. Cet état de fait est lié a un temps de séjour trop court à cause des eaux parasites et également parfois à la couverture de l'ouvrage par des lentilles._x000D_
Le fait que la charge polluante reçue soient inférieur à la capacité nominale du lagunage permet néanmoins d'avoir un rejet de qualité correct._x000D_
</t>
  </si>
  <si>
    <t>CRUZILLE/Bourg</t>
  </si>
  <si>
    <t>060971156001</t>
  </si>
  <si>
    <t>Le lagunage a conservé cette année 2019 de bonnes performances épuratoires malgré certains phénomènes néfastes pour le traitement tels que les eaux claires parasites, les lentilles et l'arrivée d'effluents viti-vinicoles. _x000D_
_x000D_
La collectivité prévoit en 2019 un curage complet des deux bassins de lagunage. Les analyses de boues en décembre 2019 témoignent de leur conformité pour une valorisation agricole.</t>
  </si>
  <si>
    <t xml:space="preserve">Le réseau draine une importante quantité d'eaux claires parasites notamment à la suite d'un épisode pluvieux où le phénomène de réssuyage du réseau est significatif. _x000D_
</t>
  </si>
  <si>
    <t>Malgré des surcharges hydrauliques en période de pluie ou la couverture de lentilles sur le second bassin en période estivale, le lagunage conserve un fonctionnement biologique correct. _x000D_
Seul les rejets liés aux activités viti-vinicoles en période de post vendanges continuent d'affecter périodiquement les performances de l'ouvrage. Toutefois, la collectivité se trouve bien démunie pour contraindre l'exploitant à se mettre en conformité notamment si le rejet du lagunage s'avère malgré tout correct pour le milieu naturel._x000D_
_x000D_
Selon le bilan 24h réalisé par Suez en mai 2019 , la station d'épuration a travaillé à170% de sa capacité hydraulique nominale et entre 13 et 37% de sa capacité organique nominale si l'on se base respectivement sur les paramètres DCO et NTK._x000D_
La dilution de l'effluent reçu est telle que le flux de pollution n'apparaît pas cohérent avec le nombre de raccordés à savoir 151 foyers soit 230 Equivalents Habitants.</t>
  </si>
  <si>
    <t>CRUZILLE</t>
  </si>
  <si>
    <t>ruisseau denante</t>
  </si>
  <si>
    <t>FRDR11311</t>
  </si>
  <si>
    <t>DAVAYE/Bourg</t>
  </si>
  <si>
    <t>060971169001</t>
  </si>
  <si>
    <t xml:space="preserve">On observe nettement l'influence des apports d'eaux parasites en période de nappe haute et en période pluvieuse. Les effluents envoyés sur Macon sont alors majoritairement constitués d'eaux claires comme le montre la différence entre flux DCO et flux Volume sur le graphique ci après._x000D_
En période sèche, et lors d'apports viticoles la tendance s'inverse et c'est alors la charge polluante qui prédomine sur les volumes._x000D_
Les charges organiques mesurées cette année sont conformes à celles attendues sur le périmètre puisqu'elles varient entre 1100 et 4300 Equivalents Habitants._x000D_
</t>
  </si>
  <si>
    <t>Le suivi des volumes transitant par les différents postes montre bien que le réseau reste réactif aux épisodes pluvieux.</t>
  </si>
  <si>
    <t xml:space="preserve">Le bassin tampon est resté la plupart du temps en niveau bas._x000D_
Il a été rempli seulement en fin d'année ou les précipitations étaient importantes. Un rejet au milieu naturel a même eu lieu en décembre._x000D_
La configuration de l'ouvrage ne permet pas une gestion optimale des flux._x000D_
Le graphique suivant illustre le fait que les volumes transitants vers macon sont régulièrement supérieurs à la convention initiale fixée. Les jours ou le débit transféré tombe à zéro sont liés à des fermetures intempestives de la vanne dues au blocage du flotteur par des sables._x000D_
Le rejet au milieu naturel a été effectif sur une semaine fin décembre, cela veut dire que le bassin est totalement rempli et que plus de 700 m3/j transitent vers macon. De fait il reste des progrès à faire  pour la réduction des eaux claires._x000D_
_x000D_
</t>
  </si>
  <si>
    <t>DAVAYE</t>
  </si>
  <si>
    <t>DONZY LE PERTUIS/Bourg</t>
  </si>
  <si>
    <t>060971181001</t>
  </si>
  <si>
    <t>Des travaux sur le réseau qui est ancien et par endroit dégradé sont a prévoir pour limiter les entrées d'eaux parasites et fiabiliser la collecte. Nous conseillons comme les années précédentes une réhabilitation de la portion de transfert.</t>
  </si>
  <si>
    <t>Vétuste il draine des eaux parasites ainsi que des sables comme en témoigne celui récupéré dans la cloison de tête.</t>
  </si>
  <si>
    <t>Le fonctionnement de l'ouvrage est principalement impacté par la dilution excessive de l'effluent entrant ou par des apports d'eaux en provenance du fossé voisin qui viennent prendre le pas sur l'épuration proprement dite.</t>
  </si>
  <si>
    <t>DONZY LE PERTUIS</t>
  </si>
  <si>
    <t>Ruisseau de Bettevoux</t>
  </si>
  <si>
    <t>FARGES LES MACON/Bourg</t>
  </si>
  <si>
    <t>060971195001</t>
  </si>
  <si>
    <t>En année sèche, le lagunage joue bien son rôle tampon et protège le milieu récepteur.</t>
  </si>
  <si>
    <t>Les années sèche comme 2019 permettent un fonctionnement correct du lagunage puisque les apports d'eaux parasites sont limités et absorbable par l'ouvrage._x000D_
Les rendements imposés par la réglementation sont atteints._x000D_
La pollution carbonnée et particulaire est bien éliminé; par contre l'élimination de la pollution azoté est moins efficace car la présence de lentilles pendant l'été a pertubé le traitement.</t>
  </si>
  <si>
    <t>FARGES LES MACON</t>
  </si>
  <si>
    <t>LES PECHEURS PROFESSIONNELS DE LA SAONE ET DU HAUT RHONE</t>
  </si>
  <si>
    <t>FLEURVILLE/ Viré-Fleurville</t>
  </si>
  <si>
    <t>060971584001</t>
  </si>
  <si>
    <t xml:space="preserve">En 2019, la collectivité a finalisé son schéma directeur d'assainissement et 2020 verra le début d'importants travaux au niveau du réseau. Ces travaux devront permettre la réduction de l'apport des eaux claire parasite, de limiter les jours de déversement (A1 et A2) et d'améliorer le taux de transfert de la pollution à la station. _x000D_
_x000D_
Avec un rejet de qualité satisfaisante et conforme aux ouvrages en place, les rendements réglementaires sont atteints . </t>
  </si>
  <si>
    <t xml:space="preserve">Poste de Fleurville : L'estimation du débit transité par ce point montre une certaine cohérence au regard  des 216  branchement répertorié en amont (50m3/j 0.230 l/j/branchement) avec une sensibilité de la pluviométrie_x000D_
_x000D_
Poste de Vérizet : L'estimation des charges transitées par cet ouvrage montre des débits élevés par rapport au 548 branchements répertoriers, _x000D_
_x000D_
On observe une certaine cohérence des charges estimées transitant par ces pont et la sommes des point A3 et A2 (entrée et by pass station)_x000D_
_x000D_
L'estimation du volume déversé au niveau du trop plein de cet ouvrage est 1973 m3 réparti sur 23 jours. Ces déversements se concentrent sur le dernier trimestre (76 % en volume et 61 % en nombre de jour). On n'observe pas de déversement par temps sec._x000D_
_x000D_
</t>
  </si>
  <si>
    <t>Avec une baisse d'environ 20 % par rapport à 2018, les ouvrages ont travaillé à 76 % de leur capacité hydraulique en moyenne en 2019. seul au cours du mois de décembre la capacité hyrdaulique a été dépassé. _x000D_
_x000D_
_x000D_
On comptabilise 63 jours de by pass en entrée de station (une vingtaine de moins qu'en 2018). Le débit admissible de la station (1100 m3/j) est approché ou dépassé lors d'une dizaine  jours de by pass. Dans les autres cas,  l'intensité des pluies ne permet pas au poste principal d'absorber la charge hydraulique (aout et sebtembre notamment) _x000D_
Pour 44 des jours de by pass et 88 % en terme de volume, ces jours et volume de by pass sont intervenus au cours du dernier trimestre de 2019._x000D_
_x000D_
Concernant la charge polluante exprimée en pollution carbonée, on observe une hausse par rapport à 2018.  Les ouvrages ont travaillé à 44 % de leur capacité (DCO). Cette charge moyenne est relativement faible au regard du nombre de raccordé. _x000D_
_x000D_
On observe une production de boue  avant déshydratation en baisse à celle produite en 2018._x000D_
_x000D_
Le fonctionnement biologique des ouvrages est généralement satisfaisant. le pilotage de l'aération en fonction d'une sonde redox a été mis en place. _x000D_
Les concentrations observés au niveau du rejet sont conformes aux ouvrages en place. La pollution carbonnée est correctement traitée. La pollution azotée bénéficie d'un traitement satisfaisant.</t>
  </si>
  <si>
    <t>FLEURVILLE</t>
  </si>
  <si>
    <t>VIRE</t>
  </si>
  <si>
    <t>FUISSE/Bourg</t>
  </si>
  <si>
    <t>060971210001</t>
  </si>
  <si>
    <t>FUISSE</t>
  </si>
  <si>
    <t>GREVILLY/Bourg</t>
  </si>
  <si>
    <t>060971226001</t>
  </si>
  <si>
    <t>GREVILLY</t>
  </si>
  <si>
    <t>ruisseau la petite mouge</t>
  </si>
  <si>
    <t>FRDR12105</t>
  </si>
  <si>
    <t>La Petite Mouge</t>
  </si>
  <si>
    <t>IGE/Bourg</t>
  </si>
  <si>
    <t>060971236001</t>
  </si>
  <si>
    <t>Le fonctionnement épuratoire a comme d'habitude été dépendant des conditions météo._x000D_
Les pertes aux niveau du réseau sont fréquentes en période de nappe haute._x000D_
Le fonctionnement du système devrait par contre s'améliorer suite à la réalisation d'importants travaux de retrait d'eaux claires parasites cette année.</t>
  </si>
  <si>
    <t>La commune a lancé cette année d'importants travaux de mise en séparatif rue du chateau et rue du 26 juillet. Une dérivation d'eaux claires était également prévu vers l'ancien puit. La maitrise d'oeuvre est assuré par SPEE qui nous a bien associé au projet mais nous n'avons pas eu de nouvelles en phases de travaux._x000D_
Ces travaux préconisés par le schéma directeur seront bénéfiques car la quantité d'eaux claires parasites collectées dans ces rues est impressionnante et abouti à des déversements très importants au niveau des déversoirs.</t>
  </si>
  <si>
    <t xml:space="preserve">L'année relativement sèche a permis aux phénomènes épuratoires de s'établir dans les bassins._x000D_
D'après le bilan 24 heures réalisé par SUEZ en aout la quantité d'eaux claire restait néanmoins importante puisque la charge polluante reçue était celle de 360 habitants et la charge hydraulique celle de 830 habitants. La différence étant des eaux claires._x000D_
</t>
  </si>
  <si>
    <t>IGE</t>
  </si>
  <si>
    <t>IGE/Martoret</t>
  </si>
  <si>
    <t>060971236002</t>
  </si>
  <si>
    <t xml:space="preserve">Le fonctionnement épuratoire est correct malgré l'importante charge hydraulique appliquée en début et fin d'année du fait de la présence d'eaux parasites._x000D_
</t>
  </si>
  <si>
    <t>Le réseau partiellement unitaire achemine beaucoup d'eaux claires en période pluvieuse._x000D_
Le déversoir d'orage présent en amont de la conduite de transfert a du être reconfiguré cette année.</t>
  </si>
  <si>
    <t>Les installations reçoivent en moyenne 66 m3 d'effluent a traiter chaque jour._x000D_
La variabilité est importante; 30 m3/j en période sèche soit l'équivalent d'environ 200 habitants ce qui est cohérent avec le nombre de raccordés et 225 m3/j en période pluvieuse soit l'équivalent de 1500 habitants. La différence est constitué par les eaux claires parasites._x000D_
Les roseaux sont fortement concurrencés par les mauvaises herbes sur le second étage ce qui est dommageable._x000D_
Le fonctionnement épuratoire est correct.</t>
  </si>
  <si>
    <t>bief de merdery ruisseau</t>
  </si>
  <si>
    <t>FRDR10735</t>
  </si>
  <si>
    <t>Bief de Merdery</t>
  </si>
  <si>
    <t>JUGY/Bourg</t>
  </si>
  <si>
    <t>060971245001</t>
  </si>
  <si>
    <t>Les travaux de déconnection du ruisseau de scivollière ont à priori du débuter en fin d'année mais nous n'avons pas eu d'informations complémentaires.</t>
  </si>
  <si>
    <t>La finition du traitement n'était pas de mise cette année ou un rejet d'algues vertes était observé a chacun de nos passages._x000D_
Les transferts de pollution lors des précipitations et la charge en boues importante dans les bassins sont des facteurs favorisant cet état de fait. Le curage des bassins est conseillé.</t>
  </si>
  <si>
    <t>JUGY</t>
  </si>
  <si>
    <t>ruisseau le fil</t>
  </si>
  <si>
    <t>FRDR11892</t>
  </si>
  <si>
    <t>Le Fil</t>
  </si>
  <si>
    <t>LA ROCHE VINEUSE/Bourg</t>
  </si>
  <si>
    <t>060971371002</t>
  </si>
  <si>
    <t>Cette station arrivée en fin de parcours a joué correctement son rôle de protection du milieu récepteur._x000D_
Beaucoup de projets ont aboutis cette année; le curage complet des ouvrages et le choix de l'entreprise pour la construction de la nouvelle station._x000D_
La Communautée d'Agglomération aura à charge la poursuite des opérations puisque la compétence est transféré au 01 janvier 2020.</t>
  </si>
  <si>
    <t>Un ensablement partiel de la dernière portion a l'amont immédiat du lagunage était constaté en mai.</t>
  </si>
  <si>
    <t xml:space="preserve">Les ouvrages ont été curés dans l'été. L'opération s'est bien déroulée hormis la présence de mauvaises odeurs aux abords du site._x000D_
La consultation pour la nouvelle station d'épuration a été faite et la société attributaire désignée en fin d'année. Les travaux débuterons en 2020._x000D_
La charge polluante reçue lors des bilans de février et mai a varié entre 1500 et 2000 Equivalents Habitants. Les rendements d'épuration sont restés corrects. On note néanmoins un dépassement de la concentration redhibitoire sur les MES lors du bilan de février (départ d'algues vertes)._x000D_
La charge hydraulique mesurée en continu en entrée de lagune met en évidence des volumes régulièrement supérieur à la capacité de l'ouvrage. En moyenne 360 m3 ont été acheminés chaque jour en entrée du lagunage. Lors de précipitations, des pics a plus de 800 m3/j ont pu être enregistrés._x000D_
</t>
  </si>
  <si>
    <t>BERZE LA VILLE</t>
  </si>
  <si>
    <t>LA ROCHE VINEUSE</t>
  </si>
  <si>
    <t>SOCIETE NOUVELLE AUGOYARD DELAIGUE</t>
  </si>
  <si>
    <t>HUWER HYDROVIDE CENTRE SARL</t>
  </si>
  <si>
    <t>CARROSSERIE LAPALUE LAVAGE HP</t>
  </si>
  <si>
    <t>HAMEAU DE L'EAU VIVE Maison de retraite</t>
  </si>
  <si>
    <t>EXTRATOLE</t>
  </si>
  <si>
    <t>METALLERIE GRAND</t>
  </si>
  <si>
    <t>LAB SERVICE</t>
  </si>
  <si>
    <t>ACCROBOIS/DIMOBOX</t>
  </si>
  <si>
    <t>Domaine LACHARME GERARD</t>
  </si>
  <si>
    <t>CORSIN Vins</t>
  </si>
  <si>
    <t>PIMONT SA</t>
  </si>
  <si>
    <t>NORMAND Alain</t>
  </si>
  <si>
    <t xml:space="preserve">VINS MERLIN olivier </t>
  </si>
  <si>
    <t>LA SALLE/Bourg</t>
  </si>
  <si>
    <t>060971494001</t>
  </si>
  <si>
    <t xml:space="preserve">Le schéma directeur a permis de mettre en évidence plusieurs points d'entrées d'eaux claires ainsi que de proposer des solutions pour les limiter._x000D_
Deux bassins sont particulièrement impactés et devront faire l'objet, la plupart du temps de travaux de chemisage. _x000D_
Des investigations complémentaires sont nécessaires au niveau du siphon sous la mouge._x000D_
Une solution a été présenté pour limiter les déversements au niveau du poste de refoulement._x000D_
Les travaux classés en priorité 1 se montent à 155 000 euros._x000D_
_x000D_
</t>
  </si>
  <si>
    <t xml:space="preserve">Le fonctionnement épuratoire est globalement convenable bien qu'une baisse de qualité ait été observée lors d'une mesure ponctuelle en avril._x000D_
La charge hydraulique est régulièrement dépassée en nappe haute et période pluvieuse; conditions qui ont été assez rare cette année hormis novembre et décembre très arrosés._x000D_
En moyenne c'est 100 m3/j qui sont reçus sur le lagunage. _x000D_
_x000D_
</t>
  </si>
  <si>
    <t>LA SALLE</t>
  </si>
  <si>
    <t>rivière la salle</t>
  </si>
  <si>
    <t>FRDR12046</t>
  </si>
  <si>
    <t>Ruisseau de la Salle</t>
  </si>
  <si>
    <t>LAIZE/Blany FPR</t>
  </si>
  <si>
    <t>060971250003</t>
  </si>
  <si>
    <t>Très bon fonctionnement épuratoire de l'ouvrage malgré un envahissement conséquent par les adventices sur le premier étage.</t>
  </si>
  <si>
    <t>Il a été bien moins pourvoyeur d'eaux claires compte tenu de la saison très sèche cette année.</t>
  </si>
  <si>
    <t xml:space="preserve">Les ouvrages reçoivent une centaine de mêtres cubes a traiter chaque jour._x000D_
Cette charge hydraulique est en baisse compte tenu de l'année sèche et est représentative du nombre de raccordés. Lors du bilan 24 heures réalisé par SUEZ en octobre elle était beaucoup plus faible ce qui est surprenant au vu du nombre de raccordés._x000D_
Le rejet est toujours de très bonne qualité en sortie de station._x000D_
Le problème toujours de mise est le non développement des roseaux sur le premier casier de l'étage 1 malgré une nouvelle plantation et l'envahissement du massif par les liserons. </t>
  </si>
  <si>
    <t>LAIZE</t>
  </si>
  <si>
    <t>LAIZE/Bourg FPR</t>
  </si>
  <si>
    <t>060971250004</t>
  </si>
  <si>
    <t>Bon fonctionnement du système d'assainissement cette année encore._x000D_
Il est conseillé d'être vigilant sur d'éventuels apports non domestiques qui ne sont pas souhaitable.</t>
  </si>
  <si>
    <t xml:space="preserve">Une obstruction de réseau est survenue sur un tronçon principal après l'épisode orageux intense du 9 août. La situation a été rétablie rapidement par SUEZ qui a fait intervenir un hydrocureur._x000D_
</t>
  </si>
  <si>
    <t>La charge hydraulique reçue a baissé de façon significative avec l'année sèche écoulée._x000D_
En moyenne ce sont 70 m3/j qui ont été reçus par l'installation soit le rejet d'environ 470 habitants._x000D_
Lors du bilan de SUEZ réalisé en septembre, la charge hydraulique et organique sur le paramètre azote s'établissait a 400 habitants. Par contre les paramètres de pollution carbonnés étaient très élevés et faisaient monter la charge à près de 1000 Equivalents Habitants. Une des hypothèse pour expliquer une telle variation peut être l'arrivée d'effluent non domestique. La période étant notamment propice aux apports viticoles. A suivre l'an prochain; pour rappel le filtre n'est pas fait pour traiter ces effluents._x000D_
La qualité de l'eau traité est toujours très satisfaisante._x000D_
Les roseaux sont bien développés, les mises en charge réalisées par SUEZ pour supprimer les adventices sont efficaces.</t>
  </si>
  <si>
    <t>LE VILLARS/Bourg</t>
  </si>
  <si>
    <t>060971576001</t>
  </si>
  <si>
    <t xml:space="preserve">Depuis les travaux progressifs de mise en séparatif du réseau d'assainissement, on constate que le réseau est moins sensibles aux intrusions d'eaux pluviales . cela se traduit par un débit en moyenne annuelle relativement constant soit 26 m3/j. Cela représente 58% de la capacité nominale de la station d'épuration. _x000D_
_x000D_
Le filtre planté de roseaux assure un traitement efficace de la pollution domestique et permet un rejet de bonne qualité au milieu naturel. Le résiduel en azote nitrique est habituel pour ce type de traitement. </t>
  </si>
  <si>
    <t>Le réseau d'assainissement est quasi totalement de type séparatif._x000D_
Pour que l'ensemble des travaux de mise en séparatif des réseaux soient bénéfiques, il convient de veiller à la conformité des raccordements des habitations et inciter les propriétaires à se mettre en conformité si tel n'est pas le cas._x000D_
_x000D_
Le tronçon du réseau en aval du déversoir en tête de station ("Le Lavoir") sera à hydrocurer en 2020. Il est sujet à l'ensablement.</t>
  </si>
  <si>
    <t xml:space="preserve">La hauteur de boues stockée sur le premier étage devient significative avec environ 15 cm par endroit. Il convient de garder à l'esprit qu'un curage est à envisager à court terme._x000D_
Les roseaux se développent correctement. Toutefois le second étage est toujours sujet au développement du liseron et implique une gestion adaptée (mise en charge périodique du lit).  Cette mise en charge doit être limitée car elle affecte les conditions d'oxygénation du milieu et favorise ainsi le rejet en azote ammoniacal comme observé lors du test en avril 2019. _x000D_
</t>
  </si>
  <si>
    <t>LE VILLARS</t>
  </si>
  <si>
    <t>MACON/SITEAM</t>
  </si>
  <si>
    <t>060971270001</t>
  </si>
  <si>
    <t>CHARNAY LES MACON</t>
  </si>
  <si>
    <t>HURIGNY</t>
  </si>
  <si>
    <t>MACON</t>
  </si>
  <si>
    <t>SAINT LAURENT SUR SAÔNE</t>
  </si>
  <si>
    <t>SANCE</t>
  </si>
  <si>
    <t>TRENEL</t>
  </si>
  <si>
    <t>BOURGOGNE ALCOOLS</t>
  </si>
  <si>
    <t>PAMPRYL</t>
  </si>
  <si>
    <t>MOMMESSIN</t>
  </si>
  <si>
    <t>AUVIGUE BURRIER REVEL et Cie</t>
  </si>
  <si>
    <t>JOKER</t>
  </si>
  <si>
    <t>MANCEY/Bourg</t>
  </si>
  <si>
    <t>060971274001</t>
  </si>
  <si>
    <t>Le renforcement des berges de l'ouvrage et une meilleure connaissance du réseau de collecte sont nécessaires._x000D_
Les eaux usées reçues sur la lagune sont correctement traitées.</t>
  </si>
  <si>
    <t>Il est ancien et draine des eaux claires en temps de pluie et en nappe haute. De fait, celles ci ont été bien moins présentes cette année du fait de la sécheresse.</t>
  </si>
  <si>
    <t xml:space="preserve">L'ouvrage a bien fonctionné cette année car il a été moins impacté par les apports d'eaux claires._x000D_
Des arrivées d'effluents viticoles restent perceptibles alors qu'ils ne sont pas souhaitables sur le lagunage._x000D_
</t>
  </si>
  <si>
    <t>MANCEY</t>
  </si>
  <si>
    <t>CAVE COOPERATIVE</t>
  </si>
  <si>
    <t>MANCEY/Moulin Mutin</t>
  </si>
  <si>
    <t>060971274002</t>
  </si>
  <si>
    <t>Cette année ce sont clairement les lentilles qui ont impactés le fonctionnement épuratoire de l'ouvrage.</t>
  </si>
  <si>
    <t xml:space="preserve">L'année sèche a réduit fortement les apports d'eaux claires parasites mais il convient de garder à l'esprit que le réseau est sensible aux intrusions._x000D_
</t>
  </si>
  <si>
    <t>On observe un fonctionnement médiocre de l'ouvrage lié à une carence en oxygène du fait de la présence de lentilles d'eaux._x000D_
La préservation du milieu naturel est néanmoins effective car l'évaporation induite par les fortes chaleurs a fait qu'il n'y avait plus de rejet pendant la période critique d'étiage._x000D_
La charge en boues dans les bassins est conséquente, un curage serait bénéfique.</t>
  </si>
  <si>
    <t>TOURNUS</t>
  </si>
  <si>
    <t>VERS</t>
  </si>
  <si>
    <t>MARTAILLY LES BRANCION/Bourg</t>
  </si>
  <si>
    <t>060971284001</t>
  </si>
  <si>
    <t>Même constat que l'an dernier à savoir que seul le curage complet et la réhabilitation du site peuvent permettre de renouer avec un bon fonctionnement.</t>
  </si>
  <si>
    <t>Le premier bassin contient trop de boues, le curage est nécessaire._x000D_
Le second très rarement alimenté est toujours vide._x000D_
L'effluent partiellement traité s'infiltre dans les bassins.</t>
  </si>
  <si>
    <t>MARTAILLY LES BRANCION</t>
  </si>
  <si>
    <t>MARTAILLY LES BRANCION/Brancion</t>
  </si>
  <si>
    <t>060971284002</t>
  </si>
  <si>
    <t>Très peu d'effluents transitent par le réseau.</t>
  </si>
  <si>
    <t xml:space="preserve">Les fosses sont peu chargés en boues._x000D_
Le préfiltre est colmaté._x000D_
Le compteur de bachés est toujours hors service _x000D_
La station surdimensionnée par rapport à la quantité d'effluents reçu ne fonctionne pas de manière optimale._x000D_
En effet, les temps de séjours trop long induisent de la septicité néfaste pour le traitement et pour le genie civil._x000D_
La taille des filtres a sable et leur alternance permettent néanmoins de préserver le milieu récepteur puisque les analyses physico chimique et bactériologiques réalisées dans le ru de Naiguerre mettent en évidence une bonne qualité d'eau._x000D_
</t>
  </si>
  <si>
    <t>MILLY LAMARTINE/Bourg</t>
  </si>
  <si>
    <t>060971299001</t>
  </si>
  <si>
    <t>La collecte non souhaitable d'eaux pluviales provoque des à coups de charge néfastes à la qualité du traitement. La localisation des points d'entrée et leur retrait reste conseillé.</t>
  </si>
  <si>
    <t>Moins d'apports d'eaux claires en cette année très sèche mais on sait que lors d'épisodes pluvieux les volumes envoyés sur l'ouvrage augmentent significativement ce qui ne devrait normalement pas être le cas sur un réseau séparatif.</t>
  </si>
  <si>
    <t>L'aspect des bassins met en évidence une charge de pollution reçue soutenue._x000D_
Des rejets d'algues vertes sont souvent observés en sortie._x000D_
Des transferts de pollution liés aux à coup hydrauliques lors d'orages amplifient cet état de fait.</t>
  </si>
  <si>
    <t>MILLY LAMARTINE</t>
  </si>
  <si>
    <t>La Gravaise</t>
  </si>
  <si>
    <t>MONTBELLET/Saint Oyen</t>
  </si>
  <si>
    <t>060971305001</t>
  </si>
  <si>
    <t xml:space="preserve">_x000D_
Selon le nombre de raccordés (1338 abonnés; 2370 EH), la station fonctionne en théorie à 70% de sa capacité nominale._x000D_
Les résultats des bilans 24H mettent en évidence un taux de charge polluante à % du nominal de la station alors que les mesures de débit en continu traduisent un taux de charge hydraulique à % du nominal de la station._x000D_
_x000D_
Cette année relativement sèche favorise une tendance à la hausse de la charge polluante de  par rapport à 2018 et une tendance à la baisse de la charge hydraulique de %  par rapport à 2018. _x000D_
Il est difficile d'estimer les gains effectifs obtenus à la suite des travaux de réhabilitation des réseaux d'assainissement du SIVOM entrepris depuis 2014 compte tenu de la forte incidence des épisodes pluvieux sur le débit reçu en station. Néanmoins, ils participent globalement à la réduction de la charge hydraulique reçue._x000D_
_x000D_
La production de boues apparait cohérente avec le nombre de raccordés (en comptabilisant les rejets assimilés domestiques) témoignant ainsi du bon rendement de collecte du réseau d'assainissement._x000D_
_x000D_
Sur l'ensemble des bilans 24H réalisés, la station d'épuration atteint de très bonnes performances épuratoires aussi bien sur les paramètres organiques qu'azotés. Seul le paramètre du phosphore est limitant. La concentration de 2 mg Pt/l est dépassée pour deux bilans sur 4 et le rendement de 80% n'est pas atteint sur les 4 bilans 24H._x000D_
_x000D_
_x000D_
_x000D_
_x000D_
De nombreux travaux pour limiter les eaux claires parasites ont déjà été réalisés depuis 2014 par le SIVOM du Mâconnais.  Le SIVOM souhaite poursuivre son programme d'action en 2020 par une réhabilitation du collecteur de transfert "Collongette" entre la cave de Lugny et le collège de Lugny conformément au Schéma Directeur d'Assainissement._x000D_
Par ailleurs, le SIVOM a fait réaliser une étude supplémentaire au SDA  par le cabinet IRH sur le réseau de transfert entre Bissy La Mâconnaise (gare) et Lugny (garage « Richy »). Ce tronçon situé dans la peupleraie et en limite de cours d'eau apparaît fortement dégradé. Aussi, il est envisagé de déplacer ce réseau de transfert en bordure de route. Ces travaux devront s'accompagner d'aménagement du cours d'eau qui devra être reméandré._x000D_
_x000D_
</t>
  </si>
  <si>
    <t xml:space="preserve">L'ensemble de la tuyauterie et des clapets a été remplacé sur le poste de Marefontaine. Une ventouse a été installée compte tenu de la configuration des ouvrages. _x000D_
Les trois postes de relevage réseau font l'objet d'un suivi régulier. Les relevés mettent en évidence un déséquilibre du temps de marche des pompes sur le poste de Saint Gengoux de Scissé et un déséquilibre moins marqué sur le poste de Mercey._x000D_
_x000D_
Déversements au point A2:_x000D_
_x000D_
Les déversements en tête de station sont au nombre de 57 par an. _x000D_
On comptabilise 12  déversements avant l'atteinte de la capacité nominale de temps sec de la station à savoir  960 m3/j._x000D_
Toutefois, la majorité des déversements soit  40 se font bien lorsque le débit traité dépasse la capacité de temps pluie de la station à savoir 1210  m3/j._x000D_
_x000D_
Pour les cas où il existe un by-pass alors que la capacité de temps de pluie n'est pas atteinte, on peut supposer un déversement lié à un débit instantané trop important. _x000D_
</t>
  </si>
  <si>
    <t xml:space="preserve">La charge hydraulique reçue est tributaire des épisodes pluvieux et des intrusions d'eaux claires parasites comme en témoigne le graphique sur les débits. La charge hydraulique atteint en moyenne annuelle m3/j soit % de la capacité nominale de temps sec de la station. Cela représente le débit émis par EH. _x000D_
Le débit varie de m3/j au mois de septembre (période sèche) à  m3/j au mois de mars (période pluvieuse). Le réseau en partie unitaire ainsi que le drainage d'une importante quantité d'eaux claires parasites en période de nappe haute contribuent à cette forte variation de charge hydraulique. Cette variation est d'autant plus importante que le limiteur de débit sur le poste principal a été provisoirement retiré pour cause de mise en charge du réseau d'assainissement en amont. _x000D_
_x000D_
Le drainage d'eaux claires parasites et la collecte d'eaux pluviales influent sur la concentration des eaux brutes et de fait sur le flux de pollution reçu à la station. Aussi, sur l'ensemble de l'année le flux de pollution reçue varie de kg DCO/j. En moyenne annuelle, la charge polluante atteint  kg DCO/j soit la pollution émise par  EH. Cela représente % de la capacité nominale de la station._x000D_
_x000D_
La production de boues considérée comme un indicateur fiable de la pollution éliminée atteint  Tde Matières Sèches soit la pollution émise par  EH. Cette valeur apparaît tout à fait cohérente au regard de la charge polluante théorique issue du nombre de raccordés à savoir 2370 EH._x000D_
_x000D_
Le fonctionnement de la turbine est asservi sur la sonde d'oxygénation avec une temporisation pour la phase d'arrêt. Ce fonctionnement permet un cycle d'aération satisfaisant permettant un traitement efficace de la pollution azotée._x000D_
L'extraction des boues est automatisée et permet de conserver une concentration des boues constante dans le bassin d'aération._x000D_
De fait, la bonne gestion de l'aération et de l'extraction des boues contribuent à des conditions biologiques favorables à un traitement efficace de la pollution domestique. _x000D_
</t>
  </si>
  <si>
    <t>BURGY</t>
  </si>
  <si>
    <t>LUGNY</t>
  </si>
  <si>
    <t>MONTBELLET</t>
  </si>
  <si>
    <t>SAINT GENGOUX DE SCISSE</t>
  </si>
  <si>
    <t>Ruisseau de Sennecey</t>
  </si>
  <si>
    <t>MONTCEAUX RAGNY/Bourg</t>
  </si>
  <si>
    <t>060971308001</t>
  </si>
  <si>
    <t>Les conditions pour un bon traitement des effluents ne sont pas réunies mais malgré cela la qualité de l'effluent stockée était convenable lors de notre passage d'aout.</t>
  </si>
  <si>
    <t>Le bassin est saturé en boues et recouvert par les lentilles._x000D_
Le curage complet est nécessaire pour améliorer les conditions de fonctionnement._x000D_
Le faible débit d'alimentation associé à l'évaporation importante cette année fait que la côte de rejet a rarement du être atteinte.</t>
  </si>
  <si>
    <t>MONTCEAUX RAGNY</t>
  </si>
  <si>
    <t>NANTON/Corlay</t>
  </si>
  <si>
    <t>060971328004</t>
  </si>
  <si>
    <t xml:space="preserve">Le fonctionnement épuratoire a été correct cette année. La mise en séparatif du bas du hameau reste néanmoins nécessaire pour résoudre le problème de perte au niveau du déversoir d'orage et éviter les lessivages de la lagune en nappe haute. </t>
  </si>
  <si>
    <t>L'année sèche a limité les pertes au cours de la collecte liés aux surverses habituellement observés au niveau du déversoir d'orage en nappe haute. Il n'en demeure pas moins nécessaire de mettre en oeuvre les préconisations du schéma directeur pour fiabiliser le fonctionnement du réseau. Ces travaux ont été estimés a environ 155 000 euros HT dans le schéma directeur de 2013.</t>
  </si>
  <si>
    <t xml:space="preserve">La baisse drastique du volume d'eaux claires parasite à permis la mise en place des mécanismes épuratoire._x000D_
</t>
  </si>
  <si>
    <t>OZENAY/Bourg</t>
  </si>
  <si>
    <t>060971338002</t>
  </si>
  <si>
    <t>Le réseau est sujet aux entrées d'eaux parasites.</t>
  </si>
  <si>
    <t>L'épuration des effluents reçus a été globalement correcte cette année._x000D_
La charge polluante qui transite est bien inférieure a la capacité de l'ouvrage qui est largement dimensionné.</t>
  </si>
  <si>
    <t>OZENAY</t>
  </si>
  <si>
    <t>OZENAY/Corcelles</t>
  </si>
  <si>
    <t>060971338001</t>
  </si>
  <si>
    <t>Une reprise de l'étanchéité s'impose si on veut pouvoir mesurer réellement l'efficacité du traitement.</t>
  </si>
  <si>
    <t>La plupart du temps le débit reçu est faible et les effluents concentrés._x000D_
A proximité de la sortie de l'ouvrage les effluents sont clairs et de bonne qualité. Néanmoins ce constat est toujours minoré par le manque d'étanchéité de l'ouvrage puisque des pertes en ligne ont lieu.</t>
  </si>
  <si>
    <t>OZENAY/Gratay</t>
  </si>
  <si>
    <t>060971338003</t>
  </si>
  <si>
    <t xml:space="preserve">Certes la commune tente selon les moyens dont elle dispose d'améliorer le fonctionnement de l'ouvrage en place. Néanmoins, ce système reste le point noir puisque le réseau est vétuste et que la lagune est notoirement sous dimensionnée par rappport à la pollution émise._x000D_
</t>
  </si>
  <si>
    <t>Le réseau est ancien et en mauvais état._x000D_
Des fossés connectés en tête génèrent régulièrement des perturbations lors d'orages.</t>
  </si>
  <si>
    <t>Des travaux pour améliorer le fonctionnement de l'ouvrage ont été réalisés._x000D_
La conduite d'amené des effluents a été rehaussé et un déversoir a été créé afin d'éviter les lessivages de l'ouvrage._x000D_
Les arbres ont été coupés ce qui permettra une meilleure photosynthèse et limitera les débris dans les bassins._x000D_
La station reste néanmoins toujours sous dimensionné par rapport à la charge acheminé par le hameau.</t>
  </si>
  <si>
    <t>Le Bicheron</t>
  </si>
  <si>
    <t>PERONNE/Bourg</t>
  </si>
  <si>
    <t>060971345001</t>
  </si>
  <si>
    <t>Le fonctionnement épuratoire est resté correct cette année._x000D_
La commune a acté de raccorder deux hameaux supplémentaires et de mettre à niveau la capacité de traitement du lagunage. Le maître d'oeuvre de l'opération a été choisi les travaux doivent débuter en 2020.</t>
  </si>
  <si>
    <t>Le réseau draine des eaux claires parasites en temps de pluie. Cependant les effluents acheminés sont régulièrement bien concentrés en pollution surtout en cette année sèche.</t>
  </si>
  <si>
    <t xml:space="preserve">Le fonctionnement de l'ouvrage permet d'atteindre les exigences réglementaires._x000D_
Lors de la mesure sur 24 heures réalisée en avril on constatait une charge hydraulique proche de 430 habitants et une charge organique proche de 350 habitants selon les ratios en vigueur._x000D_
D'après le nombre de foyers raccordés sur l'ouvrage la capacité nominale est théoriquement atteinte._x000D_
L'aspect chargé des bassins met bien en évidence la réception d'une quantité de pollution conséquente._x000D_
Une extension de la capacité de traitement avec réhabilitation complète du site est d'ailleurs prévue. Le maitre d'oeuvre choisi pour cela est Réalités Environnement._x000D_
Des disjonctions sur un des aérateurs sont apparues au dernier trimestre, L'appareil devait être vérifié rapidement car vu la charge polluante il joue un rôle fondamental dans la bonne épuration._x000D_
</t>
  </si>
  <si>
    <t>PERONNE</t>
  </si>
  <si>
    <t>LAVAUTO COUZON</t>
  </si>
  <si>
    <t>PIERRECLOS/Bourg</t>
  </si>
  <si>
    <t>060971350001</t>
  </si>
  <si>
    <t xml:space="preserve">Suite à la finalisation du schéma directeur en 2019, la collectivité envisage la phase travaux avec au niveau de la station d'épuration ,  le traitement du phosphore et la mise en place d'une zone de rejet végétalisée demandés par le service de la police de l'eau ainsi que la construction de deux casiers supplémentaires pour la file boue._x000D_
_x000D_
Au niveau du réseau il est prévu la mise en séparatif de la route de Serrières et de Tramayes avec pour objectif d'acheminer l'ensemble de la pollution produite par les salaisons à la station en supprimant la possibilité qu'elle soit déversée par le déversoir de la Poste._x000D_
_x000D_
Le nouvel arrêté édité par la police de l'eau mentionne notamment le suivi des chlorure et du sodium (test mensuel et lors des bilans) et le suivi annuel du milieu récepteur en période d'étiage (paramètre biologique I2M2 et physicochimique)._x000D_
_x000D_
Concernant le traitement du phosphore, il est observé que depuis 2014, hormis un bilan (06/18), les exigences de l'arrêté de rejet sont respectée en termes de concentration inférieure à 2 mg/l. Les rendements sont également satisfaisant, il varie de 73 à 96 % (86 % demandé). Il est classiquement admis que la filière de traitement de type boue activée traite 30 à 40 % du phosphore. Il est fort probable que la typicité de l'effluent entrant permet d'avoir des rendements nettement supérieur et une concentration en accord avec l'arrêté de rejet. Celui-ci étant rédigé en mentionnant "concentration ou rendement", l'injection du chlorure ferrique sera assez limité._x000D_
_x000D_
Avec la mise en place de la comptabilisation du débit déversé en tête de station, il est dénombré 68 jours de déversement. Afin d'éviter les déversements alors que la capacité de la station n'est pas atteinte (36 jours), il est nécessaire de vérifier la capacité du groupe de pompage._x000D_
_x000D_
En 2019, les ouvrages ont travaillé à 60 % de leur capacité hydraulique avec une baisse de 20 % environ par rapport à 2018. On notera un doublement de la charge polluante entrante par rapport à 2018. Cependant les ouvrages en place permettre d'avoir un rejet de qualité satisfaisante et les exigences de l'arrêté de rejet sont respecté._x000D_
_x000D_
Au niveau des salaisons, la convention a été renouvelé et nous avions conseillé d'avoir les mêmes conditions que la précédente. On observe que globalement les termes de la convention sont respectés cependant une vigilence est à avoir. Avec une augmentation de 20 % par rapport aux années précédentes, les salaisons rejettent 79 % des termes fixés par la convention en terme de charge polluante. La charge hydraulique quant à elle continue son évolution avec une augmentation de 8 % par  rapport à 2018._x000D_
_x000D_
Il est regrettable que les dates des bilans 24 heures effectués à la station et à la salaison ne coïncident pas. Une comparaison des charge rejeté/admise est toujours intéressante à avoir pour la connaissance du fonctionnement des ouvrages. _x000D_
_x000D_
En 2019, il a été engagé le deuxième cycle d'évacuation des boues accumulées dans le casier. Il se poursuivra en 2020 avec l'évacaution des boue de deux autres casiers._x000D_
</t>
  </si>
  <si>
    <t xml:space="preserve">Globalement les charges rejetées sont hausses par rapport à 2018 et les termes fixés par la convention sont respectés. _x000D_
_x000D_
L'analyse des données transmise montre :_x000D_
_x000D_
1/ La charges hydraulique. Seules les données hydrauliques issues des 12  bilans sont transmises et donc exploitée. Avec une moyenne de 59.6  m3/j on observe une augmentation (8 %) par rapport à 2018. Cette augmentation a été confirmée par les salaisons avec l'évolution de leur process. Elle représente 79 % de la valeur maximum précisée dans la convention et  29 % de la charge hydraulique reçue à la station. Cette proportion est en hausse par rapport à 2018. _x000D_
_x000D_
2/ On observe une hausse sur les charges polluantes rejetées (DCO : 584 EH +20%, DBO 5 : 598 EH +16.6 %, MES : 160 EH stable, NK : 595 eh +63 %, Pt 219 EH, + 606 %). La charge en NK approche la limite fixée par la convention_x000D_
_x000D_
3/ Concernant les chlorures, la salaison rejette un effluent d'une concentration moyenne de 3500 mg/l et une charge de 210 kg/jour. Cette charge est relativement  importante et stable par rapport à 2018 (-1 %). La charge moyenne représente 70 % de la valeur mentionnée sur l'arrêté ICPE, 2 charges mesurées sont supérieures à la valeur limite  On notera également une variation importante, du simple au triple, de cette charge en fonction des bilans : de 119 kg à 389 kg.  L'activité plus ou moins importante de la salaison influe sur les charges rejetées. </t>
  </si>
  <si>
    <t xml:space="preserve">Avec une baisse d'environ 20 % parr apport à 2018,  les ouvrages ont travaillé à 60 % de leur capacité hydraulique. Seul au cours du mois de décembre, la capacité hydraulique des ouvrage a été dépassée en moyenne journalière. Lors la période sèche de mai à septembre, les ouvrages ont travaillé à 43 % de leur capacité (142 m3/j). Cette charge est cohérente au regard du nombre de branchement et de la charge rejetée par les salaisons. _x000D_
_x000D_
La chaîne de mesure au niveau du by pass de la station montre 68 jour de déversement au total avec :_x000D_
- 3 déversements par temps sec, le 10/01 et deux au cours d'une période pluvieuse (10/08 et 16/10). _x000D_
- 36 jours de déversement, pendant lesquelles la capacité hydraulique de la station n'a pas été pas atteinte. il représente un déversement moyen de 10 m3/j (26 jours avec un déversement inferieur à 10 m3/j)_x000D_
_x000D_
Au niveau de la charge polluante entrante, on observe un doublement de la charge admise par rapport à 2018. Les ouvrages ont travaillé à 126 %  de leur capacité (DCO et DBO) et à leur nominal en terme de pollution azoté (NK). Les trois bilans ont été réalisé dans des conditions météorologiques similaires, après des périodes plus ou moins marqué de pluie. Celui de décembre il a été réalisé en période de nappe haute. _x000D_
_x000D_
Les charges polluantes entrantes pour les bilans de février et de décembre sont sensiblement les mêmes et nettement au dessus de la capacité des ouvrages tandis que celui effectué au mois de mai montre une charge polluante entrante approchant la capacité nominale des ouvrages._x000D_
_x000D_
L'arrêté de rejet est respecté pour la pollution carbonée, azotée aussi bien en terme de rendement que de concentration;  Le rejet est généralement de qualité conforme aux ouvrages en place avec une pollution carbonée correctement traitée et une pollution azotée bénéficiant d'un traitement globalement satisfaisant (nitrification et dénitrification)._x000D_
Pour le phosphore, les concentrations observées en sortie satisfont les exigences de l'arrêté de rejet ainsi que la rendement moyen sur les trois bilans. _x000D_
_x000D_
Analyses mensuelles et bilans confondus, le suivi demandé par la police de l'eau montre que la concentration moyenne des chlorures est de 1111 mg/litre en sortie. On observe de nette variation de cette valeur (32 à 2100 mg/l). on notera un certain rendement (60%) de la station d'épuration sur ce paramètre qu'elle n'est pas apte à traiter. les ouvrages n'étant pas prévu pour traiter cette pollution. On observe que lors du bilan de décembre, la charge en chlorure admise à la station est nettement supérieur à la charge limite imposé par l'arrêté ICPE de salaison. _x000D_
_x000D_
La production de boue avant déshydratation est en hausse par rapport à 2018. Elle est relativement cohérente au regard de la charge polluante admise et des rendements observé sur le traitement de la pollution carbonée._x000D_
_x000D_
Malgré des rendements acceptables, le fonctionnement biologique est régulièrement perturbé. Une charge hydraulique dépendant de la pluviométrie ainsi que la présence de sel implique des conditions défavorables pour avoir un fonctionnement biologique optimum._x000D_
_x000D_
La production de graisse, similaire à celle de 2018 et stable depuis 2014, est correcte. Cependant les graisses produites n'ont pas un aspect typique de graisse issue d'effluent domestique. _x000D_
</t>
  </si>
  <si>
    <t>PIERRECLOS</t>
  </si>
  <si>
    <t>Salaisons du MACONNAIS</t>
  </si>
  <si>
    <t>ruisseau la dolive</t>
  </si>
  <si>
    <t>FRDR11739</t>
  </si>
  <si>
    <t>La Dolive</t>
  </si>
  <si>
    <t>PLOTTES/Bourg</t>
  </si>
  <si>
    <t>060971353001</t>
  </si>
  <si>
    <t xml:space="preserve">Le lagunage a assuré cette année un traitement efficace de la pollution domestique. Il a atteint de bonnes performances épuratoires. Seul le résiduel en azote ammoniacal témoigne d'une nitrification non aboutie. _x000D_
_x000D_
La collectivité a mandaté l'Agence Technique Départementale pour la réalisation d'un Schéma Directeur d'Assainissement en 2020. Cette étude préconisera des travaux visant l'optimisation de la collecte et l'optimisation du traitement en adéquation avec le milieu naturel ainsi que le nombre de raccordés actuels et futurs. _x000D_
_x000D_
_x000D_
</t>
  </si>
  <si>
    <t xml:space="preserve">Le réseau de type séparatif présente une forte réactivité aux épisodes pluvieux même faibles. </t>
  </si>
  <si>
    <t>L'activité algale est correcte sur le premier bassin. Les bassins deux et trois assurent convenablement leur rôle de finition de traitement.</t>
  </si>
  <si>
    <t>PLOTTES</t>
  </si>
  <si>
    <t>PRISSE/Bourg</t>
  </si>
  <si>
    <t>060971360003</t>
  </si>
  <si>
    <t>En 2019 le fonctionnement épuratoire du système d'assainissement a été correct et à permis une bonne préservation du milieu récepteur._x000D_
Les travaux de réhabilitation de réseau pour limiter les intrusions d'eaux claires sont à poursuivre. De même, des contrôles de branchements sont nécessaires pour vérifier la bonne séparation des eaux chez les particuliers.</t>
  </si>
  <si>
    <t xml:space="preserve">Sur l'année 10 déversements ont été enregistrés par la supervision du PR Vernes (A1). Le volume déversé au milieu naturel est estimé à environ 400 m3 soit moins de 0.3 % du volume traité par la station._x000D_
Le volume est bien plus faible que l'an dernier; le réseau séparatif ne devrait néanmoins pas réagir aux événements pluvieux._x000D_
La rue de la Poste et la rue du Quart ont été gainées cette année. C'est l'entreprise GUINOT qui a réalisé l'opération. Ces travaux étaient identifiés dans le schéma directeur à la rubrique « réduction des eaux claires parasites permanentes »._x000D_
Le réseau est toujours sujet à des entrées d'eaux claires, on s'aperçoit notamment d'une sensibilité importante du bassin versant "Mouhy". Beaucoup d'eaux claires transitent par ce poste._x000D_
</t>
  </si>
  <si>
    <t>Les volumes by passés en tête de station (A2) ont nettement baissés par rapport à l'an dernier; cela est du à l'année qui a été sèche._x000D_
En moyenne la charge hydraulique traité quotidiennement représente le rejet de 3700 Equivalents Habitants. La charge organique représente elle le rejet d'environ 2000 Equivalents habitants. La différence traduit la proportion d'eaux claires parasites qui reste importante._x000D_
La corrélation entre charge organique moyenne reçue, nombre de raccordés et quantité de boues produites est convenable même si l'on a tendance a observer une hausse de la production de boues cette année._x000D_
Des pics de charge organiques ont été atteint en août et septembre ou des flux équivalents à 3000 Equivalents Habitants ont été reçus._x000D_
Le rejet au milieu naturel a toujours été de bonne qualité._x000D_
Les objectifs réglementaires sont atteints.</t>
  </si>
  <si>
    <t>PRISSE</t>
  </si>
  <si>
    <t>LEISURE TECHNOLOGIES</t>
  </si>
  <si>
    <t>SANTE EARL</t>
  </si>
  <si>
    <t>Ruisseau de Chanot</t>
  </si>
  <si>
    <t>ROYER/Bourg</t>
  </si>
  <si>
    <t>060971377001</t>
  </si>
  <si>
    <t>L'ouvrage a joué convenablement son rôle de protection du milieu récepteur.</t>
  </si>
  <si>
    <t xml:space="preserve">Les effluents acheminés ont été majoritairement bien concentrés en pollution cette année._x000D_
</t>
  </si>
  <si>
    <t>Le fonctionnement épuratoire s'est dégradé au cours de l'année._x000D_
En cause, la forte concentration des effluents pendant une longue période sèche, ponctuée par quelques orages générant des à coup hydrauliques et un transfert dans le bassin aval. Néanmoins, l'évaporation étant importante au moment de l'étiage, le volume d'effluent rejeté était très faible sur les périodes ou l'épuration était la moins efficace.</t>
  </si>
  <si>
    <t>ROYER</t>
  </si>
  <si>
    <t>SAINT ALBAIN/Bourg</t>
  </si>
  <si>
    <t>060971383002</t>
  </si>
  <si>
    <t>Des travaux conséquents sont prévus par l'étude de schéma directeur pour limiter les pertes d'effluent et les entrées d'eaux claires.</t>
  </si>
  <si>
    <t>Le schéma directeur a été terminé cette année._x000D_
De longues périodes se sont écoulés entre les réunions et les transmissions de documents, ne favorisant pas les échanges._x000D_
Les périodes de réalisation des mesures n'ont pas toujours été propices (plutôt en nappe basse et temps sec)._x000D_
L'étude a néanmoins mis en évidence le drainage de la saone par le réseau en nappe haute._x000D_
Des pertes d'effluents au niveau des déversoirs d'orage mais également sur des portions de transfert ont été observées._x000D_
_x000D_
Les mises en séparatif des portions unitaires ont été chiffrés à 462 000 euros._x000D_
La réhabilitation de réseau dans la prairie (zone inondable) et dans le bas du village ou les passages caméra ont mis en évidence, casses, intrusions, mise en charge et probablement pertes d'effluent ont été chiffrés à 566 000 euros._x000D_
Malgré un curage préalable les passages caméra n'ont pas pus être réalisés sur la totalité du transfert situé en prairie puisque la conduite restait en charge à plus de 50 % ce qui en soit traduit un problème certain._x000D_
Des erreurs de branchements à l'origine de pertes d'effluent ou d'apport d'eaux claires ont également été mise en évidence.</t>
  </si>
  <si>
    <t>Le curage a été réalisé cette année. Nous le préconisions depuis 2016. Seul le premier bassin a été curé, 1800 m3 de boues ont été épandues par SUEZ Organique. Le second bassin aurait lui aussi mérité un curage mais n'a pas pu être fait. Il devrait l'être en 2020. Pour mémoire lors de notre estimation de la quantité de boues stockée effectué en 2015 nous avions mesurés 1450 m3 de boues en place dans le bassin 1 et 950 m3  dans le bassin 2._x000D_
Le lagune fonctionne régulièrement en surcharge hydraulique._x000D_
La capacité organique est elle aussi théoriquement atteinte au vu du nombre de raccordés mais tout n'arrive pas jusqu'à la station._x000D_
Cette année les effluents acheminés sur le lagunage ont été convenablement traité du fait de la sécheresse._x000D_
Le suivi du poste ne permet d'obtenir des données exploitables; en effet, malgré un changement des deux pompes en 2018 des obstructions a répétition sont de mise avec des temps de marche disproportionnés rendant impossible toute estimation de débit.</t>
  </si>
  <si>
    <t>SAINT ALBAIN</t>
  </si>
  <si>
    <t>SAINT ALBAIN/Les Murgiers</t>
  </si>
  <si>
    <t>060971383003</t>
  </si>
  <si>
    <t>Le fonctionnement du filtre planté n'est pas optimal._x000D_
Un résiduel important d'azote ammoniacal et des DCO élevés sont régulièrement constaté avant la noue de dissipation._x000D_
Il est impératif de veiller au bon fonctionnement de la chasse qui seule peut permettre une convection d'air nécessaire au fonctionnement correct du filtre._x000D_
Les relevés d'index de la chasse montrent bien qu'elle n'a jamais fonctionné correctement de l'année et qu'elle est fuyarde. Il est impératif de trouver une solution. _x000D_
La préservation du milieu est assuré puisque le rejet, même sujet a des variations de qualité, est soit infiltré soit évaporé dans la noue de dissipation et n'atteind pas le milieu récepteur superficiel</t>
  </si>
  <si>
    <t>SAINT MAURICE DE SATONNAY/Bourg</t>
  </si>
  <si>
    <t>060971460001</t>
  </si>
  <si>
    <t>La commune a fait ce qu'il fallait pour améliorer le fonctionnement de son système.</t>
  </si>
  <si>
    <t>La réalisation des travaux de mise en séparatif portera ses fruits une fois que les déversoirs d'orage situés sur les portions refaites pourront être court circuités._x000D_
Une quantité d'eaux claire visuellement importante vu la période a été observée lors d'un de nos passage au niveau d'une portion de réseau neuf situé en domaine privé. Il a été conseillé d'être vigilant sur l'évolution de la situation.</t>
  </si>
  <si>
    <t>Les ouvrages ont fonctionnées en sous charge cette année._x000D_
Lors du bilan 24 heures les rendements d'épuration imposés par la réglementation sont atteints._x000D_
L'apparition de lentilles sur les bassins a été génératrice d'ammoniac et de quelques mauvaises odeurs</t>
  </si>
  <si>
    <t>SAINT MAURICE DE SATONNAY</t>
  </si>
  <si>
    <t>Ruisseau de Mornay</t>
  </si>
  <si>
    <t>SAINT MAURICE DE SATONNAY/Satonnay</t>
  </si>
  <si>
    <t>060971460003</t>
  </si>
  <si>
    <t>Très bon fonctionnement épuratoire de ce petit ouvrage.</t>
  </si>
  <si>
    <t>Le réseau est toujours sensible aux apports pluviaux.</t>
  </si>
  <si>
    <t>Le filtre planté reçoit en moyenne une quinzaine de mètres cubes d'effluent à traiter chaque jour ce qui correspond au rejet d'environ 100 habitants et est compatible avec la capacité nominale de l'ouvrage._x000D_
Des variations de débit sont observés en temps de pluie mais sans incidences sur le fonctionnement épuratoire._x000D_
La qualité du rejet est toujours très satisfaisante._x000D_
Les conditions de fonctionnement au seins des massifs sont bonnes.</t>
  </si>
  <si>
    <t>SANCE/La grisière</t>
  </si>
  <si>
    <t>060971497001</t>
  </si>
  <si>
    <t>SENNECEY LE GRAND/La Farge</t>
  </si>
  <si>
    <t>060971512003</t>
  </si>
  <si>
    <t>Des travaux de réduction des eaux claires s'imposent.</t>
  </si>
  <si>
    <t>Les apports d'eaux claires sont trop importants._x000D_
Pour rappel, lors du schéma directeur il avait été décelé de gros apports en provenance de branchements particuliers. Un contrôle en nappe haute sur ces zones est donc conseillé.</t>
  </si>
  <si>
    <t>Même en année sèche, les volumes envoyés sur le lagunage représentent sur certains mois plus de 7 fois la capacité hydraulique des ouvrages. Dans ces conditions seule une dilution massive peut être constatée puisque les temps de séjour sont insuffisants._x000D_
Ces volumes sont sans doute encore plus impressionnants sur les derniers mois de l'année mais nous n'avions pas reçu les élements demandés à VEOLIA lors de l'édition du rapport._x000D_
Au moment de la réalisation de l'analyse réglementaire les exigences épuratoires étaient atteintes, mais ce constat n'est du qu'à la période de prélèvement (fin d'été très sec).</t>
  </si>
  <si>
    <t>SENNECEY LE GRAND</t>
  </si>
  <si>
    <t>LAITERIE CAPRINE</t>
  </si>
  <si>
    <t>Bief de Vieilmoulin</t>
  </si>
  <si>
    <t>SENNECEY LE GRAND/Vieil Moulin</t>
  </si>
  <si>
    <t>060971512005</t>
  </si>
  <si>
    <t>Malgré le fonctionnement perturbé de l'aération les effluents reçus sur la station ont été correctement traités toute l'année. Seul le rendements sur les MES n'a pas été atteint une fois en décembre mais à cette occasion le débit de référence était largement dépassé._x000D_
Le fonctionnement du réseau de collecte est lui moins efficace._x000D_
Les travaux préconisés par le schéma directeur visant à réduire les eaux parasites devront être planifiés pour améliorer l'efficience du système en limitant les déversements avant traitement. En effet, on se rend compte que ceux ci sont nombreux et que toute la charge théoriquement émise n'arrive pas jusqu'a la station.</t>
  </si>
  <si>
    <t xml:space="preserve">Les données des deux postes réseau n'ayant pas été transmises par VEOLIA à la date d'édition du rapport ne peuvent faire l'objet de commentaires (données demandées fin décembre)._x000D_
Le DO 5 a été reconfiguré cette année dans le cadre des travaux sur l'entrée Nord de la ville menés par le cabinet 2age._x000D_
L'analyse des volumes by passé au point A1, DO gros chène met en évidence de nombreux by pass, surtout en fin d'année ou la pluviommétrie a été abondante. En tout ce sont 17000 m3 d'effluent qui ont été déversés en ce point soit près de 6% du volume traité en station. 60% de ces déversements se sont produits sur les trois derniers mois de l'année._x000D_
</t>
  </si>
  <si>
    <t xml:space="preserve">Les effluents qui transitent par la station sont correctement traité._x000D_
En moyenne la charge polluante reçue équivaut au rejet de 1500 Habitants; la valeur la plus basse est obtenue en juin avec 800 habitants environs et la plus haute en mars avec 2400 habitants. La charge polluante théoriquement raccordée est de 3300 Equivalent Habitants une fois retiré la charge généré par les activités assimilés domestiques (restaurant, maison de retraite...) qui nous semble surévaluée dans l'estimation du SDA._x000D_
_x000D_
Sur l'année, la station a reçus environ 284000 m3 d'eaux usées a traiter._x000D_
Les effluents reçus sont régulièrement dilués par des eaux parasites, a titre d'exemple, la charge hydraulique moyenne reçue lors des bilans est de 5200 Equivalent Habitants alors que la charge organique est de 1500._x000D_
Environ 17000 m3 ont été by passé avant leur arrivé à la station au niveau du déversoir "gros chêne" et 3500 m3 au niveau du déversoir de tête. Soit au total 7% du volume traité._x000D_
_x000D_
La production de boues calculée par VEOLIA nous semble surestimée car il faudrait que la station reçoivent une charge polluante d'environ 3300 Equivalent Habitant pour arriver au tonnage annoncé alors qu'actuellement la charge reçue s'équilibre aux alentours de 1500 Equivalent Habitants. Il est conseillé de suivre la quantité de retour en tête et le mode d'échantillonnage des boues pour MS qui peut contribuer à surestimer les quantités extraites._x000D_
</t>
  </si>
  <si>
    <t>SNDCE</t>
  </si>
  <si>
    <t>SENOZAN/Eurosérum</t>
  </si>
  <si>
    <t>060971448802</t>
  </si>
  <si>
    <t>SAINT MARTIN BELLE ROCHE</t>
  </si>
  <si>
    <t>SENOZAN</t>
  </si>
  <si>
    <t>COOPLAIT</t>
  </si>
  <si>
    <t>EUROSERUM</t>
  </si>
  <si>
    <t>SERRIERES/Bourg</t>
  </si>
  <si>
    <t>060971518001</t>
  </si>
  <si>
    <t>En 2019, le fonctionnement biologique du lagunage a été marqué par une activité algale favorable à la dégradation de la pollution reçue mais qui, dans la configuration en monobasin un rejet qui reste chargé en algues vertes._x000D_
_x000D_
Le curage et la modification des ouvrages de traitement restent à ce jour à l'état de projet.</t>
  </si>
  <si>
    <t>SERRIERES</t>
  </si>
  <si>
    <t>SOLOGNY/cave viticole</t>
  </si>
  <si>
    <t>060971</t>
  </si>
  <si>
    <t>SOLOGNY/La Croix Blanche</t>
  </si>
  <si>
    <t>060971525001</t>
  </si>
  <si>
    <t>L'ouvrage assure son rôle de protection du milieu mais des investigations sur le réseau pour localiser des entrées d'eaux parasites seraient bénéfiques.</t>
  </si>
  <si>
    <t>Le réseau, très long, est sujet à des entrées d'eaux claires qu'il conviendrait de sectoriser.</t>
  </si>
  <si>
    <t>Le fonctionnement épuratoire a été correct cette année._x000D_
La charge hydraulique est variable en fonction des conditions climatiques et parfois supérieure à la capacité nominale de l'ouvrage._x000D_
La charge organique se situe régulièrement aux alentours de 550/600 habitants ce qui est compatible avec la capacité du lagunage.</t>
  </si>
  <si>
    <t>BERZE LE CHATEL</t>
  </si>
  <si>
    <t>SOLOGNY</t>
  </si>
  <si>
    <t>VERGET</t>
  </si>
  <si>
    <t>TOURNUS/Ville</t>
  </si>
  <si>
    <t>060971543001</t>
  </si>
  <si>
    <t>MANUFACTURE DE PLUMES ET DUVETS DE TOURNUS</t>
  </si>
  <si>
    <t>DEXTER</t>
  </si>
  <si>
    <t>TEFAL</t>
  </si>
  <si>
    <t>UCHIZY/Bourg</t>
  </si>
  <si>
    <t>060971550001</t>
  </si>
  <si>
    <t xml:space="preserve">La recherche des points d'intrusions d'eaux claires sur le réseau ainsi que la programmation d'un curage complet des ouvrages permettrait de limiter les rejets d'algues vertes parfois constatés._x000D_
Cette année sèche à permis un bon fonctionnement épuratoire du lagunage._x000D_
</t>
  </si>
  <si>
    <t>Il reste soumis a des variations de régime hydraulique en période de pluie.</t>
  </si>
  <si>
    <t>Les mesures de flux polluant en entrée d'ouvrage mettent en évidence un fonctionnement à charge nominale avec l'apport des aires d'autoroute. _x000D_
Si on isole la branche venant du Bourg celle ci apporte la charge hydraulique et polluante généré par 550 habitants environs. Cela est cohérent avec le nombre de foyers raccordés. _x000D_
La mesure des hauteurs de boues dans l'ouvrage a confirmé la nécessité d'un curage à court terme._x000D_
Cette année la qualité du traitement a été correcte et les rendements épuratoires imposés par la réglementation ont été respectés._x000D_
La faible quantité d'effluent rejeté en sortie d'ouvrage du fait de l'évaporation pendant la période estivale a permis de préserver le milieu.</t>
  </si>
  <si>
    <t>UCHIZY</t>
  </si>
  <si>
    <t>APRR (aires d'autoroutes)</t>
  </si>
  <si>
    <t>VARENNES LES MACON/Bourg</t>
  </si>
  <si>
    <t>060971556001</t>
  </si>
  <si>
    <t>VARENNES LES MACON</t>
  </si>
  <si>
    <t>La Doue</t>
  </si>
  <si>
    <t>VERS/Bourg</t>
  </si>
  <si>
    <t>060971572001</t>
  </si>
  <si>
    <t>Actuellement le pouvoir tampon du lagunage permet de ne pas trop impacter le milieu récepteur bien que la qualité du rejet soit souvent médiocre (rejet d'algues vertes)._x000D_
Si l'on souhaite l'améliorer il faut remplacer l'ouvrage en place.</t>
  </si>
  <si>
    <t xml:space="preserve">Cet ouvrage sommaire a un fonctionnement conforme à ce que l'on peut en attendre. En effet le bassin unique ne permet pas la bonne séparation des algues ce qui conduit régulièrement a un rejet bien coloré._x000D_
Néanmoins la forte évaporation cette année à permis de réduire grandement le débit d'effluent rejeté en sortie d'ouvrage avec même parfois une absence de rejet. La protection du milieu a donc été assurée par ce biais._x000D_
</t>
  </si>
  <si>
    <t>VERS/En Tury</t>
  </si>
  <si>
    <t>060971572002</t>
  </si>
  <si>
    <t>Il amène peu d'effluent et celui ci est bien concentré en pollution.</t>
  </si>
  <si>
    <t>Les bassins restent non étanches._x000D_
Seule une alimentation massive par une prise d'eau via le ruisseau voisin permet leur remplissage._x000D_
De fait, lorsque celle ci est en service c'est la dilution qui prédomine.</t>
  </si>
  <si>
    <t>VERS/Vaux</t>
  </si>
  <si>
    <t>060971572004</t>
  </si>
  <si>
    <t>Fonctionnement convenable de ce petit ouvrage.</t>
  </si>
  <si>
    <t>VERS/Vergis</t>
  </si>
  <si>
    <t>060971572003</t>
  </si>
  <si>
    <t>Le fonctionnement de cet ouvrage est jugé correct.</t>
  </si>
  <si>
    <t>Le Talenchant</t>
  </si>
  <si>
    <t>VERZE/Bourg - Roujoux</t>
  </si>
  <si>
    <t>060971574001</t>
  </si>
  <si>
    <t>Le fonctionnement de cet ouvrage qui reçoit la plupart du temps une sous charge organique est globalement moyen.</t>
  </si>
  <si>
    <t xml:space="preserve">Les performances réglementaires sont atteintes lors du bilan de février._x000D_
Néanmoins le rejet est régulièrement très vert ce qui met en évidence des transferts de matières organiques._x000D_
Pour tenter de les réduire il faut s'assurer que la charge hydraulique et organique qui transite par le réseau ne soient pas génératrice d'à coups._x000D_
A coup hydrauliques qui pourraient provenir de mauvais raccordements (eaux pluviales dans les eaux usées)._x000D_
A coup organiques issues d'activités non domestiques. Il pourrait être opportun de faire un point sur les flux générés par le viticulteur raccordé et éventuellement revoir la convention. _x000D_
</t>
  </si>
  <si>
    <t>VERZE</t>
  </si>
  <si>
    <t>VERZE/Hauts de Verze</t>
  </si>
  <si>
    <t>060971574004</t>
  </si>
  <si>
    <t>Le fonctionnement est très satisfaisant, les eaux rejetés au milieu sont de très bonne qualité.</t>
  </si>
  <si>
    <t>On observe des sur débits en temps de pluie ce qui sous entend des mauvais raccordements à rechercher.</t>
  </si>
  <si>
    <t>Les à coup hydrauliques en temps de pluie n'altèrent pas le fonctionnement épuratoire du filtre._x000D_
Les massifs sont bien oxygénés._x000D_
L'effluent est très bien traité. En moyenne 15 m3/j transitent par l'installation. En temps de pluie ce volume augmente significativement.</t>
  </si>
  <si>
    <t>VERZE/Lapalue</t>
  </si>
  <si>
    <t>060971574002</t>
  </si>
  <si>
    <t>Le fonctionnement de cet ouvrage non étanche et surchargé n'est pas satisfaisant bien que parfois les résultats observés atteignent les objectifs réglementaires.</t>
  </si>
  <si>
    <t xml:space="preserve">L'ouvrage fonctionne en surcharge._x000D_
Les conditions de fonctionnement biologiques sont difficiles mais les rendements minimums sont atteints lors du bilan de mai._x000D_
Les effluents s'infiltrent au cours du cheminement dans la filière._x000D_
</t>
  </si>
  <si>
    <t>VERZE/Verchizeuil</t>
  </si>
  <si>
    <t>060971574003</t>
  </si>
  <si>
    <t>Une bonne préservation du milieu est assurée grâce à l'ouvrage.</t>
  </si>
  <si>
    <t>Bon fonctionnement de ce réseau court.</t>
  </si>
  <si>
    <t>L'ouvrage fonctionne en sous charge mais les valeurs sont cohérentes avec le nombre de raccordés._x000D_
Les performances épuratoires sont largement atteintes._x000D_
Les drains du premier étage, bien pris par de la zooglée sont a nettoyer.</t>
  </si>
  <si>
    <t>Seille</t>
  </si>
  <si>
    <t>ruisseau de blaine</t>
  </si>
  <si>
    <t>FRDR11226</t>
  </si>
  <si>
    <t>Ruisseau des Claies</t>
  </si>
  <si>
    <t>BEAUREPAIRE EN BRESSE/Bourg</t>
  </si>
  <si>
    <t>060971027001</t>
  </si>
  <si>
    <t>Le premier bassin est saturé en boues, ce qui affecte le fonctionnement du lagunage. Par ailleurs, le traitement peut être également altéré par la présence trop importante de végétaux supérieurs autour des bassins et la présence d'algues vertes au rejet._x000D_
Le curage des boues stockées dans le bassin permettrait de retrouver un meilleur volume de traitement.</t>
  </si>
  <si>
    <t>Le transfert de pollution lors des épisodes pluvieux et la charge en boues importante dans le premier bassin sont des facteurs défavorables au bon processus d'épuration. Le curage des bassins est conseillé.</t>
  </si>
  <si>
    <t>BEAUREPAIRE EN BRESSE</t>
  </si>
  <si>
    <t>La Belaine</t>
  </si>
  <si>
    <t>BEAUREPAIRE EN BRESSE/Bourg Est - FPR</t>
  </si>
  <si>
    <t>060971027002</t>
  </si>
  <si>
    <t>La présence d'eaux claires parasites est anormale pour un réseau de type séparatif. _x000D_
Une réflexion sur le curage des boues stockées sur le 1er étage est recommandée._x000D_
Les performances réglementaires sont atteintes lors du bilan que nous avons réalisé en septembre.</t>
  </si>
  <si>
    <t xml:space="preserve">Les installations reçoivent en moyenne 88 m3 d'effluent à traiter par jour. Ce volume journalier est supérieur à la capacité nominale de l'ouvrage malgré une année relativement sèche._x000D_
Les roseaux sont concurrencés par les mauvaises herbes. Ce phénomène est dommageable et doit être limité par des opérations très régulières de désherbage manuel (surtout dès la fin d'hiver)._x000D_
Le fonctionnement épuratoire a été correct en 2019. La qualité du rejet est toujours très satisfaisante._x000D_
</t>
  </si>
  <si>
    <t>BEAUREPAIRE EN BRESSE/ZA La Chaigne</t>
  </si>
  <si>
    <t>060971027003</t>
  </si>
  <si>
    <t>ruisseau la boissine</t>
  </si>
  <si>
    <t>FRDR11207</t>
  </si>
  <si>
    <t>La Brenne</t>
  </si>
  <si>
    <t>BOSJEAN/Le Champ Signout</t>
  </si>
  <si>
    <t>060971044001</t>
  </si>
  <si>
    <t>BOSJEAN</t>
  </si>
  <si>
    <t>La Seille du Solnan a sa confluence avec la Saone</t>
  </si>
  <si>
    <t>FRDR596</t>
  </si>
  <si>
    <t>BRIENNE/Le Bas de Seille</t>
  </si>
  <si>
    <t>060971061001</t>
  </si>
  <si>
    <t>La station assure un traitement correcte de la pollution carbonée.</t>
  </si>
  <si>
    <t>Le réseau dessert 11 pavillons soit 30 Equivalents Habitants.</t>
  </si>
  <si>
    <t>Malgré le problème rencontré sur la fosse lors du pompage des boues, la filière ne semble pas affectée pour autant. Le filtre planté de roseaux de type horizontal associé à la fosse toute eaux jouent leur rôle de préservation du milieu naturel._x000D_
Le résiduel en azote ammoniacal est important mais habituel pour ce type de traitement.</t>
  </si>
  <si>
    <t>BRIENNE</t>
  </si>
  <si>
    <t>Solnan et Sevron</t>
  </si>
  <si>
    <t>FRDR598</t>
  </si>
  <si>
    <t>BRUAILLES/Bourg Sud</t>
  </si>
  <si>
    <t>060971064004</t>
  </si>
  <si>
    <t>En 2019, le fonctionnement biologique de ce lagunage a été satisfaisant._x000D_
_x000D_
Chaque année durant la majeure partie du temps, le niveau d'eau dans le dernier bassin n'atteint pas la cote de déversement, limitant l'impact sur le milieu naturel.</t>
  </si>
  <si>
    <t>Des aménagements simples (massifs béton) ont été réalisés cet été par les agents communaux pour fiabiliser l'écoulement des eaux entre les bassins et vers le fossé.</t>
  </si>
  <si>
    <t>BRUAILLES</t>
  </si>
  <si>
    <t>BRUAILLES/Les Moux</t>
  </si>
  <si>
    <t>060971064002</t>
  </si>
  <si>
    <t xml:space="preserve">En 2019, l'activité biologique de ce lagunage naturel a été normale._x000D_
_x000D_
Malgré un réseau séparatif des apports d'eaux parasites sont identifiées lors des pluies._x000D_
Début juillet, la qualité de l'effluent en sortie du lagunage répondait aux exigences réglementaires. Les algues vertes dans le rejet contribue à la présence de matières en suspension dans les eaux de sortie. Pour ce type de filière ce phénomène est courant._x000D_
</t>
  </si>
  <si>
    <t>Selon les relevés d'index des pompes, e débit transitant dans le poste réseau est impacté lors d'épisodes pluvieux.</t>
  </si>
  <si>
    <t>BRUAILLES/Les Prés de la Forêt</t>
  </si>
  <si>
    <t>060971064003</t>
  </si>
  <si>
    <t>En 2019, les conditions biologiques étaient régulièrement satisfaisantes dans les bassins du lagunage._x000D_
En sortie, le rejet au milieu naturel reste globalement de qualité correcte.</t>
  </si>
  <si>
    <t>L'apparition ponctuelle de lentilles peut selon la période de l'année parfois réduire l'efficacité de l'ouvrage</t>
  </si>
  <si>
    <t>BRUAILLES/Les Résidences de Patran</t>
  </si>
  <si>
    <t>060971064001</t>
  </si>
  <si>
    <t>En 2019, le fonctionnement a été satisfaisant._x000D_
Les eaux usées reçues sur la lagune sont correctement traitées. Début juillet, la qualité de l'effluent en sortie du lagunage répondait aux éxigences réglementaires.</t>
  </si>
  <si>
    <t>La stabilisation de la canalisation de transfert entre les bassin réalisé cet été par les agents communaux a été bénéfique.</t>
  </si>
  <si>
    <t>rivière la gizia</t>
  </si>
  <si>
    <t>FRDR11496</t>
  </si>
  <si>
    <t>Ruisseau du Breuil</t>
  </si>
  <si>
    <t>CHAMPAGNAT/Bourg</t>
  </si>
  <si>
    <t>060971079001</t>
  </si>
  <si>
    <t xml:space="preserve">L'arrivée permanente d'eaux claires parasites masque le taux de charge théoriquement important du lagunage. Selon le nombre de raccordés (119 abonnés), la station d'épuration est très sollicitée et fonctionne à plus de 130% de sa capacité nominale._x000D_
Sous l'effet de la dilution, l'activité biologique des bassins est réduite et le rejet au milieu naturel est de moyenne qualité._x000D_
La réalisation d'un schéma directeur d'assainissement est recommandée afin de répondre aux problématiques d'eaux claires parasites et du taux de charge important du lagunage. _x000D_
</t>
  </si>
  <si>
    <t>Le réseau draine une quantité importante d'eaux claires parasites.</t>
  </si>
  <si>
    <t>La dilution des eaux usées reçues ainsi que la surcharge hydraulique limite l'activité biologique au sein des bassin de lagunage.</t>
  </si>
  <si>
    <t>CHAMPAGNAT</t>
  </si>
  <si>
    <t>Ruisseau de Prouillat</t>
  </si>
  <si>
    <t>CHAMPAGNAT/Les Goys</t>
  </si>
  <si>
    <t>060971079002</t>
  </si>
  <si>
    <t xml:space="preserve">Ce lagunage fonctionne correctement malgré un taux de charge important au vu du nombre de raccordés. _x000D_
Le rejet est de bonne qualité. </t>
  </si>
  <si>
    <t>Ruisseau de l'Etang de Semon</t>
  </si>
  <si>
    <t>CHAMPAGNAT/Louvarel</t>
  </si>
  <si>
    <t>060971079003</t>
  </si>
  <si>
    <t xml:space="preserve">Selon le bilan 24H réalisé en août 2019, il en ressort qu'en période estivale, la station d'épuration travaille en surcharge polluante et hydraulique. Toutefois, cette période se conjugue avec la forte évaporation liée à l'augmentation de l'ensoleillement. Cela contribue à réduire le débit de sortie._x000D_
Ces conditions de fonctionnement saisonnières ne semblent pas impacter la qualité du rejet au milieu naturel._x000D_
_x000D_
Le rejet au milieu naturel est de bonne qualité tous paramètres confondus et respecte les exigences de l'arrêté du 21 juillet 2015. Le lagunage atteint de très bons rendements d'épuration._x000D_
_x000D_
Le propriétaire du camping a pour projet d'augmenter la fréquentation de son établissement à_x000D_
600 personnes/jour d'ici deux ans. A noter que le jour de la mesure et selon le propriétaire du camping, le nombre de personnes sur le camping s'élevait à 451 hors restaurant. Ce jour-là, le restaurant a réalisé 140 couverts._x000D_
</t>
  </si>
  <si>
    <t>Le réseau ne draine pas significativement d'eaux claires parasites._x000D_
L'antenne du côté du centre de loisirs est peu sollicitée avec seulement 6 m3/j le jour du bilan 24H. Aussi le débit atteint 8% du débit reçu à la station.</t>
  </si>
  <si>
    <t xml:space="preserve">L'activité biologique est correcte sur le premier bassin et s'estompe sur le second bassin. _x000D_
_x000D_
Suite à la demande de la Communauté de Communes Bresse Louhannaise Intercom', notre service a réalisé cet été un bilan 24H non réglementaire afin d'identifier le taux de charge de la lagune en pleine période estivale. _x000D_
_x000D_
Il en ressort une charge organique (DBO5) sous-estimée le jour du bilan soit 65% du nominal par rapport à la charge théorique attendue du fait du manque de liquéfaction de l'effluent. _x000D_
En revanche, la pollution azotée relativement fiable est tout à fait représentative de la charge théorique attendue et correspond à 148% de la capacité nominale de la station._x000D_
La charge hydraulique est également élevée et atteint 137% de la capacité hydraulique de la station. _x000D_
_x000D_
</t>
  </si>
  <si>
    <t>CONDAL/Bourg</t>
  </si>
  <si>
    <t>060971143002</t>
  </si>
  <si>
    <t>Le premier bassin assure un traitement correcte de la pollution organique en revanche la pollution azotée reste élevée._x000D_
Le second bassin est loin d'atteindre sa côte déversement compte tenu des défauts d'étanchéité (galeries sur la berge non reprises depuis plusieurs années) et du faible débit d'alimentation._x000D_
La station d'épuration ne présente pas d'incidence significative sur le milieu naturel. Toutefois, la pérennité des ouvrages passent par une lutte contre les ragondins (aucune opération de piégeage depuis de longues années) et une remise en état des points fragilisés.</t>
  </si>
  <si>
    <t xml:space="preserve">Le premier bassin de forme longitudinale et équipé d'une cloison de fond de bassin retient des boues dans le premier tiers de sa surface. Aussi nous recommandons un pompage des boues en tête de bassin afin de désengorger l'entrée._x000D_
Le second bassin n'est toujours que partiellement rempli._x000D_
</t>
  </si>
  <si>
    <t>CONDAL</t>
  </si>
  <si>
    <t>Le Besançon</t>
  </si>
  <si>
    <t>CONDAL/Lotissement</t>
  </si>
  <si>
    <t>060971143001</t>
  </si>
  <si>
    <t xml:space="preserve">Malgré un fonctionnement non optimal (remontées de boues, couche de lentilles), le lagunage assure un traitement efficace de la pollution domestique. Le rejet au milieu naturel est de bonne qualité. Toutefois, la pérennité des ouvrages est compromise par les nombreuses dégradations sur les berges occasionnées par les ragondins._x000D_
</t>
  </si>
  <si>
    <t>Le premier bassin présente un aspect chargé avec quelques remontées de boues. _x000D_
Le second bassin est quant à lui sujet à la couverture de lentilles en période estivale.</t>
  </si>
  <si>
    <t>50,6</t>
  </si>
  <si>
    <t>CUISEAUX/Abattoir + bourg</t>
  </si>
  <si>
    <t>060971157001</t>
  </si>
  <si>
    <t>BIGARD</t>
  </si>
  <si>
    <t>CUISEAUX/Jarey</t>
  </si>
  <si>
    <t>060971157002</t>
  </si>
  <si>
    <t>Au vu du nombre de raccordés, ce lagunage travaille à 50% de sa capacité nominale._x000D_
Compte tenu de l'épisode de sécheresse en 2019, le lagunage n'a pas atteint sa côte de déversement sur l'ensemble de l'année. _x000D_
Les eaux en limite de déversement du dernier bassin était de bonne qualité lors du prélèvement.</t>
  </si>
  <si>
    <t>Fin 2018, le lagunage dessert 42 branchements soit 90 Equivalent Habitants.</t>
  </si>
  <si>
    <t xml:space="preserve">L'activité biologique des bassins est satisfaisante._x000D_
</t>
  </si>
  <si>
    <t>CUISEAUX</t>
  </si>
  <si>
    <t>CUISERY/Bourg + abattoir</t>
  </si>
  <si>
    <t>060971158003</t>
  </si>
  <si>
    <t xml:space="preserve">La station d'épurationa  atteint cette année 2019 de très bonnes performances épuratoires tous paramètres confondus. Le rejet est de qualité satisfaisante et respecte les exigences réglementaires._x000D_
_x000D_
_x000D_
Charge hydraulique_x000D_
Cette année 2019 a été marquée par une sécheresse. Ces conditions météorologiques se sont traduites sur le plan hydraulique par une baisse des déversements en tête de station par rapport à l'année précedente aussi bien en nombre de jours de déversement avec une baisse de 38% mais surtout en volume déversé avec une baisse de 80%._x000D_
La station d'épuration a fonctionné en moyenne sur l'année 2019 à 63% de sa capacité nominale de temps sec. Le volume déversé en tête de station correspond à 2,5% du volume traité à la station d'épuration._x000D_
_x000D_
charges polluante:_x000D_
_x000D_
Selon le nombre de raccordés domestiques issu du RPQS 2014 (784 abonnés soit 1 725 EH) et la quantité de rejets autorisés pour les industriels dans le cadre des conventions de déversement (Guillot Cobreda : 3 200 EH, Bourgogne repas : 530 EH, Morpol: 830 EH en projet), la station est susceptible de recevoir 6285 EH soit 92 % de la capacité nominale des ouvrages. _x000D_
En se basant sur cette pollution théorique émise, la capacité résiduelle permettant des raccordements supplémentaires liés au développement de l'urbanisation, est assez faible._x000D_
_x000D_
Sur la base des données d'auto-surveillance, la station fonctionne en moyenne annuelle à 52 % de sa capacité nominale en termes de pollution sur le paramètre DCO._x000D_
_x000D_
Selon la production de boues (considérée comme un indicateur fiable), la charge polluante éliminée atteint 50 % de la capacité nominale de la station d'épuration. En effet, les boues produites atteignent en 2019, 51,7 T de MS soit la pollution éliminée de 3 450 EH._x000D_
Cette valeur est bien inférieure au 6285 EH que la station est théoriquement en mesure de collecter compte tenu des conventions de déversement. La pollution industrielle fluctue au cours de l'année et présente des périodes de pointe mais reste globalement inférieure au maximum autorisé. _x000D_
En se basant sur les moyennes annuelles, on constate que la part industrielle de Guillot-Cobreda correspond à 62 % de la charge polluante moyenne reçue en station._x000D_
D'autre part, sur les 4 bilans 24 h de Bourgogne Repas coïncidant avec les bilans station, la charge moyenne de l'industriel atteint 37 % de la charge polluante reçue en station. Ces éléments mettent en évidence la très forte proportion industrielle. De plus, les charges estimées en sortie des industriels ne sont probablement pas en totalité reçues à la station (pertes sur le réseau)._x000D_
La filière de traitement peut être rapidement affectée par une surcharge polluante industrielle._x000D_
Cela implique d'être vigilant en cas de fortes surcharges polluantes et d'adapter les réglages en conséquence mais il convient également de veiller au respect des prescriptions de la convention de déversement des industriels._x000D_
_x000D_
Une réflexion globale sur le déversement en tête de la station (arrivée industrielle et communale frontales) et la gestion de l'alimentation de la station (panier dégrilleur non limitant et diamètre conduite d'alimentation suffisante) permettrait de répondre aux deux problématiques suivantes :_x000D_
_x000D_
?	limiter voire éviter le déversement de l'antenne industrielle en période pluvieuse,_x000D_
?	ne pas déverser avant l'atteinte du débit de référence de la station._x000D_
_x000D_
Ces points associés à d'autres problématiques telles que la saturation de l'exutoire jusqu'en Seille provoquant la mise en charge du canal de by-pass et la gestion des eaux pluviales notamment chemin du Tacot devront être intégrés dans le nouveau schéma directeur d'assainissement._x000D_
_x000D_
Une meilleure gestion des déversements en tête contribuera à augmenter le rendement global d'épuration du système de traitement._x000D_
_x000D_
_x000D_
Toutefois, la bonne gestion de l'aération et de l'extraction des boues contribuent aux conditions biologiques favorables au traitement efficace de la pollution domestique et industrielle. _x000D_
</t>
  </si>
  <si>
    <t xml:space="preserve">L'ensemble des 7 postes de relevage et des déversoirs d'orage sont convenablement suivis et entretenus. Un curage annuel est réalisé sur chaque poste._x000D_
Globalement, les relevés mettent en évidence un équilibre des temps de fonctionnement des pompes satisfaisant traduisant une bonne alternance des groupes de pompage._x000D_
_x000D_
Les postes de ZA Bois Bernoux et du camping sont équipés d'une télégestion et devront faire l'objet d'un tarage des pompes compte tenu des données disponibles._x000D_
_x000D_
Concernant le poste de relevage du camping, on consate bien un fonctionnement des pompes calé sur la période d'ouverture du camping soit du 1er avril au 31 octobre. Les pompes fonctionnent en moyenne moins de 15 minutes chacune par jour en respectant une bonne alternance. On note seulement un fonctionnement exceptionnellement élevé de la pompe 1 du 12 au 19 avril avec un temps moyen journalier de 4h/j._x000D_
_x000D_
On constate que le poste de la ZI du Bois Bernoux est très peu sollicité. On comptabilise seulement quelques litres par jour. Le poste est à l'arrêt au mois d'août._x000D_
_x000D_
Pour le poste de La Petite Bêche, on constate un déséquilibre des temps de marche pour les mois de janvier et février avec un fonctionnement 4 à fois plus élevé pour la pompe n°2  (blocage poire de niveau ?)._x000D_
_x000D_
Pour le poste de La Chaux, on constate un déséquilibre des temps de marche pour les mois de février, juin, août et décembre (blocage poire de niveau ?)._x000D_
_x000D_
Les débits les plus importants transitent sur les postes de relevage de "La Grande Cellière" et "La zone artisanale du Bois Bernoux". Ils correspondent chacun à 7 % du débit entrant à la station d'épuration._x000D_
Les courbes de débit montrent la sensibilité de ces postes aux épisodes pluvieux._x000D_
_x000D_
_x000D_
Rejets industriels_x000D_
_x000D_
GUILLOT COBREDA_x000D_
Obligations de suivi_x000D_
L'industriel Guillot Cobreda est tenu de respecter les prescriptions de rejet définies dans la convention de déversement d'octobre 2015 qui arrivera à échéance en octobre 2020. Le suivi des rejets consiste en une mesure permanente du débit journalier, de la température et du pH ainsi que 12 bilans 24 h proportionnels au débit. L'analyse mensuelle de l'échantillonnage concerne les paramètres suivants : DBO5, DCO, MES, NTK et Pt et l'analyse trimestrielle concerne les MEH. Les métaux lourds font l'objet d'une analyse annuelle. L'établissement est équipé d'un pré-traitement permettant de respecter les niveaux de rejets de la convention._x000D_
_x000D_
Interprétations des résultats (cf graphique)_x000D_
Les résultats de 20 bilans 24 h pour l'année 2019 ont été transmis à la commune sous forme de tableau. _x000D_
Les résultats appellent les remarques suivantes :_x000D_
- à noter que les bilans 24 h doivent être proportionnels au débit pour une meilleure représentativité. Il n'est pas précisé si le mode d'échantillonnage est chronométrique ou asservi au débit. Il est regrettable que seulement 3 bilans 24 h ne coïncident avec les bilans 24 h de la station d'épuration,_x000D_
- la commune ne dispose pas des résultats d'analyse annuelle sur les métaux lourds ainsi que la mesure en continu de la température, du pH et du débit,_x000D_
- sur les 20 bilans 24 h réalisés, 10 respectent totalement la convention de déversement. En termes de flux de pollution, on observe quatre dépassements en janvier février avril et mai 2019 représentant respectivement 115 %, 105%, 116% et 143% du flux maximum autorisé en DBO5. _x000D_
Depuis le mois de juin, l'abattoir a réalisé une modification de son prétraitement en augmentant la concentration du coagulant. Cela a vraisemblablement permis une meilleur floculation. De fait, on note un respect des seuils autorisés en flux sur le reste de l'année. _x000D_
En termes de concentration, on note des dépassements sur 10 bilans concernant les paramètres DBO5 et azote de Kjeldhal._x000D_
On constate une augmentation de charge de 44 % en moyenne annuelle par rapport à 2014 et de une baisse de -5% par rapport à 2018_x000D_
(cf graphique)._x000D_
Malgré une tendance à l'augmentation du flux de pollution, les résultats obtenus en termes de flux restent convenables au regard du flux autorisé. Une amélioration est à porter sur les résultats en termes de concentration._x000D_
_x000D_
_x000D_
BOURGOGNE REPAS_x000D_
Obligations de suivi _x000D_
L'industriel Bourgogne Repas est tenu de respecter les prescriptions de rejet définies dans la convention de déversement de 2007 en cours de révision. En effet, la société "Bourgogne Repas" prévoit d'augmenter son activité. La mise en place d'un prétraitement fin 2019. Il s'agit d'un aéroflottateur. Ces travaux devraient s'accompagner de la mise en place d'équipements d'autosurveillance pour la réalisation de bilan 24 h. La mise à jour de la convention de déversement est en cours de signature. Toutefois il ne devrait pas avoir de changement majeur sur les objectifs de rejet hormis sur le phosphore qui passerait de 2 à 1kg/j et sur la fréquence d'analyse des paramètres NTK, DBO5 et Pt qui passerait  de trimestrielle à mensuelle._x000D_
_x000D_
_x000D_
Pour l'heure, le suivi des rejets consiste en une mesure permanente du débit journalier, de la température et du pH ainsi que 4 bilans 24 h proportionnels au débit. L'analyse trimestrielle de l'échantillonnage concerne les paramètres suivants : DBO5, DCO, MES, NGL, Pt et MEH. Mais une analyse annuelle doit également être réalisée sur les métaux lourds et les hydrocarbures totaux. L'établissement est équipé d'un pré-traitement permettant de respecter les niveaux de rejets de la convention (bac dégraisseur). Les bilans 24 h sont délégués à la société SUEZ. Les bilans 24 h coïncident avec les bilans 24 h complets de la station d'épuration._x000D_
_x000D_
Interprétations des résultats (cf graphique)_x000D_
Les quatre bilans 24 h ont été réalisés par un technicien SUEZ. Les échantillonnages ont été réalisés proportionnellement au débit conformément à la convention. _x000D_
Sur les quatre bilans 24 h réalisés, aucun ne respecte totalement les prescriptions de la convention._x000D_
_x000D_
Les dépassements sont très importants autant en termes de flux de pollution qu'en termes de concentration sur la majorité des paramètres._x000D_
_x000D_
Les dépassements sur les concentrations sont quasiment permanent sur l'ensemble des paramètres avec notamment la DCO en moyenne 5 à 6 fois plus élevée que le seuil imposé. Quant au MES les concentrations peuvent atteindre plus de 16 fois la concentration maximale._x000D_
_x000D_
A titre d'exemple, lors du bilan du mois de février les concentrations sont entre 5 et 13 fois plus élevées que le seuil imposé par la convention suivant les paramètres. _x000D_
Par ailleurs, le paramètre MEH permettant de quantifier les graisses est largement dépassé sur les quatre bilans avec une concentration jusqu'à 13 fois plus importante que le seuil imposé. Lors du bilan du24/09/2019, on note un rejet après bac-dégraisseur de 30,9 kg de MEH sur la journée contre les 6 kgMEH/j autorisés._x000D_
_x000D_
Pour 3 bilans sur 4, le pH est inférieur au seuil de 5,5 exigé._x000D_
La commune doit être destinataire des résultats des mesures en continu du débit, du pH et de la température des rejets de l'industriel au cours de l'année ainsi que  les résultats annuels des métaux lourds et des hydrocarbures._x000D_
_x000D_
_x000D_
MORPOL_x000D_
Un arrêté d'autorisation de déversement a été délivré le 27 janvier 2011 à l'entreprise MORPOL pour une durée de validité de 4 ans. Un avenant a la convention a été réalisé en 2018 pour une durée de 5 ans._x000D_
D'autre part, l'activité de la société "Morpol" s'est étendue depuis le mois d'octobre 2018. La découpe de poisson est réalisée par poste en 3 * 8 h. Entre chaque poste une opération de nettoyage est réalisée._x000D_
_x000D_
Compte tenu de ces éléments, une nouvelle convention est à établir avec la société Morpol. Un projet de convention a été étudié au mois d'août 2018. En fixant les flux autorisés, il convient de s'assurer de la cohérence avec la capacité résiduelle de la station mais également de s'assurer de pas contribuer à classer le déversoir d'orage du Tacot en point réglementaire A1 susceptible de recevoir une charge polluante supérieure à 2000 Equivalents Habitants._x000D_
_x000D_
Contrairement aux 12 bilans 24H proportionnels au débit exigés par la convention, la commune dispose seulement de 6 résultats d'analyses des eaux rejetées par l'établissement sans mesure de débit. Toutefois, en termes de concentration les 6 analyses sont bien largement inférieures aux seuils maximums fixés dans la convention sur l'ensemble des paramètres. _x000D_
_x000D_
_x000D_
_x000D_
Il sera nécessaire que les bilans 24 h des industriels correspondent autant que possible aux dates des bilans 24 h planifiés sur la station d'épuration. _x000D_
_x000D_
_x000D_
Déversements R1 au DO du Tacot:_x000D_
_x000D_
On comptabilise 20 déversements sur le déversoir d'orage du Tacot avec notamment 4 déversements qui ont eu lieu en l'absence de précipitations. Il semble fort probable que ces déversements sont de faux déversements liés à une simulation de hauteur d'eau sous la sonde lors du contrôle du capteur. Aussi nous recommandons à l'exploitant de bien veiller au retrait de ces fausses valeurs de déversements lors de ces contrôles. _x000D_
_x000D_
_x000D_
Déversements en tête de station (A2)_x000D_
_x000D_
Les déversements en tête de station sont au nombre de 74 par an. Néanmoins, on comptabilise au minimum13 valeurs parasites allant de 1 à 5 m3/j._x000D_
Sur les 61 autres valeurs, on note que 38 déversements ont eu lieu alors que le débit traité à la station n'atteint pas la capacité nominale de temps sec de la station à savoir 1085 m3/j._x000D_
On comptabilise 6 déversements "légitimes" puisque le débit traité dépasse la capacité de temps pluie de la station à savoir 1700 m3/j._x000D_
Dans les autres cas où il existe un by-pass alors que la capacité de temps de pluie n'est pas atteinte (1700 m3/j), on peut supposer un déversement lié à un débit instantané trop important. _x000D_
Toutefois, le nombre de déversements pourraient être réduits en améliorant la configuration du déversoir en tête de station qui favorise le déversement. En effet, les deux antennes en provenance de la commune et de l'abattoir (diamètre 200 mm) sont frontales et le départ vers la station se trouve à la perpendiculaire. Une modification sur le panier dégrilleur du poste pourraît également éviter la mise en charge de la conduite en cas de fort débit. _x000D_
_x000D_
_x000D_
_x000D_
_x000D_
_x000D_
_x000D_
_x000D_
</t>
  </si>
  <si>
    <t xml:space="preserve">L'importante pluviométrie du dernier trimestre se fait ressentir sur le débit collecté compte tenu du caractère partiellement unitaire du réseau d'assainissement. La charge hydraulique atteint en moyenne sur cette période 908 m3/j soit 84% du nominal de la station alors qu'en période sèche de juillet à octobre le débit est de 463 m3/j en moyenne soit 43% de la capacité nominale._x000D_
La charge hydraulique reçue en moyenne annuelle atteint 685 m3/j soit 63% de la capacité nominale de la station._x000D_
_x000D_
Quant à la charge polluante elle est très variable sur les 12 bilans 24h réalisés en fonction de l'activité des industriels le jour de la mesure. _x000D_
La concentration de l'effluent peut varier de 260 mg DCO/l en octobre à 1200 mg DCO/j en juillet. En moyenne annuelle, la charge polluante atteint 417 kg DCO/j soit la charge émise par 3475 EH. Cela représente 51% de la capacité nominale de la station._x000D_
_x000D_
Les conditions de charge sont tributaires à la fois des activités industrielles mais également des épisodes pluvieux (eaux pluviales) et du niveau de la nappe (eaux claires parasites permanentes)._x000D_
_x000D_
Les conditions d'oxygénation optimales du bassin d'aération sont parfois difficiles à atteindre lors des arrivées industrielles mais globalement la gestion de l'aération est satisfaisante compte tenu des résultats sur les paramètres azotés et de l'asservissement sur la sonde oxygène._x000D_
_x000D_
L'extraction en boues régulières assure une charge en boues relativement constante dans le bassin d'aération ce qui est bénéfique pour le traitement. _x000D_
_x000D_
_x000D_
_x000D_
_x000D_
</t>
  </si>
  <si>
    <t>CUISERY</t>
  </si>
  <si>
    <t>BOURGOGNE REPAS</t>
  </si>
  <si>
    <t>GUILLOT COBREDA</t>
  </si>
  <si>
    <t>CUISERY/Pré du Gué</t>
  </si>
  <si>
    <t>060971158002</t>
  </si>
  <si>
    <t>L'intrusion d'eaux claires parasites en quantité significative contribue au lessivage des bassins de lagunage. _x000D_
Toutefois, le rejet au milieu naturel reste de bonne qualité._x000D_
_x000D_
L'actualisation du Schéma Directeur d'Assainissement permettra de faire le point sur les préconisations et travaux réalisés suite au dernier Schéma datant de 2006 et de prévoir un nouveau programme de travaux afin de réduire les eaux claires parasites.</t>
  </si>
  <si>
    <t>Le réseau d'assainissement draine des eaux claires parasites.</t>
  </si>
  <si>
    <t>L'activité algale est très faible._x000D_
Lors de l'analyse réglementaire d'octobre les objectifs imposés par la réglementation étaient atteints.</t>
  </si>
  <si>
    <t>DOMMARTIN LES CUISEAUX/Bourg</t>
  </si>
  <si>
    <t>060971177001</t>
  </si>
  <si>
    <t xml:space="preserve">Le filtre planté de roseaux et le lagunage atteignent de bonnes performances épuratoires. Le rejet au milieu naturel est de bonne qualité. _x000D_
Les axes d'améliorations doivent porter sur la calage du déversoir en tête de station et l'étanchéïté de la lame  ainsi que sur le bridage du filtre afin de limiter les déversements aux pluies mensuelles. Toutefois, l'incidence des départs au top plein du poste est limité puisque les eaux potentiellement déversées sont redirigées sur le lagunage. _x000D_
par ailleurs, une déconnexion d'une partie des eaux pluviales du réseau unitaire pourrait également être une piste d'amélioration (recherche d'autres exutoires que le réseau d'assainissement)._x000D_
</t>
  </si>
  <si>
    <t xml:space="preserve">Le réseau de type unitaire est très réactif à la pluviométrie mais il draine également des eaux claires parasites permanentes._x000D_
_x000D_
Le poste réseau fonctionnement correctement. L'alternance des pompes est correcte et le débit estimé est relativement cohérent avec le nombre de raccordés. </t>
  </si>
  <si>
    <t xml:space="preserve">Le poste de relevage fonctionne correctement. L'amplitude de marnage du poste est constante._x000D_
La charge hydraulique reçue est tributaire des épisodes pluvieux et varie en moyenne mensuelle de 70 m3/j à 138 m3/j sur le dernier trimestre._x000D_
Le filtre planté de roseaux associé au lagunage assure un traitement efficace de la pollution domestique._x000D_
A noter que le filtre planté de roseaux est capable de recevoir des surcharges hydrauliques sans incidence néfaste sur ses performances. Le seuil maximum de débit rentré dans l'automate programmable pour le bridage du filtre doit être cohérent avec les données IRSTEA. _x000D_
_x000D_
A l'occasion du bilan 24 h du mois d'octobre, la station d'épuration a travaillé à 151 % de sa capacité hydraulique et à 80 % de sa capacité organique (selon paramètre DCO)._x000D_
Selon la méthode des minimas nocturnes, la proportion des eaux claires parasites est estimée à environ 20 %. _x000D_
Le volume by-passé en tête de station atteignait ce jour là 22 m3/j soit 14 % du débit total reçu à la station. _x000D_
_x000D_
_x000D_
_x000D_
</t>
  </si>
  <si>
    <t>DOMMARTIN LES CUISEAUX</t>
  </si>
  <si>
    <t>La Valliere Sonette incluse</t>
  </si>
  <si>
    <t>FRDR599</t>
  </si>
  <si>
    <t>FLACEY EN BRESSE/Bourg</t>
  </si>
  <si>
    <t>060971198001</t>
  </si>
  <si>
    <t xml:space="preserve">AUTOSURVEILLANCE 2020_x000D_
Au titre de l'autosurveillance réglementaire, cette station est soumise à l'obligation de réaliser un bilan 24 heures tous les deux ans dans les conditions prévues par l'arrêté du 21 juillet 2015. Nous réaliserons cette prestation au cours de l'année 2020._x000D_
_x000D_
En 2019, le fonctionnement biologique de ce lagunage a été satisfaisant._x000D_
En sortie, le rejet au milieu naturel reste globalement de qualité correcte._x000D_
Lors de la période estivale relativement sèche, le niveau d'eau dans le dernier bassin a diminué, limitant l'impact sur le milieu naturel. </t>
  </si>
  <si>
    <t xml:space="preserve">Travaillant nettement en dessous de sa capacité nominale, l'activité biologique dans les bassins est bonne._x000D_
</t>
  </si>
  <si>
    <t>FLACEY EN BRESSE</t>
  </si>
  <si>
    <t>ruisseau le teuil</t>
  </si>
  <si>
    <t>FRDR10465</t>
  </si>
  <si>
    <t>Ruisseau Le Teuil</t>
  </si>
  <si>
    <t>FRANGY EN BRESSE/Bourg</t>
  </si>
  <si>
    <t>060971205001</t>
  </si>
  <si>
    <t>En 2019, le fonctionnement a été satisfaisant._x000D_
La qualité de l'eau traitée est restée correcte. Le rejet peut être altéré par la présence résiduelle d'algues._x000D_
_x000D_
Début juin, nous vous avons remis le modèle de cahier de vie pré-remplit qu'il est nécessaire que vous complètiez avant de le signer pour le transmettre au service Police de l'Eau et à l'Agence de l'eau RMC, comme le prévoit la réglementation. Un exemplaire de ce document doit également nous être retourné.</t>
  </si>
  <si>
    <t>Selon le nombre de raccordés domestiques, cette station travaille en sous charge. Cependant les assimilés non domestiques (restaurant ...) peuvent avoir un impact non négligeable sur le fonctionnement de l'ensemble du système d'assainissement.</t>
  </si>
  <si>
    <t>FRANGY EN BRESSE</t>
  </si>
  <si>
    <t>La Gizia</t>
  </si>
  <si>
    <t>FRONTENAUD/Bourg</t>
  </si>
  <si>
    <t>060971209001</t>
  </si>
  <si>
    <t>La charge hydraulique reçue est variable au cours de l'année en fonction de la pluviométrie. _x000D_
Ce lagunage atteint de bonnes performances épuratoires en matière de pollution carbonée. Le rejet peut toutefois être altéré par un départ d'ammonium. Néanmoins, cela reste sans incidence significative sur le milieu récepteur.</t>
  </si>
  <si>
    <t>Le réseau de nature séparative draine des eaux pluviales ainsi que des eaux de réessuyage du réseau à la suite d'un épisode pluvieux._x000D_
A l'occasion d'une visite du réseau nous avons identifier certains tampons à dégager._x000D_
D'autre part, un hydrocurage préventif du réseau serait bénéfique pour améliorer l'écoulement de l'effluent. Des tronçons sensibles à l'encrassement ont été identifiés.</t>
  </si>
  <si>
    <t xml:space="preserve">Le lagunage présente une activité biologique satisfaisante même si le premier étage semble affecté par la forme allongée du bassin (aspect chargé)._x000D_
L'ouvrage atteint de bonnes performances épuratoires. Toutefois, la concentration significative en azote ammoniacal au rejet témoigne de conditions d'oxygénation non optimales._x000D_
_x000D_
Lors du bilan 24H du mois d'avril 2019, la station a fonctionné à 148% de sa capacité hydraulique et entre 60 et 90% de sa capacité organique selon que l'on se base sur le paramètre DCO ou NTK._x000D_
_x000D_
_x000D_
</t>
  </si>
  <si>
    <t>FRONTENAUD</t>
  </si>
  <si>
    <t>FRONTENAUD/Le Molard</t>
  </si>
  <si>
    <t>060971209004</t>
  </si>
  <si>
    <t>Plusieurs défauts de conception ne permettent pas à l'ouvrage de fonctionner de façon optimale notamment par manque de dénivelé. Toutefois, la station ne présente pas d'impact significatif sur le milieu naturel.</t>
  </si>
  <si>
    <t>Le réseau dessert 8 habitations dont l'atelier municipal.</t>
  </si>
  <si>
    <t>Les pré-filtres dans leur configuration actuelle ne permettent pas un entretien facilité._x000D_
L'ouvrage de chasse n'a presque jamais correctement fonctionné. Une fuite sur l'auget conduit à une alimentation en continu du filtre mais à un débit très faible._x000D_
La filtration sur sable semble satisfaisante.</t>
  </si>
  <si>
    <t>FRONTENAUD/Maison de Retraite des Crozes</t>
  </si>
  <si>
    <t>060971209003</t>
  </si>
  <si>
    <t>Ruisseau de Joudes</t>
  </si>
  <si>
    <t>JOUDES/Bourg</t>
  </si>
  <si>
    <t>060971243002</t>
  </si>
  <si>
    <t>Malgré des bassins saturés en boues, le rejet au milieu naturel au moment de la visite est de bonne qualité en termes de pollution carbonée. Le rejet en ammonium témoigne cependant d'un défaut d'oxygénation._x000D_
_x000D_
Les analyses de boues réalisées en décembre 2019 sur chacun des bassins mettent en évidence la conformité des boues pour une valorisation agricole. la chambre d'agriculture assure le plan d'épandage. Notre service transmettra un modèle adapté de cahier des charges pour la consultation d'entreprises de curage. _x000D_
_x000D_
Selon les orientations du Schéma Directeur d'Assainissement il est prévu en 2022 la suppression de cette station d'épuration et le renvoi des eaux usées via un poste de relevage sur la station d'épuration redimensionnée du hameau de Marciat.</t>
  </si>
  <si>
    <t>Le diagnostic du schéma directeur a permis de mettre en évidence la sensibilité du réseau en provenance du Bourg aux eaux météoriques contrairement à l'antenne desservant le château. Dans l'ensemble, le réseau ne draine pas de façon significative des eaux claires parasites permanentes.</t>
  </si>
  <si>
    <t xml:space="preserve">Les bassins sont saturés en boues et en déchets végétaux telles que les feuilles mortes. </t>
  </si>
  <si>
    <t>JOUDES</t>
  </si>
  <si>
    <t>Bief de Louvarel</t>
  </si>
  <si>
    <t>JOUDES/Marciat</t>
  </si>
  <si>
    <t>060971243001</t>
  </si>
  <si>
    <t>Malgré certains points à améliorer (état des talus, lutte contre les ragondins, retrait des herbiers flottants) cette station d'épuration a assuré en 2019 un traitement efficace de la pollution domestique. Les conditions d'oxygénation ont permis un rejet au milieu naturel de bonne qualité._x000D_
_x000D_
Selon les conclusions du Schéma Directeur Assainissement, il est prévu en 2022 le transfert des eaux usées du Bourg sur cette ouvrage par l'intermédiaire d'un poste de relevage. Aussi le lagunage de Marciat sera remplacé par une nouvelle station d'épuration de type filtre planté de roseaux d'une capacité minimum de 450 Equivalents Habitants. Une Zone de Rejet Végétalisé permettra de limiter l'impact du rejet sur le milieu naturel compte tenu du débit d'étiage très faible du cours d'eau récepteur.</t>
  </si>
  <si>
    <t>Les mesures réalisées à l'occasion du schéma directeur mettent en évidence la sensibilité de l'ensemble du réseau aux eaux météoriques. En revanche, seul le hameau de Marciat est sensible aux eaux claires parasites permanentes (taux de dilution de 100 %) contrairement au réseau en amont du hameau qui est peu concerné par ces intrusions d'eaux claires.</t>
  </si>
  <si>
    <t xml:space="preserve">L'activité biologique des bassins de lagunage est correcte. Les berges sont dégradées pas les ragondins. La digue entre le second bassin et le bassin tampon menace de disparaître compromettant ainsi le fonctionnement de la chasse._x000D_
</t>
  </si>
  <si>
    <t>Les Sanes</t>
  </si>
  <si>
    <t>FRDR597</t>
  </si>
  <si>
    <t>La Sane Morte</t>
  </si>
  <si>
    <t>LA CHAPELLE NAUDE/Grange Rouge</t>
  </si>
  <si>
    <t>060971092001</t>
  </si>
  <si>
    <t>Hors période estivale ce lagunage est faiblement sollicité. Le débit reçu varie en fonction de la pluviométrie. Il passe de 7 m3/j au mois de septembre en période sèche à 43 m3/j au mois de décembre en période pluvieuse._x000D_
En moyenne annuelle, la charge hydraulique atteint 20 m3/j soit 110% de la capacité nominale de la station. _x000D_
_x000D_
Le lagunage assure un traitement efficace de la pollution domestique et permet un rejet de bonne qualité au milieu naturel.</t>
  </si>
  <si>
    <t>Les relevés d'index du poste entrée station confirment la sensibilité du réseau aux intrusions d'eaux pluviales malgré sa nature séparative._x000D_
Le réseau dessert 15 habitations ainsi qu'un centre culturel "La Grange Rouge" organisant plusieurs évènements musicaux au cours de l'année et 3 grands marchés aux puces estivaux. Un des deux bâtiments du centre est un gîte disposant de 39 couchages.</t>
  </si>
  <si>
    <t xml:space="preserve">L'activité biologique des bassins est correcte. </t>
  </si>
  <si>
    <t>LA CHAPELLE NAUDE</t>
  </si>
  <si>
    <t>LA GRANGE ROUGE</t>
  </si>
  <si>
    <t>LA CHAPELLE NAUDE/Grébaudière</t>
  </si>
  <si>
    <t>060971092004</t>
  </si>
  <si>
    <t>La charge hydraulique reçue est très variable au cours de l'année et passe de m3/j au mois de en période sèche à m3/j au mois de en période humide._x000D_
le bridage de la station implique un arrêt du poste et un départ au trop plein en période de nappe haute._x000D_
Le débit maximum pourrait être augmenté à 90 m3/j._x000D_
_x000D_
La station d'épuration atteint de bonne performances épuratoires. Le rejet au milieu naturel est de bonne qualité. Toutefois les rendements globaux d'épuration sont à améliorer en limitant le départ au trop plein du poste de relevage. Cela passe par la réalisation d'un Schéma Directeur d'Assainissement afin d'identifier les secteurs les plus touchés par les intrusions d'eaux claires dans le but de programmer des travaux de réhabilitation.</t>
  </si>
  <si>
    <t>Le réseau de nature séparative collecte des eaux pluviales et des eaux claires parasites. _x000D_
_x000D_
Le poste de relevage de La Chaigne collecte seulement 5 habitations et est sujet à un encrassement anormal ainsi que des arrivées de produits interdits qui endommagent à termes les pompes de relevage._x000D_
Le poste de relevage du Bourg fonctionne correctement.</t>
  </si>
  <si>
    <t>Le fonctionnement biologique des deux étages de filtre planté de roseaux est correct. Toutefois,le regard de collecte des drains sur le premier étage montre des signes de colmatage. Aussi, nous recommandons un nettoyage des drains au jet haute pression mais adpaté à ce type d'équipement pour éviter tout endoammgement._x000D_
D'autre part, nous observons un défaut d'étanchéité autour des drains de collecte du second étage contribuant au départ de sable et cailloux en direction du milieu naturel. Un nettoyage du regard et la réalisation de joint autour des drains est à prévoir. _x000D_
_x000D_
Selon le bilan 24H réalisé cette année en période de temps sec mais succédant à un épisode pluvieux la station a fonctionné à 130% de sa capacité hydraulique et à 35% de sa capacité organique en raison de l'importante dilution des eaux usées reçues.</t>
  </si>
  <si>
    <t>La Sane Vive</t>
  </si>
  <si>
    <t>LA CHAPELLE THECLE/La Marque</t>
  </si>
  <si>
    <t>060971097001</t>
  </si>
  <si>
    <t>Le fonctionnement épuratoire est correct, mais des travaux d'entretien courant sont à réaliser pour que cela perdure.</t>
  </si>
  <si>
    <t xml:space="preserve">Il convient de s'assurer de la capacité résiduelle de l'ouvrage notamment en cas de raccordements supplémentaires. La création d'une aire de service pour camping-car est en pourparler._x000D_
Le réseau en amont immédiat est en charge probablement suite à une remontée de la fosse. </t>
  </si>
  <si>
    <t>Les regards présents à proximité de la fosse sont fortement corrodés, un remplacement est nécessaire. Le basculement de la chasse n'est pas opérationnel. Une intervention est nécessaire._x000D_
La filtration sur sable est pour l'heure efficace, l'oxygénation du massif se fait correctement.</t>
  </si>
  <si>
    <t>LA CHAPELLE THECLE</t>
  </si>
  <si>
    <t>ruisseau des armetiŠres</t>
  </si>
  <si>
    <t>FRDR12094</t>
  </si>
  <si>
    <t>LA CHAUX/Bourg</t>
  </si>
  <si>
    <t>060971121001</t>
  </si>
  <si>
    <t xml:space="preserve">L'activité biologique de ce lagunage naturel est normale._x000D_
Cette station d'épuration travaille en nette sous-charge par rapport à sa capacité nominale._x000D_
Lors de la période estivale relativement sèche, le niveau d'eau dans le dernier bassin diminue. _x000D_
</t>
  </si>
  <si>
    <t xml:space="preserve">Les eaux usées sont de bonne qualité en sortie de ce lagunage naturel._x000D_
L'année sèche a provoqué une baisse de niveau dans les bassins due à l'évaporation et au faible débit d'effluent entrant._x000D_
_x000D_
</t>
  </si>
  <si>
    <t>LA CHAUX</t>
  </si>
  <si>
    <t>La Sane</t>
  </si>
  <si>
    <t>LA GENETE/Bourg</t>
  </si>
  <si>
    <t>060971213001</t>
  </si>
  <si>
    <t xml:space="preserve">Le lagunage atteint de bonnes performances épuratoires permettant un rejet au milieu naturel de qualité satisfaisante. Toutefois, la pérennité des ouvrage passe par un piégeage renforcé des ragondins et une remise en état des berges fragilisées. _x000D_
_x000D_
Par ailleurs, la réalisation d'une bathymétrie (sondage des boues) sur les bassins permettra de donner une approche  de l'échéance pour le curage des boues. _x000D_
</t>
  </si>
  <si>
    <t>La proportion d'eaux claires parasites estimée lors du bilan du mois de septembre est  faible et acceptable pour ce type de traitement.</t>
  </si>
  <si>
    <t xml:space="preserve">Le lagunage présente une activité biologique satisfaisante. _x000D_
_x000D_
Lors du bilan 24 h, la station d'épuration a travaillé à 72 % de sa capacité hydraulique et entre 82 et 100 % de sa capacité organique._x000D_
Ce taux de charge apparaît cohérent avec le nombre de raccordés à la station à savoir _x000D_
115 habitations soit environ 250 Equivalents Habitants._x000D_
</t>
  </si>
  <si>
    <t>LA GENETE</t>
  </si>
  <si>
    <t>LA GENETE/Les Lies</t>
  </si>
  <si>
    <t>060971213002</t>
  </si>
  <si>
    <t xml:space="preserve">La charge hydraulique reçue est relativement constante au cours de l'année et atteint en moyenne 13 m3/j soit 30% du débit nominal de la station. _x000D_
Lors des visites, on constate une certaine variation sur les performances épuratoires de la station d'épuration qui peut s'expliquer également par des arrivées d'effluents plus ou moins chargés en pollution représentatifs d'un effluent non strictement domestique. _x000D_
</t>
  </si>
  <si>
    <t xml:space="preserve">Le réseau d'assainissement ne draine pas d'eaux claires parasites permanentes._x000D_
On suppose l'existence périodique de dépotages sauvages de boues dans le réseau compte tenu de l'encrassement exceptionnel du poste de relevage l'année dernière et deux ans auparavant. _x000D_
Une surveillance s'impose._x000D_
Depuis la dernière de travaux en 2018, le réseau d'assainissement dessert 103 habitations._x000D_
</t>
  </si>
  <si>
    <t xml:space="preserve">Le développement des roseaux est satisfaisant. Toutefois, les traces de dépôts minéralisés au rejet interpellent sur le fonctionnement du massif filtrant._x000D_
Aussi, l convient de rester vigilant sur plusieurs points :_x000D_
_x000D_
?	s'assurer de la nature strictement domestique des eaux usées reçues (plusieurs dépotages déjà observés au niveau du poste ; eaux usées reçues anormalement chargées le jour du bilan 24 h),_x000D_
?	réaliser une opération de nettoyage des drains de collecte du filtre,_x000D_
?	veiller à l'accumulation des boues en surface du filtre, l'absence de dépôt pourrait amener à penser que la granulométrie des matériaux de filtration n'est pas adaptée et favorise le lessivage des boues à travers le massif._x000D_
_x000D_
_x000D_
Lors du bilan 24 h, la station d'épuration a travaillé à 25 % de sa capacité hydraulique et à 62 % de sa capacité organique._x000D_
_x000D_
Le rejet au milieu naturel n'est pas de bonne qualité le jour du bilan 24 h et a sans doute été affecté par des départs de dépôts minéralisés. Aussi, le rejet se trouve deux fois plus chargé en pollution carbonée et phosphorée que la qualité de rejet observée habituellement en sortie de 1er étage d'un filtre planté de roseaux._x000D_
Compte tenu de l'importante concentration de l'effluent domestique, la station atteint malgré tout de bons rendements d'épuration permettant de respecter les exigences réglementaires._x000D_
</t>
  </si>
  <si>
    <t>LA TRUCHERE/Bourg</t>
  </si>
  <si>
    <t>060971549001</t>
  </si>
  <si>
    <t xml:space="preserve">Le résiduel en algues vertes sur le dernier bassin témoigne d'un manque de finition de traitement. Toutefois, la préservation du milieu naturel n'est pas compromise. </t>
  </si>
  <si>
    <t>L'ensemble des trois bassins présentent une activité algale soutenue. Aussi, le dernier bassin ne joue pas complètement son rôle de finition de traitement. _x000D_
Les berges se sont fragilisées sur le premier bassin probablement sous l'effet des épisodes de sécheresse. Des travaux de reprise de berges de type reprofilage pourront être intégrés lors du curage complet des bassins. Dans l'attente, les points les plus fragilisés pourront être renforcés par la méthode du fascinage</t>
  </si>
  <si>
    <t>LA TRUCHERE</t>
  </si>
  <si>
    <t>La Seille de la Brenne au Solnan</t>
  </si>
  <si>
    <t>FRDR1803</t>
  </si>
  <si>
    <t>LE FAY/Bourg</t>
  </si>
  <si>
    <t>060971196001</t>
  </si>
  <si>
    <t>En 2019, le fonctionnement a été satisfaisant._x000D_
Cette année, le filtre planté de roseaux est resté efficace._x000D_
La qualité des eaux de sortie est bonne.</t>
  </si>
  <si>
    <t>Une vérification des branchements est souhaitable pour limiter les apports d'eaux pluviales dans le réseau.</t>
  </si>
  <si>
    <t>En moyen journalière, le débit entrant est d'environ 16 m3/j. En décembre, l'influence de la pluie est visible sur le volume entrant dans la station. Ce constat est anormal en raison d'un réseau séparatif._x000D_
Cette station d'épuration travaille à sa capacité nominale selon le nombre de raccordés au réseau._x000D_
Les débits moyens sont donnés à titre indicatif grâce aux relevés du compteur de bâchées 'rustique'._x000D_
Très régulièrement, la sortie du filtre est partiellement noyée par la mise en charge du milieu naturel.</t>
  </si>
  <si>
    <t>LE FAY</t>
  </si>
  <si>
    <t>LE MIROIR/Bourg</t>
  </si>
  <si>
    <t>060971300002</t>
  </si>
  <si>
    <t xml:space="preserve">Ce lagunage a assuré en 2019 un traitement efficace de la pollution domestique. Toutefois, il convient de redoubler d'efforts dans la lutte contre les nuisibles et la préservation des talus. </t>
  </si>
  <si>
    <t xml:space="preserve">L'activité biologique des ouvrages est correcte. En revanche, la pérennité des ouvrages est compromise par les dégâts occasionnés par les ragondins sur les berges. Le premier bassin est fortement endommagé. </t>
  </si>
  <si>
    <t>LE MIROIR</t>
  </si>
  <si>
    <t>LE MIROIR/Espace d'activité de Milleure</t>
  </si>
  <si>
    <t>060971300003</t>
  </si>
  <si>
    <t xml:space="preserve">A l'image des années précédentes, l'effluent reçu très dilué et le débit relativement constant mesuré à l'occasion du bilan 24H  permettent de penser que le réseau draine des eaux claires parasites permanentes. _x000D_
La connaissance de la consommation en eau potable et non potable des différents établissements de la zone d'activités serait intéressante._x000D_
_x000D_
Malgré la couverture de lentilles en période estivale, le lagunage a conservé en 2019 un rejet de qualité satisfaisante. Toutefois, les performances du lagunage s'apparentent plus à de la dilution de l'effluent qu'à de l'épuration. _x000D_
_x000D_
</t>
  </si>
  <si>
    <t>Les berges sont peu visibles compte tenu de la végétation envahissante._x000D_
Chaque année en période estivale, le bassin se recouvre de lentilles. Celles-ci viennent asphyxier le milieu et contribuent au développement d'algues rouges. _x000D_
_x000D_
Lors du bilan 24 h du 6 août 2019, le lagunage a fonctionné à 17 % de sa capacité nominale organique en se basant sur la pollution azotée (NTK) et à 48 % de sa capacité nominale hydraulique._x000D_
_x000D_
L'allure générale de la courbe de débit du bilan ne traduit pas les pics de débits liés aux activités humaines (matin, midi et soir). Le débit est relativement constant permettant de supposer soit le drainage permanent d'eaux claires parasites malgré la période de temps sec soit un débit nocturne relatif aux rejets de la zone d'activités de Milleure. Cette hypothèse d'activité nocturne est à vérifier. _x000D_
La dilution de l'effluent reçu en entrée vient corroborer la présence d'eaux claires parasites.</t>
  </si>
  <si>
    <t>LE MIROIR/Les Taillets</t>
  </si>
  <si>
    <t>060971300004</t>
  </si>
  <si>
    <t>Ce lagunage a assuré en 2019 un bon traitement des effluents domestiques préservant le milieu récepteur.</t>
  </si>
  <si>
    <t xml:space="preserve">Ce lagunage présente une activité biologique satisfaisante. </t>
  </si>
  <si>
    <t>LE MIROIR/Lotissement</t>
  </si>
  <si>
    <t>060971300001</t>
  </si>
  <si>
    <t>La charge hydraulique estimée à partir des relevés du compteur d'impulsions a été constante au cours de l'année 2019 et a atteint en moyenne 3,6 m3/j soit un quart de la capacité nominale de la station._x000D_
Les ouvrages ont atteint de bonnes performances épuratoires et ont permis un rejet préservant le milieu naturel.</t>
  </si>
  <si>
    <t>Le réseau de type séparatif est peu sensible aux évènements pluvieux.</t>
  </si>
  <si>
    <t xml:space="preserve">Le développement des roseaux est correct sur le premier étage. _x000D_
Le bassin de lagunage assure une bonne finition de traitement. </t>
  </si>
  <si>
    <t>LOISY/Bourg</t>
  </si>
  <si>
    <t>060971261001</t>
  </si>
  <si>
    <t>Le filtre à sable montre des signes de colmatage impliquant un nettoyage des drains et une surveillance renforcée de l'état du dispositif d'infiltration._x000D_
Cette station d'épuration est faiblement sollicitée et le débit de rejet au milieu naturel est très épisodique sur l'ensemble de l'année.</t>
  </si>
  <si>
    <t>Le réseau séparatif et court ne présente pas de problèmes particuliers.</t>
  </si>
  <si>
    <t xml:space="preserve">La fosse toutes eaux assure bien son rôle de pré-traitement. En revanche, le filtre drainé accuse un dysfonctionnement (mise en charge au niveau des regards de visite) et montre des signes de colmatage._x000D_
Il convient de s'assurer que la phase de repos du filtre soit bien réalisée par le biais de l'alternance d'alimentation._x000D_
</t>
  </si>
  <si>
    <t>LOISY</t>
  </si>
  <si>
    <t>LOUHANS/Agglomération</t>
  </si>
  <si>
    <t>060971263001</t>
  </si>
  <si>
    <t>Analyse des Risques de Défaillance:_x000D_
Rappel de l'article 7 de l'arrêté du 21 juillet 2015. Pour les stations de capacité nominale supérieure ou égale à 120 kg/j de DBO5 en service au 1er juillet 2015 et n'ayant pas fait l'objet d'une analyse de risques, le maître d'ouvrage se conforme à la mise en oeuvre d'une analyse des risques de défaillance, de leurs effets ainsi que des mesures prévues pour remédier aux pannes éventuelles, avant le 21 juillet 2017. Elle est à transmettre au service en charge de la Police de l'Eau et à l'agence de l'eau._x000D_
_x000D_
_x000D_
Depuis 2017, à l'initiative du maître d'ouvrage, l'arrêté d'autorisation de la station d'épuration doit être renouvelé. Cette démarche pourrait être intégrée dans le cahier des charges du futur schéma directeur d'assainissement._x000D_
_x000D_
En terme de charge hydraulique, en 2019, cette station a travaillé à 92 % de sa capacité. Le débit entrant est variable selon la pluviométrie._x000D_
En 2019, la charge polluante reçue a représenté 60 ù de la capacité nominale de l'ouvrage._x000D_
La production de boues est relativement stable._x000D_
Les performances épuratoires en 2019 ont été bonnes._x000D_
_x000D_
Des améliorations s'avèrent utiles notamment dans la gestion des équipements réseau mais également pour le suivi des industriels._x000D_
_x000D_
Un audit mandaté par la Communauté de Communes Bresse Louhannaise Intercom' a été réalisé fin novembre par le cabinet Bert Consultant notamment par rapport au contrat d'affermage avec la SAUR qui se termine en fin d'année 2020. Avant cette date butoir des recommandations ont été énoncé, comme l'obligation de curage des réseaux, de nettoyage des postes, des travaux de renouvellement... Un manquement a également été identifié par l'absence de facturation de la part collectivité pour le traitement des eaux usées des industriels (Salmon'est et Comtoise).</t>
  </si>
  <si>
    <t>Les système de collecte (déversoirs d'orage, postes de relevage, industriels...) nécessite un suivi et un entretien plus soutenu et formalisé. Au minimum, une visite mensuelle en début ou fin de mois s'impose sur l'ensemble des postes. La régularité dans les passages avec relevés d'index est indispensable. La recommandation pour optimiser le fonctionnement est une visite hebdomadaire._x000D_
_x000D_
Pour faciliter la gestion des ouvrages, il serait opportun d'envisager le remplacement de certaines trappes d'ouverture des puits (PR Breuil, PR Canal)._x000D_
_x000D_
La transmission mensuelle des données de l'ensemble des index des postes (Branges, Louhans et Sornay) à la CC BLI serait bénéfique dans l'exploitation des ouvrages._x000D_
_x000D_
L'intégration des relevés d'index des 5 postes sur le territoire de Branges n'a pas été faite car aucun débit des pompes n'est connu.</t>
  </si>
  <si>
    <t>_x000D_
graphs indus</t>
  </si>
  <si>
    <t>BRANGES</t>
  </si>
  <si>
    <t>LOUHANS</t>
  </si>
  <si>
    <t>SORNAY</t>
  </si>
  <si>
    <t>CAILLOR SA</t>
  </si>
  <si>
    <t>L.D.C. BOURGOGNE</t>
  </si>
  <si>
    <t>SALMON'EST</t>
  </si>
  <si>
    <t>SOCIETE COMTOISE DE SPECIALITE FROMAGERE</t>
  </si>
  <si>
    <t>DANONE</t>
  </si>
  <si>
    <t>S.M.T.L. (Sté de Mécanique et de Tôlerie Louhannaise)</t>
  </si>
  <si>
    <t>ABATTOIR MUNICIPAL</t>
  </si>
  <si>
    <t>ALKO FTF</t>
  </si>
  <si>
    <t>LOUHANS/Le Chanet</t>
  </si>
  <si>
    <t>060971263002</t>
  </si>
  <si>
    <t>En 2019, le fonctionnement a été satisfaisant._x000D_
Les eaux usées reçues sur la lagune sont correctement traitées.</t>
  </si>
  <si>
    <t>L'activité biologique dans les bassins est correcte.</t>
  </si>
  <si>
    <t>ruisseau de corgeat</t>
  </si>
  <si>
    <t>FRDR11768</t>
  </si>
  <si>
    <t>Ruisseau de Corgeat</t>
  </si>
  <si>
    <t>MENETREUIL/Les Devus</t>
  </si>
  <si>
    <t>060971293001</t>
  </si>
  <si>
    <t>En 2019,  la sécheresse a impacté encore plus le fonctionnement du lagunage avec le deuxième bassin quasiment vide la majeure partie de l'année.</t>
  </si>
  <si>
    <t xml:space="preserve">Le nombre de logements desservis par le réseau est inférieur à 20._x000D_
_x000D_
</t>
  </si>
  <si>
    <t>Les faibles volumes reçus permettent juste au 1er bassin de fonctionner.</t>
  </si>
  <si>
    <t>MENETREUIL</t>
  </si>
  <si>
    <t>MONTAGNY PRES LOUHANS/Espace du temps libre</t>
  </si>
  <si>
    <t>060971303001</t>
  </si>
  <si>
    <t>MONTAGNY PRES LOUHANS</t>
  </si>
  <si>
    <t>MONTAGNY PRES LOUHANS/Lotissement La Vesvre</t>
  </si>
  <si>
    <t>060971303002</t>
  </si>
  <si>
    <t>En 2019, le fonctionnement n'est pas satisfaisant en raison du colmatage du filtre à sable._x000D_
L'élaboration d'un schéma directeur sur l'ensemble du territoire de la communauté de communes sera engagé prochainement. Les orientations des travaux nécessaires pour réhabiliter une seconde fois cette filière seront proposées.</t>
  </si>
  <si>
    <t>MONTCONY/Lotissement La Rippe</t>
  </si>
  <si>
    <t>060971311001</t>
  </si>
  <si>
    <t>En 2019, le fonctionnement a été perturbé par les lentiles d'eaux et la présence d'algues vertes dans les eaux de sortie. _x000D_
Début juin, aucune incidence sur le milieu naturel, en raison du niveau d'eau dans ce mono bassin sous la cote de rejet.</t>
  </si>
  <si>
    <t>MONTCONY</t>
  </si>
  <si>
    <t>MONTPONT EN BRESSE/Bourg</t>
  </si>
  <si>
    <t>060971318001</t>
  </si>
  <si>
    <t xml:space="preserve">A l'image des rapports précédents, l'ouvrage atteint de bonnes performances épuratoires avec un rejet de qualité satisfaisante tous paramètres confondus._x000D_
La pérennité des ouvrages passe par une reprise des berges des bassins deux et trois comme cela avait été fait sur le bassin un._x000D_
</t>
  </si>
  <si>
    <t xml:space="preserve">La commune a fait réaliser du curage de réseau cette année. A cette occasion le déversoir d'orage situé route de Louhans (chez un particulier) a été totalement nettoyé. _x000D_
Le réseau de type unitaire est très sensible aux épisodes pluvieux. </t>
  </si>
  <si>
    <t>L'activité biologique des bassins est satisfaisante. Les deux derniers bassins jouent bien leur rôle de finition de traitement. Seul l'état des talus est inquiétant et implique de programmer rapidement des travaux de consolidation des berges._x000D_
_x000D_
_x000D_
Lors du bilan de juillet 2019, le lagunage a fonctionné à 53% de sa capacité nominale hydraulique et  entre 27 et 50% de sa capacité nominale organique (selon les paramètres DCO et NTK).</t>
  </si>
  <si>
    <t>MONTPONT EN BRESSE</t>
  </si>
  <si>
    <t>ruisseau la serr‚e</t>
  </si>
  <si>
    <t>FRDR10464</t>
  </si>
  <si>
    <t>La Serrée</t>
  </si>
  <si>
    <t>MONTRET/Bourg</t>
  </si>
  <si>
    <t>060971319001</t>
  </si>
  <si>
    <t>AUTOSURVEILLANCE 2020_x000D_
Au titre de l'autosurveillance réglementaire, cette station est soumise à l'obligation de réaliser un bilan 24 heures tous les ans dans les conditions prévues par l'arrêté du 21 juillet 2015. Nous réaliserons cette prestation au cours de l'année 2020._x000D_
_x000D_
En 2019, le fonctionnement a été satisfaisant, malgré des charges hydrauliques variables en fonction de la pluie._x000D_
L'efficacité de ce filtre planté est bonne._x000D_
La qualité des eaux de sortie est correcte.</t>
  </si>
  <si>
    <t>Les installations reçoivent en moyenne 82 m3 d'effluent à traiter chaque jour. En novembre et décembre, le débit entrant était supérieur à la capacité nominal_x000D_
 de la station. _x000D_
Les roseaux sont fortement concurrencés par les mauvaises herbes sur le second étage ce qui est dommageable._x000D_
Le fonctionnement épuratoire est correct. La qualité du rejet est toujours très satisfaisante. Les performances réglementaires sont atteintes lors du bilan que nous avons réalisé en juin.</t>
  </si>
  <si>
    <t>MONTRET</t>
  </si>
  <si>
    <t>RANCY/Bourg</t>
  </si>
  <si>
    <t>060971365001</t>
  </si>
  <si>
    <t>Avant l'été 2019, le schéma directeur d'assainissement a été lancé avec le bureau d'études Charpentier. Le rendu de la phase I a eu lieu fin octobre._x000D_
Cette année, le fonctionnement biologiques des bassins a généralement été correct_x000D_
Le rejet a globalement été de bonne qualité._x000D_
Selon le nombre de logement desservis au réseau, la capacité nominale de cet ouvrage est atteint.</t>
  </si>
  <si>
    <t>Les premières investigations menées cette fin d'année 2019, sur ce réseau séparatif démontrent la présence d'eaux claires parasites.</t>
  </si>
  <si>
    <t>Des rejets d'algues vertes sont souvent observés en sortie. La présence de lentilles d'eau peut également altérer la qualité du rejet._x000D_
La mise en place d'un obturateur sur la canalisation de dérivation du 1er bassin est nécessaire._x000D_
Dans le cadre du schéma directeur, un bilan 24 heures a été réalisé en fin d'année 2019. A ce jour nous n'avons pas été destinataire des résultats de la part du bureau d'études.</t>
  </si>
  <si>
    <t>RANCY</t>
  </si>
  <si>
    <t>RATENELLE/Bourg</t>
  </si>
  <si>
    <t>060971366001</t>
  </si>
  <si>
    <t xml:space="preserve">Le lagunage a atteint en 2019 de bonnes performances épuratoires. Le rejet au milieu naturel est globalement de bonne qualité même si le départ d'algues vertes en période estivale contribue au départ de pollution carbonée. Cela reste sans incidence significative sur le milieu naturel._x000D_
_x000D_
</t>
  </si>
  <si>
    <t>L'activité biologique des bassins est satisfaisante. Toutefois, la pérennité des ouvrage passe par l'entretien des talus et notamment le retrait des arbres en périphérie des bassins.</t>
  </si>
  <si>
    <t>RATENELLE</t>
  </si>
  <si>
    <t>Ruisseau de Putacrot</t>
  </si>
  <si>
    <t>RATTE/La Piat</t>
  </si>
  <si>
    <t>060971367001</t>
  </si>
  <si>
    <t>En 2019, le fonctionnement de ce système a été satisfaisant._x000D_
Les eaux usées reçues par ce mono bassin sont correctement traitées.</t>
  </si>
  <si>
    <t>La présence d'un résiduel d'algues peut parfois altérer les eaux de sortie. En l'absence de rejet pendant la période estivale, l'impact sur le milieu naturel est limité.</t>
  </si>
  <si>
    <t>RATTE</t>
  </si>
  <si>
    <t>ruisseau la voye</t>
  </si>
  <si>
    <t>FRDR12012</t>
  </si>
  <si>
    <t>La Voye</t>
  </si>
  <si>
    <t>ROMENAY/Bourg</t>
  </si>
  <si>
    <t>060971373001</t>
  </si>
  <si>
    <t>_x000D_
A l'image de l'année précédente, l'année 2019 a été marquée par plusieurs pannes sur la station d'épuration compromettant significativement la préservation du milieu naturel. _x000D_
_x000D_
- une panne du moteur de la turbine survenue en décembre 2018, le moteur a été remplacé en février 2019 sans mesure compensatoire dans l'attente des travaux de réparation_x000D_
-fonctionnement du poste de relevage en tête de station non pérenne en raison des barres de guidage et des conduites de refoulement corrodées, sur l'ensemble de l'année une seule pompe assure le relèvement des eaux et toute opération de maintenance sur l'équipement est complexe et délicate _x000D_
- une seule pompe de recirculation est opérationnelle_x000D_
_x000D_
_x000D_
Cette station vieillisante ne bénéficiant pas d'opérations de maintenance préventives ainsi que de réactivité en cas de défaillance n'assure plus son rôle de préservation du milieu naturel. A l'inverse elle contribue à la dégradation du milieu récepteur par un relargage fréquent des boues d'épuration._x000D_
_x000D_
Un arrêté a été pris le 17 décembre 2018 portant mise en demeure le maître d'ouvrage  du système d'assainissement de Romenay de réaliser un schéma directeur d'assainissement selon l'échéancier suivant:_x000D_
- démarrage de l'étude avant le 1er septembre 2019_x000D_
- approbation du schéma directeur d'assainissement avant le 1er janvier 2021</t>
  </si>
  <si>
    <t>Le réseau d'assainissement de type unitaire est sensible aux évènements pluvieux et post-pluvieux._x000D_
Le rendement de collecte du réseau d'assainissement n'est pas satisfaisant et témoigne de mauvais branchements et d'anomalies sur les conduites._x000D_
_x000D_
Les travaux de renouvellement et de mise en séparatif du réseau sur la conduite principale entre le Bourg et la station d'épuration prévus cette année vont débutés en 2020 (entreprise Piquand)._x000D_
Ces travaux ne s'inscrivent malheureusement pas dans le cadre d'un schéma directeur d'assainissement. Cette étude aurait permis de faire dans l'ordre le diagnostic du réseau d'assainissement, l''identification des défauts avant de prioriser et plannifier les travaux dans les prochaines années. Une telle démarche permettait également de prétendre aux aides éventuelles du Département.</t>
  </si>
  <si>
    <t>Selon les relevés des index des pompes de relevage, la charge hydraulique reçue atteint en moyenne annuelle 220 m3/j soit 98% de la capacité nominale de l'ouvrage._x000D_
Compte tenu du contexte météorologique relativement sec en 2019, la station apparaît en surcharge hydraulique principalement en période hivernale._x000D_
_x000D_
La quantité de boues extraites correspond à une élimination de la pollution produite par environ190 personnes. Cela résume l'efficacité relative de la filière._x000D_
_x000D_
Le bilan 24H du mois de mai 2018 a été réalisé dans des conditions de forte surcharge hydraulique (840 m3/j soit 370% du nominal) ne permettant pas d'apprécier correctement la charge polluante reçue. Toutefois, le rejet est de bonne qualité et les rendements d'épuration sont satisfaisants._x000D_
Au cours du bilan 24H du mois de décmbre 2018, la station a fonctionné à 25% de sa capacité organique et à 130% de sa capacité hydraulique. Cet écart traduit l'impact des eaux parasites et/ou pluviales sur la charge reçue. _x000D_
Les rendements d'épuration sont acceptables mais considérablement affectés par la dilution de l'effluent reçu et probablement par l'arrêt de la turbine survenu ce mois-ci.</t>
  </si>
  <si>
    <t>ROMENAY</t>
  </si>
  <si>
    <t>Guillot Cobreda (ex Bresdi)</t>
  </si>
  <si>
    <t>La Vallière</t>
  </si>
  <si>
    <t>SAGY/Bois Bouvret</t>
  </si>
  <si>
    <t>060971379002</t>
  </si>
  <si>
    <t>Au cours de l'année ce lagunage a rarement atteint  sa côte de déversement au milieu naturel en raison du faible débit reçu. _x000D_
Cet ouvrage a peu d'incidence sur le milieu naturel.</t>
  </si>
  <si>
    <t>Le réseau d'assainissement est très court.</t>
  </si>
  <si>
    <t xml:space="preserve">Les roseaux ont tendances à recoloniser ce bassin malgré le curage des boues en 2017._x000D_
Les bassins présentent une activité algale correcte._x000D_
</t>
  </si>
  <si>
    <t>SAGY</t>
  </si>
  <si>
    <t>La Blanette</t>
  </si>
  <si>
    <t>SAGY/Bourg</t>
  </si>
  <si>
    <t>060971379001</t>
  </si>
  <si>
    <t xml:space="preserve">Malgré un fonctionnement en limite de capacité nominale, cet ouvrage a atteint cette année des performances épuratoires correctes. Un curage complet des boues du lagunage ne fera qu'augmenter sa capacité épuratoire._x000D_
_x000D_
</t>
  </si>
  <si>
    <t>L'activité algale des ouvrages est correcte. _x000D_
Le taux de boues des bassins est significatif selon les résultats de la bathymétrie de 2016.</t>
  </si>
  <si>
    <t>SAGY/Bourg Sud</t>
  </si>
  <si>
    <t>060971379003</t>
  </si>
  <si>
    <t xml:space="preserve">Ce lagunage a atteint en 2019 de bonnes performances épuratoires en termes de pollution organique. Le résiduel en azote ammoniacal témoigne cependant d'une oxygénation non optimale. </t>
  </si>
  <si>
    <t xml:space="preserve">La charge hydraulique transitée sur le poste est variable au cours de l'année en fonction de la pluviométrie. Elle atteint en moyenne annuelle de la capacité nominale des ouvrages. </t>
  </si>
  <si>
    <t xml:space="preserve">A l'image des années précedentes, le premier bassin présente une activité algale soutenue alors que le second bassin joue bien son rôle de finition de traitement. </t>
  </si>
  <si>
    <t>SAGY/Les Bullets</t>
  </si>
  <si>
    <t>060971379004</t>
  </si>
  <si>
    <t xml:space="preserve">Le lagunage a atteint en 2019 de bonnes performances épuratoires tous paramètres confondus. _x000D_
Les eaux déversées au milieu naturel sont de bonne qualité. </t>
  </si>
  <si>
    <t>Le réseau draine peu d'eaux claires parasites permanentes. Selon les données fournies, le réseau dessert 77 habitations soit environ 170 Equivalents habitants.</t>
  </si>
  <si>
    <t>Les bassins présentent une activité algale relativement soutenue. Le second bassin est également sujet à la colonisation par les lentilles. _x000D_
_x000D_
Lors du bilan 24 h de septembre 2019, la station d'épuration a travaillé à 45 % de sa capacité hydraulique et entre 22 et 40 % de sa capacité organique selon que l'on se base sur le paramètre DCO ou NTK.</t>
  </si>
  <si>
    <t>Bief de l'Etang de Coran</t>
  </si>
  <si>
    <t>SAILLENARD/Bourg</t>
  </si>
  <si>
    <t>060971380001</t>
  </si>
  <si>
    <t>Le fonctionnement biologique de ce lagunage naturel est satisfaisant._x000D_
Selon le nombre de raccordés au réseau, cette station travaille au dessus de sa capacité nominale,</t>
  </si>
  <si>
    <t>Cette année, l'évaporation étant importante au moment de l'étiage, le volume d'effluent rejeté était très faible sur la période où l'épuration pouvait être altérée par la présence d'algues</t>
  </si>
  <si>
    <t>SAILLENARD</t>
  </si>
  <si>
    <t>SAILLENARD/Champ Morange</t>
  </si>
  <si>
    <t>060971380002</t>
  </si>
  <si>
    <t>Les conditions biologiques montrent régulièrement un fonctionnement satisfaisant. Les à-coups hydrauliques dans ce réseau séparatif témoignent d'apports d'eaux parasites qu'il faut limiter._x000D_
En sortie, le rejet au milieu naturel reste globalement de qualité correcte.</t>
  </si>
  <si>
    <t>La vérification des branchements par temps de pluie est recommandée pour limiter la présence d'eaux parasites dans le réseau d'assainissement.</t>
  </si>
  <si>
    <t>Le volume d'effluent rejeté était très faible pendant l'étiage,en raison de l'évaporation importante cette été._x000D_
Les performances réglementaires sont atteintes lors du bilan réglementaire que nous avons réalisé en mai.</t>
  </si>
  <si>
    <t>SAINT ANDRE EN BRESSE/Lotissement Les Vernes</t>
  </si>
  <si>
    <t>060971386001</t>
  </si>
  <si>
    <t>En 2019, le fonctionnement de cette filière est altéré par l'absence de chasse. L'auget avec flexible, non remplaçable selon le maître d'ouvrage a volontairement été enlevé.</t>
  </si>
  <si>
    <t>Dans ce lotissement, le réseau de collecte a été posé avec une pente insuffisante pour le bon écoulement des eaux usées._x000D_
Pour limiter les risques de colmatage le maître d'ouvrage devrait instaurer  un hydrocurage annuel.</t>
  </si>
  <si>
    <t>Le regard de sortie a été découvert et rendu accessible.</t>
  </si>
  <si>
    <t>SAINT ANDRE EN BRESSE</t>
  </si>
  <si>
    <t>SAINT MARTIN DU MONT/Lotissement Les Champs de Mont</t>
  </si>
  <si>
    <t>060971454001</t>
  </si>
  <si>
    <t xml:space="preserve">En 2019, la sécheresse a impacté le fonctionnement du lagunage avec le deuxième bassin pratiquement vide durant la majeure partie de l'année._x000D_
Le milieu naturel est protégé en l'absence de rejet._x000D_
L'activité biologique dans les bassins peut être altérée par la présence de lentilles en surface des bassins._x000D_
</t>
  </si>
  <si>
    <t>Selon le nombre de raccordés au réseau, cette station travaille au-dessous de sa capacité nominale.</t>
  </si>
  <si>
    <t>SAINT MARTIN DU MONT</t>
  </si>
  <si>
    <t>ruisseau la servonne</t>
  </si>
  <si>
    <t>FRDR10603</t>
  </si>
  <si>
    <t>Ruisseau des Chaintres</t>
  </si>
  <si>
    <t>SAINT USUGE/Bourg</t>
  </si>
  <si>
    <t>060971484001</t>
  </si>
  <si>
    <t xml:space="preserve">En 2019, le fonctionnement a été satisfaisant._x000D_
Cette année a été marqué par l'opération de curage des 2 bassins._x000D_
Depuis plusieurs années, la surcharge liée au nombre d'habitants raccordés à la capacité nominale de la station est réelle._x000D_
</t>
  </si>
  <si>
    <t>Un gros travail a été fait cette année puisque le curage a été réalisé. 11550 m3 de boues ont évacuées des deux bassins dans l'été. La valorisation agricole s'est faite sur plus de 20 hectares. En raison d'un arrêté sécheresse en vigueur pendant l'opération, l'eau surnageante n'a pas pu être évacuée directement dans le milieu naturel mais transportée par tonne et épandue dans les champs. Cette nouvelle contrainte a générée un coût supplémentaire._x000D_
Cela va permettre au lagunage de retrouver sa capacité nominale et devrait améliorer le fonctionnement._x000D_
Cette année sèche les eaux parasites ont été moins présentes et les temps de séjour dans l'ouvrage se sont allongés ce qui permet un meilleur traitement._x000D_
Les exigences réglementaires sont atteintes.</t>
  </si>
  <si>
    <t>SAINT USUGE</t>
  </si>
  <si>
    <t>SAINT USUGE/Bourg Est</t>
  </si>
  <si>
    <t>060971484003</t>
  </si>
  <si>
    <t xml:space="preserve">En 2019, le fonctionnement épuratoire du filtre a été satisfaisant. _x000D_
La qualité des eaux de sortie est bonne._x000D_
</t>
  </si>
  <si>
    <t>Cette année le fonctionnement de la chasse semble avoir été opérationnel._x000D_
L'alternance manuelle d'alimentation des lits est hebdomadaire. Ceci est adapté à ce type de filière.</t>
  </si>
  <si>
    <t>SAINT USUGE/Le Curtil Moreau</t>
  </si>
  <si>
    <t>060971484002</t>
  </si>
  <si>
    <t>En 2019, le fonctionnement a été satisfaisant._x000D_
Les à-coups hydrauliques réduisent le temps de séjour de l'eau dans les bassins et la présence d'algues vertes dans les eaux de sortie peuvent parfois altérer la qualité du rejet.</t>
  </si>
  <si>
    <t>Selon le nombre de raccordés, ce lagunage naturel fonctionne en dessous de sa capacité nominale.</t>
  </si>
  <si>
    <t>SAINTE CROIX/Bourg</t>
  </si>
  <si>
    <t>060971401001</t>
  </si>
  <si>
    <t xml:space="preserve">Ce lagunage travaille en limite de capacité épuratoire au vu du nombre de raccordés (131 branchements et 290 Equivalents Habitants). _x000D_
La charge hydraulique transitée sur le poste principal est très variable au cours de l'année en fonction de la pluviométrie enregistrée. Elle passe de 40 m3/j à 155 m3/j en période pluvieuse soit de 92 à 356% de la capacité nominale des ouvrages. _x000D_
_x000D_
La couverture de lentilles ainsi que ce taux de charge élevé se sont traduit par un résiduel significatif en azote ammoniacal._x000D_
_x000D_
Toutefois, le lagunage a atteint en 2019 des performances satisfaisantes en termes de pollution organique. </t>
  </si>
  <si>
    <t>Le poste de relevage réseau fonctionne correctement avec une bonne alternance des pompes.</t>
  </si>
  <si>
    <t xml:space="preserve">L'activité algale est significative sur les deux bassins. Le premier bassin est sujet à la colonisation quasi permanente par les lentilles ce qui contribue à asphyxier le milieu._x000D_
Toutefois, le lagunage assure un traitement correct de la fraction organique de l'effluent domestique. _x000D_
_x000D_
Selon le bilan 24H réalisé en  le lagunage a fonctionné à 163% de sa capacité hydraulique et à 67% de sa capacité organique. _x000D_
Le débit nocturne estimé à 2,28 m3/h témoigne d'une proportion d'eaux claires parasites importante. _x000D_
_x000D_
</t>
  </si>
  <si>
    <t>SAINTE CROIX</t>
  </si>
  <si>
    <t>SAVIGNY EN REVERMONT/Bonnemare</t>
  </si>
  <si>
    <t>060971506002</t>
  </si>
  <si>
    <t>AUTOSURVEILLANCE 2021_x000D_
Au titre de l'autosurveillance réglementaire, cette station est soumise à l'obligation de réaliser un bilan 24 heures tous les deux ans dans les conditions prévues par l'arrêté du 21 juillet 2015. Cette prestation sera a réaliser en 2021._x000D_
_x000D_
En 2019, le fonctionnement a été satisfaisant._x000D_
L'activité biologique dans les bassins a été correcte._x000D_
Les eaux rejetées sont de bonne qualité en sortie de ce lagunage naturel.</t>
  </si>
  <si>
    <t>L'année sèche a provoqué une baisse de niveau dans les bassins due à l'évaporation et au faible débit d'effluent entrant._x000D_
En l'absence de rejet au milieu naturel,  les performances réglementaires sont atteintes lors du bilan que nous avons réalisé en août. La charge reçue était inférieure au théorique attendu._x000D_
Selon le nombre d'habitants raccordés au réseau, la capacité nominale de la station est presque atteinte.</t>
  </si>
  <si>
    <t>SAVIGNY EN REVERMONT</t>
  </si>
  <si>
    <t>SAVIGNY EN REVERMONT/Bourg</t>
  </si>
  <si>
    <t>060971506001</t>
  </si>
  <si>
    <t>AUTOSURVEILLANCE 2020_x000D_
Au titre de l'autosurveillance réglementaire, cette station est soumise à l'obligation de réaliser un bilan 24 heures tous les ans dans les conditions prévues par l'arrêté du 21 juillet 2015. Nous vous avons proposé un bon de commande pour la réalisation cette prestation par mail le 06 janvier, resté sans réponse de votre part._x000D_
_x000D_
En 2019, le fonctionnement a été perturbé par la présence d'un résiduel d'algues dans les eaux de sortie._x000D_
Cet été lors de la sécheresse, le troisième bassin ne déversait pas au milieu naturel.</t>
  </si>
  <si>
    <t>Les performances réglementaires sont atteintes uniquement en rendement lors du bilan que nous avons réalisé en août, notamment en l'absence de rejet. Cependant, la qualité des eaux était médiocre._x000D_
La charge hydraulique et polluante reçues sont inférieures au théorique attendu.</t>
  </si>
  <si>
    <t>SAVIGNY SUR SEILLE/Lotissement de l'Etang</t>
  </si>
  <si>
    <t>060971508001</t>
  </si>
  <si>
    <t xml:space="preserve">En 2019, le fonctionnement du système a été pertrubé par l'absence d'effet de chasse, malgré un remplacement du flexible l'année dernière. _x000D_
La qualité des eaux de sortie reste satisfaisante._x000D_
</t>
  </si>
  <si>
    <t>Selon le nombre théorique de logement desservis par le réseau cette station d'épuration travaille à sa capacité nominale.</t>
  </si>
  <si>
    <t>SAVIGNY SUR SEILLE</t>
  </si>
  <si>
    <t>Le Sevron</t>
  </si>
  <si>
    <t>VARENNES SAINT SAUVEUR/Bourg Sud</t>
  </si>
  <si>
    <t>060971558002</t>
  </si>
  <si>
    <t>Le lagunage est fortement sollicité au vu du nombre de raccordés. Ces conditions de charge se sont  traduits en 2019 par un rejet significatif en azote ammoniacal. Toutefois, les bassins assurent un traitement efficace de la pollution organique. _x000D_
Le milieu naturel est préservé.</t>
  </si>
  <si>
    <t xml:space="preserve">Le premier bassin assure un bon abattement de la charge polluante et le second bassin joue bien son rôle de finition de traitement. </t>
  </si>
  <si>
    <t>VARENNES SAINT SAUVEUR</t>
  </si>
  <si>
    <t>VARENNES SAINT SAUVEUR/Laiterie + Bourg</t>
  </si>
  <si>
    <t>060971558001</t>
  </si>
  <si>
    <t>LAITERIE DE LA BRESSE</t>
  </si>
  <si>
    <t>Etang Niat</t>
  </si>
  <si>
    <t>VARENNES SAINT SAUVEUR/Le Mauchamp</t>
  </si>
  <si>
    <t>060971558004</t>
  </si>
  <si>
    <t>Ce lagunage est bien sollicité compte tenu du nombre de raccordés. Toutefois, il a atteint en 2019 de bonnes performances épuratoires avec une rejet au milieu naturel de qualité satisfaisante.</t>
  </si>
  <si>
    <t>Le premier bassin présente une activité biologique soutenue. _x000D_
Le second bassin joue son rôle de finition de traitement malgré la présence de lentilles. La gestion de cet écran végétal est assurée via le piège à lentilles dont les performances ont été améliorées par les préposés communaux.</t>
  </si>
  <si>
    <t>VARENNES SAINT SAUVEUR/Les Marlesses</t>
  </si>
  <si>
    <t>060971558006</t>
  </si>
  <si>
    <t>11,5</t>
  </si>
  <si>
    <t>VARENNES SAINT SAUVEUR/Porcherie PRELY</t>
  </si>
  <si>
    <t>060971558005</t>
  </si>
  <si>
    <t>Sornin</t>
  </si>
  <si>
    <t>LE SORNIN ET SES AFFLUENTS DEPUIS LA SOURCE JUSQU'A LA CONFLUENCE AVEC LE BOTORET</t>
  </si>
  <si>
    <t>FRGR185</t>
  </si>
  <si>
    <t>le Mussy</t>
  </si>
  <si>
    <t>CHASSIGNY SOUS DUN/Bourg</t>
  </si>
  <si>
    <t>0471110S0001</t>
  </si>
  <si>
    <t>Le fonctionnement des dispositifs de chasse et des massifs filtrants a été satisfaisant._x000D_
_x000D_
En sortie, l'eau traitée reste d'aspect clair et de qualité correcte.</t>
  </si>
  <si>
    <t>Le fonctionnement du poste est régulier.</t>
  </si>
  <si>
    <t>CHASSIGNY SOUS DUN</t>
  </si>
  <si>
    <t>LE BOTORET ET SES AFFLUENTS DEPUIS LA SOURCE JUSQU'A SA CONFLUENCE AVEC LE SORNIN</t>
  </si>
  <si>
    <t>FRGR187</t>
  </si>
  <si>
    <t>Le Botoret</t>
  </si>
  <si>
    <t>CHAUFFAILLES/Ville - ZI</t>
  </si>
  <si>
    <t>0471120S0001</t>
  </si>
  <si>
    <t xml:space="preserve">En 2019, malgré un contexte métérologique globalement favorable, l'efficacité globale du système d'assainissement est restée limitée. _x000D_
La charge hydraulique collectée reste régulièrement importante et occasionne des rejets sur les points A2 (by-pass station) et A1 (DO Victor Hugo) et sans doute sur d'autres points de déversement réseaux non mesurés._x000D_
La charge polluante est faible (souvent &lt; 2000 EH), inférieure à la pollution théorique raccordée sur le réseau de collecte, y-compris sur les bilans de temps sec._x000D_
_x000D_
Sur la station, le nombre de jours avec by-pass reste très important (201 jours) et concerne 7 bilans sur les 12 . Dans ces situations, même si l'eau traitée reste  de bonne qualité, les rendements du système de traitement sont insuffisants pour respecter les rendements exigés. _x000D_
_x000D_
L'actualisation du schéma directeur d'assainissement qui débute devra impérativement permettre d'identifier les points de dysfoctionnements et de définir un programme de travaux indispensables à l'amélioration du système d'assainissement dans son ensemble. _x000D_
</t>
  </si>
  <si>
    <t xml:space="preserve">Sur le poste de la Zone Industrielle, les débits transités restent assez réguliers, avec une moyenne correspondant à 300 EH._x000D_
Le principal problème relevé sur cet ouvrage reste la présence récurrente d'hydrocarbures. Les investigations menées dans le cadre du schéma directeur devront permettre d'identifier l'origine de ces rejets pour les stopper._x000D_
La part de ce bassin de collecte reste faible par rapport au réseau principal.Par contre, du fait de son caractère séparatif, il serait interessant que son refoulement puisse être admis en aval du by-pass station (possibilité à envisager lors du schéma directeur)._x000D_
_x000D_
La majeure partie du temps, les déversements au DO Victor Hugo surviennent lors d'épisodes pluvieux, même faibles, avec un retour à la normale assez rapide. _x000D_
Par contre, lors du mois de décembre, on observe un déversement quasi continu qui semble plutôt imputable à des eaux claires permanentes._x000D_
</t>
  </si>
  <si>
    <t>La charge polluante reçue reste globalement faible, avec en particulier le bilan du mois de juin où elle ne dépasse pas ..</t>
  </si>
  <si>
    <t>CHAUFFAILLES</t>
  </si>
  <si>
    <t>Le Pontbrenon</t>
  </si>
  <si>
    <t>COUBLANC/Bourg</t>
  </si>
  <si>
    <t>0471148S0002</t>
  </si>
  <si>
    <t>La charge hydraulique appliquée aux ouvrages de traitement peut être très importante lors des épisodes pluvieux, malgré le réseau séparatif._x000D_
_x000D_
La couverture de la surface des bassins par les lentilles dégrade les conditions biologiques._x000D_
_x000D_
En sortie, mêmes si les eaux rejetées sont parfois septiques, la qualité du rejet reste acceptable._x000D_
_x000D_
La phase "mesures" du schéma directeur a été réalisée et sera à la base de l'élaboration du programme d'amélioration du système d'assainissement.</t>
  </si>
  <si>
    <t>COUBLANC</t>
  </si>
  <si>
    <t>MAISON DE RETRAITE</t>
  </si>
  <si>
    <t>COUBLANC TEXTILES</t>
  </si>
  <si>
    <t>L'Aron</t>
  </si>
  <si>
    <t>COUBLANC/Cadolon</t>
  </si>
  <si>
    <t>0471428S0003</t>
  </si>
  <si>
    <t>En 2019, les équipements de la station et les deux étages de filtres ont fonctionné de manière correcte._x000D_
Le rejet au milieu naturel a été de bonne qualité._x000D_
_x000D_
Les différentes mesures ou estimation de débits sont cohérentes certains mois mais plus hétérogènes parfois._x000D_
_x000D_
graphic_x000D_
La phase mesure du schéma directeur a été réalisée fin 2019, avec notamment un bilan de pollution. Lors de celui-c, le trop-plein du poste réseau déverssant. toute la pollution ne parvenait pas à la station. Il conviendra d'évaluer la fiabilité de la régulation en place sur ce poste.</t>
  </si>
  <si>
    <t>Les débits collectés par le réseau restent très dépendants de la pluviomètrie._x000D_
Par temps sec, les débits sont faibles (EH) et en dessous de la pollution théoriquement raccordée sur les ouvrages.</t>
  </si>
  <si>
    <t>SAINT IGNY DE ROCHE</t>
  </si>
  <si>
    <t>LA GENETTE DE SA SOURCE A LA CONFLUENCE AVEC LE SORNIN</t>
  </si>
  <si>
    <t>FRGR2262</t>
  </si>
  <si>
    <t>Ruisseau du Fourneau</t>
  </si>
  <si>
    <t>CURBIGNY/ Bourg</t>
  </si>
  <si>
    <t>0471160S0001</t>
  </si>
  <si>
    <t>Les charges polluantes et hydrauliques admises sur le monobassin sont généralement faibles._x000D_
_x000D_
Le fonctionnement biologique du lagunage est souvent difficile en raison :_x000D_
La quantité de boues en fond de bassin et la présence de lentilles en surface perturbent le fonctionnement biologique du lagunage._x000D_
_x000D_
En sortie, la qualité de l'eau traitée rejetée au milieu naturel est régulièrement insuffisante._x000D_
_x000D_
Le curage est programmé en 2020..</t>
  </si>
  <si>
    <t>CURBIGNY</t>
  </si>
  <si>
    <t>Ruisseau de la Bazolle</t>
  </si>
  <si>
    <t>CURBIGNY/Bourg Est</t>
  </si>
  <si>
    <t>0471160S0002</t>
  </si>
  <si>
    <t>Les charges reçues sont faibles._x000D_
_x000D_
On observe généralement une bonne activité algale au sein du monobassin._x000D_
Avec la configuration en monobassin, cette présence algale altère la qualité du rejet sur certains paramètres._x000D_
_x000D_
Le curage est programmé en 2020.</t>
  </si>
  <si>
    <t>Ruisseau de Genette</t>
  </si>
  <si>
    <t>GIBLES/Bourg</t>
  </si>
  <si>
    <t>0471218S0001</t>
  </si>
  <si>
    <t>En 2019, le prétraitement effectué par le décanteur digesteur est resté efficace._x000D_
Au niveau du lagunage, on observe généralement une bonne activité algale dans le premier bassin qui s'atténue dans les suivants._x000D_
_x000D_
En sortie, la qualité des eaux rejetées au milieu naturel est généralement correcte, même si, à certaines périodes, elle peut être altérée par une concentration résiduelle en algues vertes._x000D_
_x000D_
L'amélioration générale du fonctionnement du système d'assainissement passe par une meilleure connaissance du réseau de collecte, à travers la réalisation d'un schéma directeur d'assainissement.</t>
  </si>
  <si>
    <t>GIBLES</t>
  </si>
  <si>
    <t>LA CHAPELLE SOUS DUN/Bourg</t>
  </si>
  <si>
    <t>0471095S0001</t>
  </si>
  <si>
    <t>Les effluents admis sur les ouvrages sont la plupart du teps peu concentrés._x000D_
Les bassins bénéficient généralement de conditions biologiques satisfaisantes,, avec un bon développement algal dans le premier bassin puis des eaux plus claires dans le second._x000D_
Le débit du rejet au milieu naturel, est souvent faible, voire nul. Sa qualité  est bonne, _x000D_
_x000D_
Le schéma directeur du système d'assainissement va débuter en 2020.</t>
  </si>
  <si>
    <t>LA CHAPELLE SOUS DUN</t>
  </si>
  <si>
    <t>LA CLAYETTE/Le Gothard</t>
  </si>
  <si>
    <t>0471133S0001</t>
  </si>
  <si>
    <t xml:space="preserve">En 2019, la charge hydraulique reçue a été globalement en baisse, en dessous du débit nominal, et avec 4 déversement enregistrés au niveau du bypass (A5)._x000D_
La charge polluante elle, est restée stable, légèrement inférieure à la charge actuelle théoriquement raccordée._x000D_
_x000D_
Le fonctionnement biologique a été généralement correct et a permis de rejeter au milieu naturel une eau de qualité correcte. On observe des rendements importants sur la pollution carbonée et plus limités sur les paramètres de l'azote (bilan de mai notamment). _x000D_
_x000D_
La phase mesure du schéma directeur n'a pas pu être compte tenu de l'absence de nappe haute. La poursuite en 2020 de cette étude permettra de programmer les travaux d'amélioration du système d'assainissement (collecte de la pollution temps sec, diminution des déversements au niveau des déversoirs d'orage…)._x000D_
</t>
  </si>
  <si>
    <t>Les déversoirs d'orage fonctionnent bien sur des à-coups hydrauliques consécutifs à des épisodes pluvieux.</t>
  </si>
  <si>
    <t>BAUDEMONT</t>
  </si>
  <si>
    <t>LA CLAYETTE</t>
  </si>
  <si>
    <t>LE BEZO ET SES AFFLUENTS DEPUIS LA SOURCE JUSQU'A SA CONFLUENCE AVEC LE SORNIN</t>
  </si>
  <si>
    <t>FRGR1777</t>
  </si>
  <si>
    <t>Le Bezo</t>
  </si>
  <si>
    <t>LIGNY EN BRIONNAIS/Bourg</t>
  </si>
  <si>
    <t>0471259S0001</t>
  </si>
  <si>
    <t>Les conditions biologiques au sein des bassins sont généralement satisfaisantes avec une bonne activité algale dans le premier bassin puis des eaux plus claires dans le second._x000D_
_x000D_
En sortie, le rejet reste de qualité correcte (2ème visite), même si il peut être légèrement altéré par la présence résiduelle d'algues vertes à certaines périodes (1ère visite).</t>
  </si>
  <si>
    <t>LIGNY EN BRIONNAIS</t>
  </si>
  <si>
    <t>MUSSY SOUS DUN/Bourg</t>
  </si>
  <si>
    <t>0471327S0001</t>
  </si>
  <si>
    <t xml:space="preserve">Les conditions biologiques présentent un développement algal important dans le premier bassin qui se poursuit dans le second._x000D_
_x000D_
Le niveau de déversement du second bassin est très rarement atteint et lors de la seconde visite, il accusait un déficit important._x000D_
Les faibles débits admis (absence d'eaux parasites) ainsi que la perte d'étanchéité des ouvrages peuvent expliquer la situation._x000D_
_x000D_
Des travaux de reprise des berges pourront être réalisés conjointement au chantier de curage au cours duquel les niveaux seront abaissés. En effet, la bathymetrie réalisée démontre la nécessité de procéder au curage dans les deux ans à venir._x000D_
_x000D_
</t>
  </si>
  <si>
    <t>MUSSY SOUS DUN</t>
  </si>
  <si>
    <t>SAINT IGNY DE ROCHE/Les Traives</t>
  </si>
  <si>
    <t>0471428S0002</t>
  </si>
  <si>
    <t>Le fonctionnement biologique des ouvrages présente généralement une bonne activité algale dans le premier bassin._x000D_
Le rejet au milieu naturel est souvent de débit faible, voire nul. Sa qualité reste bonne même si elle peut temporairement être altérée par une concentration résiduelle algale.</t>
  </si>
  <si>
    <t>SIMPLEX Joseph (SARL)</t>
  </si>
  <si>
    <t>SAINT IGNY DE ROCHE/Les Vernes</t>
  </si>
  <si>
    <t>0471428S0001</t>
  </si>
  <si>
    <t>Le fonctionnement biologique du premier bassin reste régulièrement perturbé par la présence de lentilles d'eau en surface._x000D_
Dans le second, on observe la plupart du temps l persistance d'algues vertes._x000D_
_x000D_
La qualité du rejet, même si elie est globalement correcet, reste à certaines périodes altérée par la concentration algale résiduelle.</t>
  </si>
  <si>
    <t>Ruisseau des Barres</t>
  </si>
  <si>
    <t>SAINT LAURENT EN BRIONNAIS/Bourg</t>
  </si>
  <si>
    <t>0471437S0001</t>
  </si>
  <si>
    <t xml:space="preserve">Malgré un contexte météorologique annuel sec, lors des deux visites de 2019 :_x000D_
- les effluents d'entrée étaient dilués,_x000D_
- le fonctionnement biologique indiquait un lessivage des bassins._x000D_
_x000D_
Le fonctionnement du réseau de collecte est donc en cause et doit eêtre mieux maitrisé._x000D_
_x000D_
Le rejet reste de qualité correct, sans_x000D_
</t>
  </si>
  <si>
    <t>SAINT LAURENT EN BRIONNAIS</t>
  </si>
  <si>
    <t>SAINT MAURICE LES CHATEAUNEUF/Bourg</t>
  </si>
  <si>
    <t>0471463S0001</t>
  </si>
  <si>
    <t xml:space="preserve">Le fonctionnement biologique reste difficile (sous dimensionnement des ouvrages, volume de boues stockés, à-coups hydrauliques lors d'épisodes pluvieux...)._x000D_
Ainsi, la qualité du rejet fluctue et reste régulièrement impactée par la présence d'une concentration résiduelle d'algues vertes dans le rejet._x000D_
_x000D_
Le programme de travaux prévus dans le schéma directeur (création d'une nouvelle station d'épuration, travaux d'extension et de réhabilitation des réseaux) est en cours de réalisation pour une mise en route au printemps 2020._x000D_
Après curage des boues, le site actuel du lagunage sera remis en état en accord avec le Symisoa._x000D_
 </t>
  </si>
  <si>
    <t>CHATEAUNEUF</t>
  </si>
  <si>
    <t>SAINT MAURICE LES CHATEAUNEUF</t>
  </si>
  <si>
    <t>TANCON/Bourg</t>
  </si>
  <si>
    <t>0471533S0001</t>
  </si>
  <si>
    <t>Les conditions biologiques sont généralement favorables à une bonne élimination de la pollution reçue, avec une bonne activité algale dans le premier bassin puis des eaux plus claires dans le second._x000D_
En sortie, le rejet au milieu naturel reste globalement de qualité correcte._x000D_
_x000D_
Le curage des boues stockées dans les bassins permettrait de bénéficier d'un volume de traitement complet.</t>
  </si>
  <si>
    <t>Le fonctionnement général du poste reste correct malgré delégers surdébits par temps de pluie._x000D_
EN novembre, une intervention a permis de changer contacteurs et poires.</t>
  </si>
  <si>
    <t>TANCON</t>
  </si>
  <si>
    <t>VAREILLES/Bourg</t>
  </si>
  <si>
    <t>0471553S0002</t>
  </si>
  <si>
    <t xml:space="preserve">Les conditions biologiques dans le premier bassin montrent une bonne activité algale, qui se poursuit dans le second, même lors de la présence de lentilles._x000D_
La qualité du rejet peut donc parfois être insuffisante, altérée par la concentration résiduelle en algues vertes.._x000D_
_x000D_
Une réflexion globale sur le fonctionnement du système d'assainissement est projetée avec la réalisation d'un schéma directeur._x000D_
</t>
  </si>
  <si>
    <t>VAREILLES</t>
  </si>
  <si>
    <t>VARENNES SOUS DUN/Bourg</t>
  </si>
  <si>
    <t>0471559S0003</t>
  </si>
  <si>
    <t>Lors du contexte météorologique lus pluvieux de fin d'année, les charges hydrauliques ont dépassé la capacité nominale des ouvrages._x000D_
_x000D_
Même dans ces conditions, le fonctionnement des deux étages de filtres reste efficace et permet de rejeter au milieu naturel une eau de bonne qualité.</t>
  </si>
  <si>
    <t>Les travaux prévus de mise en séparatif du secteur Beau Site permettront de réduire l'influence des épisodes pluvieux et de supprimer le déversoir d'orage.</t>
  </si>
  <si>
    <t>VARENNES SOUS DUN</t>
  </si>
  <si>
    <t>Performance des stations d'épuration par contrat de rivière selon les bilans de l'année 2019</t>
  </si>
  <si>
    <t>Charge 
hydraulique 
moyenne 
reçue (m3/j)</t>
  </si>
  <si>
    <t>Charge
 polluante 
reçue 
(kg/j DCO)</t>
  </si>
  <si>
    <t>Flux théoriquess raccordés</t>
  </si>
  <si>
    <t>charge hydraulique</t>
  </si>
  <si>
    <t>charge polluante</t>
  </si>
  <si>
    <t>Charge 
polluante 
reçue (kg/j NK)</t>
  </si>
  <si>
    <t>Flux déversés sans traitement</t>
  </si>
  <si>
    <t>Q A2 
m3/an</t>
  </si>
  <si>
    <t>Kg NK 
an A2</t>
  </si>
  <si>
    <t>Q A1 Réseau
m3/an</t>
  </si>
  <si>
    <t>Kg NK  an
Réseau
 A1</t>
  </si>
  <si>
    <t>Epandage
 des boues
 avec plan 
et suivi</t>
  </si>
  <si>
    <t>Compost
 "produit"</t>
  </si>
  <si>
    <t>Compost 
"déchet"</t>
  </si>
  <si>
    <t>GELE : 
Dépôt</t>
  </si>
  <si>
    <t>Autre 
destination
 (non 
réglementaire)</t>
  </si>
  <si>
    <t>Apport
 autre 
STEP</t>
  </si>
  <si>
    <t>Destination 
inconnue</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</si>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</sst>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i/>
      <sz val="11"/>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rgb="FF8BFDB9"/>
        <bgColor indexed="64"/>
      </patternFill>
    </fill>
    <fill>
      <patternFill patternType="solid">
        <fgColor theme="5"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0" xfId="0" applyAlignment="1">
      <alignment wrapText="1"/>
    </xf>
    <xf numFmtId="1" fontId="0" fillId="0" borderId="0" xfId="0" applyNumberFormat="1"/>
    <xf numFmtId="0" fontId="1" fillId="0" borderId="0" xfId="0" applyFont="1"/>
    <xf numFmtId="0" fontId="1" fillId="0" borderId="0" xfId="0" applyFont="1" applyAlignment="1">
      <alignment wrapText="1"/>
    </xf>
    <xf numFmtId="0" fontId="0" fillId="0" borderId="0" xfId="0" applyAlignment="1">
      <alignment horizontal="center"/>
    </xf>
    <xf numFmtId="1" fontId="0" fillId="0" borderId="0" xfId="0" applyNumberFormat="1" applyAlignment="1">
      <alignment horizontal="center"/>
    </xf>
    <xf numFmtId="0" fontId="1" fillId="2" borderId="1" xfId="0" applyFont="1" applyFill="1" applyBorder="1" applyAlignment="1">
      <alignment wrapText="1"/>
    </xf>
    <xf numFmtId="0" fontId="1" fillId="2" borderId="1" xfId="0" applyFont="1" applyFill="1" applyBorder="1"/>
    <xf numFmtId="0" fontId="1" fillId="2" borderId="0" xfId="0" applyFont="1" applyFill="1" applyAlignment="1">
      <alignment horizontal="center" wrapText="1"/>
    </xf>
    <xf numFmtId="0" fontId="1" fillId="2" borderId="0" xfId="0" applyFont="1" applyFill="1" applyAlignment="1">
      <alignment horizontal="center"/>
    </xf>
    <xf numFmtId="0" fontId="1" fillId="3" borderId="1" xfId="0" applyFont="1" applyFill="1" applyBorder="1" applyAlignment="1">
      <alignment wrapText="1"/>
    </xf>
    <xf numFmtId="0" fontId="1" fillId="4" borderId="0" xfId="0" applyFont="1" applyFill="1" applyAlignment="1">
      <alignment wrapText="1"/>
    </xf>
    <xf numFmtId="0" fontId="1" fillId="4" borderId="0" xfId="0" applyFont="1" applyFill="1"/>
    <xf numFmtId="0" fontId="1" fillId="3" borderId="0" xfId="0" applyFont="1" applyFill="1"/>
    <xf numFmtId="0" fontId="1" fillId="4" borderId="1" xfId="0" applyFont="1" applyFill="1" applyBorder="1" applyAlignment="1">
      <alignment wrapText="1"/>
    </xf>
    <xf numFmtId="0" fontId="1" fillId="5" borderId="1" xfId="0" applyFont="1" applyFill="1" applyBorder="1"/>
    <xf numFmtId="0" fontId="1" fillId="5" borderId="1" xfId="0" applyFont="1" applyFill="1" applyBorder="1"/>
    <xf numFmtId="0" fontId="1" fillId="5" borderId="1" xfId="0" applyFont="1" applyFill="1" applyBorder="1" applyAlignment="1">
      <alignment wrapText="1"/>
    </xf>
    <xf numFmtId="0" fontId="0" fillId="6" borderId="1" xfId="0" applyFill="1" applyBorder="1"/>
    <xf numFmtId="0" fontId="0" fillId="6" borderId="1" xfId="0" applyFill="1" applyBorder="1" applyAlignment="1">
      <alignment wrapText="1"/>
    </xf>
    <xf numFmtId="0" fontId="1" fillId="7" borderId="1" xfId="0" applyFont="1" applyFill="1" applyBorder="1"/>
    <xf numFmtId="0" fontId="1" fillId="7" borderId="1" xfId="0" applyFont="1" applyFill="1" applyBorder="1"/>
    <xf numFmtId="0" fontId="1" fillId="7" borderId="1" xfId="0" applyFont="1" applyFill="1" applyBorder="1" applyAlignment="1">
      <alignment wrapText="1"/>
    </xf>
    <xf numFmtId="0" fontId="1" fillId="8" borderId="1" xfId="0" applyFont="1" applyFill="1" applyBorder="1"/>
    <xf numFmtId="0" fontId="1" fillId="8" borderId="1" xfId="0" applyFont="1" applyFill="1" applyBorder="1"/>
  </cellXfs>
  <cellStyles count="1">
    <cellStyle name="Normal" xfId="0" builtinId="0"/>
  </cellStyles>
  <dxfs count="0"/>
  <tableStyles count="0" defaultTableStyle="TableStyleMedium2" defaultPivotStyle="PivotStyleLight16"/>
  <colors>
    <mruColors>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620"/>
  <sheetViews>
    <sheetView tabSelected="1" topLeftCell="E1" zoomScale="75" zoomScaleNormal="75" workbookViewId="0">
      <pane xSplit="1" ySplit="4" topLeftCell="S99" activePane="bottomRight" state="frozen"/>
      <selection activeCell="E1" sqref="E1"/>
      <selection pane="topRight" activeCell="F1" sqref="F1"/>
      <selection pane="bottomLeft" activeCell="E5" sqref="E5"/>
      <selection pane="bottomRight" activeCell="AB625" sqref="AB625"/>
    </sheetView>
  </sheetViews>
  <sheetFormatPr baseColWidth="10" defaultRowHeight="15" x14ac:dyDescent="0.25"/>
  <cols>
    <col min="1" max="1" width="35.5703125" bestFit="1" customWidth="1"/>
    <col min="2" max="2" width="96.42578125" bestFit="1" customWidth="1"/>
    <col min="3" max="3" width="17" bestFit="1" customWidth="1"/>
    <col min="4" max="4" width="27.5703125" bestFit="1" customWidth="1"/>
    <col min="5" max="5" width="54.28515625" bestFit="1" customWidth="1"/>
    <col min="6" max="6" width="13" bestFit="1" customWidth="1"/>
    <col min="7" max="7" width="11.28515625" bestFit="1" customWidth="1"/>
    <col min="8" max="8" width="61.5703125" bestFit="1" customWidth="1"/>
    <col min="9" max="9" width="14.5703125" bestFit="1" customWidth="1"/>
    <col min="10" max="10" width="10.5703125" bestFit="1" customWidth="1"/>
    <col min="11" max="12" width="9.85546875" bestFit="1" customWidth="1"/>
    <col min="13" max="13" width="10.42578125" style="5" customWidth="1"/>
    <col min="14" max="14" width="15.85546875" customWidth="1"/>
    <col min="15" max="15" width="11.140625" customWidth="1"/>
    <col min="16" max="16" width="12.140625" customWidth="1"/>
    <col min="17" max="17" width="11.140625" customWidth="1"/>
    <col min="18" max="18" width="12.7109375" customWidth="1"/>
    <col min="19" max="19" width="10" customWidth="1"/>
    <col min="20" max="20" width="8.5703125" customWidth="1"/>
    <col min="21" max="21" width="7.42578125" customWidth="1"/>
    <col min="22" max="22" width="8.140625" customWidth="1"/>
    <col min="23" max="23" width="9" customWidth="1"/>
    <col min="24" max="24" width="8.42578125" customWidth="1"/>
    <col min="25" max="25" width="10.7109375" bestFit="1" customWidth="1"/>
    <col min="26" max="29" width="10.7109375" customWidth="1"/>
    <col min="30" max="30" width="12" bestFit="1" customWidth="1"/>
    <col min="31" max="31" width="14.5703125" bestFit="1" customWidth="1"/>
    <col min="32" max="32" width="10.7109375" customWidth="1"/>
    <col min="33" max="33" width="14.5703125" customWidth="1"/>
    <col min="34" max="34" width="9.7109375" customWidth="1"/>
    <col min="35" max="35" width="11.5703125" customWidth="1"/>
    <col min="36" max="36" width="12.5703125" customWidth="1"/>
    <col min="37" max="37" width="12.85546875" customWidth="1"/>
    <col min="38" max="38" width="12" bestFit="1" customWidth="1"/>
    <col min="39" max="39" width="12.28515625" customWidth="1"/>
    <col min="40" max="42" width="255.7109375" bestFit="1" customWidth="1"/>
    <col min="43" max="43" width="33" bestFit="1" customWidth="1"/>
    <col min="44" max="44" width="16.28515625" bestFit="1" customWidth="1"/>
    <col min="45" max="45" width="59.7109375" bestFit="1" customWidth="1"/>
    <col min="46" max="46" width="35.85546875" bestFit="1" customWidth="1"/>
    <col min="47" max="47" width="47.140625" bestFit="1" customWidth="1"/>
    <col min="48" max="48" width="34.85546875" bestFit="1" customWidth="1"/>
    <col min="49" max="49" width="35.85546875" bestFit="1" customWidth="1"/>
    <col min="50" max="50" width="30.5703125" bestFit="1" customWidth="1"/>
    <col min="51" max="51" width="29.85546875" bestFit="1" customWidth="1"/>
    <col min="52" max="52" width="24.140625" bestFit="1" customWidth="1"/>
    <col min="53" max="53" width="43" bestFit="1" customWidth="1"/>
    <col min="54" max="54" width="35.85546875" bestFit="1" customWidth="1"/>
    <col min="55" max="55" width="19" bestFit="1" customWidth="1"/>
    <col min="56" max="56" width="38.85546875" bestFit="1" customWidth="1"/>
    <col min="57" max="57" width="35.85546875" bestFit="1" customWidth="1"/>
    <col min="58" max="58" width="42.85546875" bestFit="1" customWidth="1"/>
    <col min="59" max="59" width="24.42578125" bestFit="1" customWidth="1"/>
    <col min="60" max="60" width="35.85546875" bestFit="1" customWidth="1"/>
    <col min="61" max="61" width="16.28515625" bestFit="1" customWidth="1"/>
    <col min="62" max="62" width="28.140625" bestFit="1" customWidth="1"/>
    <col min="63" max="63" width="35.85546875" bestFit="1" customWidth="1"/>
    <col min="64" max="64" width="49.85546875" bestFit="1" customWidth="1"/>
    <col min="65" max="65" width="35.85546875" bestFit="1" customWidth="1"/>
    <col min="66" max="66" width="26" bestFit="1" customWidth="1"/>
    <col min="67" max="67" width="38.28515625" bestFit="1" customWidth="1"/>
    <col min="68" max="68" width="24.140625" bestFit="1" customWidth="1"/>
    <col min="69" max="69" width="18.140625" bestFit="1" customWidth="1"/>
    <col min="70" max="70" width="36" bestFit="1" customWidth="1"/>
    <col min="71" max="71" width="27.140625" bestFit="1" customWidth="1"/>
    <col min="72" max="72" width="23.140625" bestFit="1" customWidth="1"/>
    <col min="73" max="73" width="16.28515625" bestFit="1" customWidth="1"/>
    <col min="74" max="74" width="29.28515625" bestFit="1" customWidth="1"/>
    <col min="75" max="75" width="17.7109375" bestFit="1" customWidth="1"/>
    <col min="76" max="76" width="42.85546875" bestFit="1" customWidth="1"/>
    <col min="77" max="77" width="23.42578125" bestFit="1" customWidth="1"/>
    <col min="78" max="79" width="16.28515625" bestFit="1" customWidth="1"/>
    <col min="80" max="80" width="35.85546875" bestFit="1" customWidth="1"/>
    <col min="81" max="81" width="17.5703125" bestFit="1" customWidth="1"/>
    <col min="82" max="82" width="18" bestFit="1" customWidth="1"/>
    <col min="83" max="83" width="35.85546875" bestFit="1" customWidth="1"/>
    <col min="84" max="84" width="19.85546875" bestFit="1" customWidth="1"/>
    <col min="85" max="85" width="16.28515625" bestFit="1" customWidth="1"/>
    <col min="86" max="86" width="19.85546875" bestFit="1" customWidth="1"/>
    <col min="87" max="87" width="23.42578125" bestFit="1" customWidth="1"/>
    <col min="88" max="88" width="16.28515625" bestFit="1" customWidth="1"/>
    <col min="89" max="89" width="13.85546875" bestFit="1" customWidth="1"/>
    <col min="90" max="90" width="19.28515625" bestFit="1" customWidth="1"/>
    <col min="91" max="91" width="16.28515625" bestFit="1" customWidth="1"/>
    <col min="92" max="92" width="11.85546875" bestFit="1" customWidth="1"/>
    <col min="93" max="93" width="26" bestFit="1" customWidth="1"/>
    <col min="94" max="94" width="10" bestFit="1" customWidth="1"/>
    <col min="95" max="95" width="11.140625" bestFit="1" customWidth="1"/>
    <col min="96" max="96" width="16.28515625" bestFit="1" customWidth="1"/>
    <col min="97" max="97" width="10" bestFit="1" customWidth="1"/>
    <col min="98" max="98" width="11" bestFit="1" customWidth="1"/>
    <col min="99" max="99" width="24.140625" bestFit="1" customWidth="1"/>
    <col min="100" max="100" width="11" bestFit="1" customWidth="1"/>
    <col min="101" max="101" width="15.5703125" bestFit="1" customWidth="1"/>
    <col min="102" max="102" width="24.140625" bestFit="1" customWidth="1"/>
    <col min="103" max="104" width="11" bestFit="1" customWidth="1"/>
    <col min="105" max="105" width="35.85546875" bestFit="1" customWidth="1"/>
    <col min="106" max="107" width="11" bestFit="1" customWidth="1"/>
    <col min="108" max="108" width="35.85546875" bestFit="1" customWidth="1"/>
    <col min="109" max="109" width="11" bestFit="1" customWidth="1"/>
    <col min="110" max="110" width="14.5703125" bestFit="1" customWidth="1"/>
    <col min="111" max="111" width="26" bestFit="1" customWidth="1"/>
    <col min="112" max="113" width="11" bestFit="1" customWidth="1"/>
    <col min="114" max="114" width="10.7109375" bestFit="1" customWidth="1"/>
    <col min="115" max="115" width="11" bestFit="1" customWidth="1"/>
    <col min="116" max="116" width="12.140625" bestFit="1" customWidth="1"/>
    <col min="117" max="117" width="23.42578125" bestFit="1" customWidth="1"/>
    <col min="118" max="118" width="11" bestFit="1" customWidth="1"/>
    <col min="119" max="119" width="12.5703125" bestFit="1" customWidth="1"/>
    <col min="120" max="120" width="35.85546875" bestFit="1" customWidth="1"/>
    <col min="121" max="121" width="11" bestFit="1" customWidth="1"/>
    <col min="122" max="122" width="12.5703125" bestFit="1" customWidth="1"/>
    <col min="123" max="123" width="35.85546875" bestFit="1" customWidth="1"/>
    <col min="124" max="124" width="11" bestFit="1" customWidth="1"/>
    <col min="125" max="125" width="15.85546875" bestFit="1" customWidth="1"/>
    <col min="126" max="126" width="16.28515625" bestFit="1" customWidth="1"/>
    <col min="127" max="127" width="11" bestFit="1" customWidth="1"/>
  </cols>
  <sheetData>
    <row r="1" spans="1:127" x14ac:dyDescent="0.25">
      <c r="A1" s="3" t="s">
        <v>3297</v>
      </c>
    </row>
    <row r="2" spans="1:127" x14ac:dyDescent="0.25">
      <c r="AF2">
        <f>SUM(AF5:AF630)</f>
        <v>900</v>
      </c>
      <c r="AG2">
        <f t="shared" ref="AG2:AM2" si="0">SUM(AG5:AG630)</f>
        <v>700</v>
      </c>
      <c r="AH2">
        <f t="shared" si="0"/>
        <v>0</v>
      </c>
      <c r="AI2">
        <f t="shared" si="0"/>
        <v>400</v>
      </c>
      <c r="AJ2">
        <f t="shared" si="0"/>
        <v>300</v>
      </c>
      <c r="AK2">
        <f t="shared" si="0"/>
        <v>3100</v>
      </c>
      <c r="AL2">
        <f t="shared" si="0"/>
        <v>400</v>
      </c>
      <c r="AM2">
        <f t="shared" si="0"/>
        <v>500</v>
      </c>
    </row>
    <row r="3" spans="1:127" s="3" customFormat="1" x14ac:dyDescent="0.25">
      <c r="J3" s="8" t="s">
        <v>3300</v>
      </c>
      <c r="K3" s="8"/>
      <c r="L3" s="8"/>
      <c r="M3" s="10"/>
      <c r="N3" s="14" t="s">
        <v>3301</v>
      </c>
      <c r="O3" s="14"/>
      <c r="P3" s="13" t="s">
        <v>3302</v>
      </c>
      <c r="Q3" s="13"/>
      <c r="T3" s="16" t="s">
        <v>14</v>
      </c>
      <c r="U3" s="16"/>
      <c r="V3" s="16"/>
      <c r="W3" s="16"/>
      <c r="X3" s="16"/>
      <c r="Y3" s="17"/>
      <c r="Z3" s="19" t="s">
        <v>3304</v>
      </c>
      <c r="AA3" s="19"/>
      <c r="AB3" s="19"/>
      <c r="AC3" s="19"/>
      <c r="AD3" s="21" t="s">
        <v>21</v>
      </c>
      <c r="AE3" s="21"/>
      <c r="AF3" s="21" t="s">
        <v>24</v>
      </c>
      <c r="AG3" s="21"/>
      <c r="AH3" s="21"/>
      <c r="AI3" s="21"/>
      <c r="AJ3" s="21"/>
      <c r="AK3" s="21"/>
      <c r="AL3" s="21"/>
      <c r="AM3" s="22"/>
      <c r="AN3" s="24" t="s">
        <v>26</v>
      </c>
      <c r="AO3" s="24"/>
      <c r="AP3" s="24"/>
    </row>
    <row r="4" spans="1:127" s="3" customFormat="1" ht="90" x14ac:dyDescent="0.25">
      <c r="A4" s="3" t="s">
        <v>0</v>
      </c>
      <c r="B4" s="3" t="s">
        <v>1</v>
      </c>
      <c r="C4" s="3" t="s">
        <v>2</v>
      </c>
      <c r="D4" s="3" t="s">
        <v>3</v>
      </c>
      <c r="E4" s="3" t="s">
        <v>4</v>
      </c>
      <c r="F4" s="3" t="s">
        <v>5</v>
      </c>
      <c r="G4" s="3" t="s">
        <v>6</v>
      </c>
      <c r="H4" s="3" t="s">
        <v>7</v>
      </c>
      <c r="I4" s="3" t="s">
        <v>8</v>
      </c>
      <c r="J4" s="7" t="s">
        <v>9</v>
      </c>
      <c r="K4" s="7" t="s">
        <v>10</v>
      </c>
      <c r="L4" s="7" t="s">
        <v>11</v>
      </c>
      <c r="M4" s="9" t="s">
        <v>12</v>
      </c>
      <c r="N4" s="11" t="s">
        <v>3298</v>
      </c>
      <c r="O4" s="11" t="s">
        <v>13</v>
      </c>
      <c r="P4" s="15" t="s">
        <v>3299</v>
      </c>
      <c r="Q4" s="15" t="s">
        <v>12</v>
      </c>
      <c r="R4" s="12" t="s">
        <v>3303</v>
      </c>
      <c r="S4" s="12" t="s">
        <v>12</v>
      </c>
      <c r="T4" s="17" t="s">
        <v>15</v>
      </c>
      <c r="U4" s="17" t="s">
        <v>16</v>
      </c>
      <c r="V4" s="17" t="s">
        <v>17</v>
      </c>
      <c r="W4" s="17" t="s">
        <v>18</v>
      </c>
      <c r="X4" s="17" t="s">
        <v>19</v>
      </c>
      <c r="Y4" s="18" t="s">
        <v>20</v>
      </c>
      <c r="Z4" s="20" t="s">
        <v>3305</v>
      </c>
      <c r="AA4" s="20" t="s">
        <v>3306</v>
      </c>
      <c r="AB4" s="20" t="s">
        <v>3307</v>
      </c>
      <c r="AC4" s="20" t="s">
        <v>3308</v>
      </c>
      <c r="AD4" s="22" t="s">
        <v>22</v>
      </c>
      <c r="AE4" s="22" t="s">
        <v>23</v>
      </c>
      <c r="AF4" s="23" t="s">
        <v>3314</v>
      </c>
      <c r="AG4" s="23" t="s">
        <v>3313</v>
      </c>
      <c r="AH4" s="23" t="s">
        <v>3311</v>
      </c>
      <c r="AI4" s="23" t="s">
        <v>3310</v>
      </c>
      <c r="AJ4" s="22" t="s">
        <v>25</v>
      </c>
      <c r="AK4" s="23" t="s">
        <v>3309</v>
      </c>
      <c r="AL4" s="23" t="s">
        <v>3312</v>
      </c>
      <c r="AM4" s="23" t="s">
        <v>3315</v>
      </c>
      <c r="AN4" s="25" t="s">
        <v>27</v>
      </c>
      <c r="AO4" s="25" t="s">
        <v>28</v>
      </c>
      <c r="AP4" s="25" t="s">
        <v>29</v>
      </c>
      <c r="AQ4" s="4" t="s">
        <v>30</v>
      </c>
      <c r="AR4" s="4" t="s">
        <v>31</v>
      </c>
      <c r="AS4" s="4" t="s">
        <v>32</v>
      </c>
      <c r="AT4" s="4" t="s">
        <v>33</v>
      </c>
      <c r="AU4" s="4" t="s">
        <v>34</v>
      </c>
      <c r="AV4" s="4" t="s">
        <v>35</v>
      </c>
      <c r="AW4" s="4" t="s">
        <v>36</v>
      </c>
      <c r="AX4" s="4" t="s">
        <v>37</v>
      </c>
      <c r="AY4" s="4" t="s">
        <v>38</v>
      </c>
      <c r="AZ4" s="4" t="s">
        <v>39</v>
      </c>
      <c r="BA4" s="4" t="s">
        <v>40</v>
      </c>
      <c r="BB4" s="4" t="s">
        <v>41</v>
      </c>
      <c r="BC4" s="4" t="s">
        <v>42</v>
      </c>
      <c r="BD4" s="4" t="s">
        <v>43</v>
      </c>
      <c r="BE4" s="4" t="s">
        <v>44</v>
      </c>
      <c r="BF4" s="4" t="s">
        <v>45</v>
      </c>
      <c r="BG4" s="4" t="s">
        <v>46</v>
      </c>
      <c r="BH4" s="4" t="s">
        <v>47</v>
      </c>
      <c r="BI4" s="4" t="s">
        <v>48</v>
      </c>
      <c r="BJ4" s="4" t="s">
        <v>49</v>
      </c>
      <c r="BK4" s="4" t="s">
        <v>50</v>
      </c>
      <c r="BL4" s="4" t="s">
        <v>51</v>
      </c>
      <c r="BM4" s="4" t="s">
        <v>52</v>
      </c>
      <c r="BN4" s="4" t="s">
        <v>53</v>
      </c>
      <c r="BO4" s="4" t="s">
        <v>54</v>
      </c>
      <c r="BP4" s="4" t="s">
        <v>55</v>
      </c>
      <c r="BQ4" s="4" t="s">
        <v>56</v>
      </c>
      <c r="BR4" s="4" t="s">
        <v>57</v>
      </c>
      <c r="BS4" s="4" t="s">
        <v>58</v>
      </c>
      <c r="BT4" s="4" t="s">
        <v>59</v>
      </c>
      <c r="BU4" s="4" t="s">
        <v>60</v>
      </c>
      <c r="BV4" s="4" t="s">
        <v>61</v>
      </c>
      <c r="BW4" s="4" t="s">
        <v>62</v>
      </c>
      <c r="BX4" s="4" t="s">
        <v>63</v>
      </c>
      <c r="BY4" s="4" t="s">
        <v>64</v>
      </c>
      <c r="BZ4" s="4" t="s">
        <v>65</v>
      </c>
      <c r="CA4" s="4" t="s">
        <v>66</v>
      </c>
      <c r="CB4" s="4" t="s">
        <v>67</v>
      </c>
      <c r="CC4" s="4" t="s">
        <v>68</v>
      </c>
      <c r="CD4" s="4" t="s">
        <v>69</v>
      </c>
      <c r="CE4" s="4" t="s">
        <v>70</v>
      </c>
      <c r="CF4" s="4" t="s">
        <v>71</v>
      </c>
      <c r="CG4" s="4" t="s">
        <v>72</v>
      </c>
      <c r="CH4" s="4" t="s">
        <v>73</v>
      </c>
      <c r="CI4" s="4" t="s">
        <v>74</v>
      </c>
      <c r="CJ4" s="4" t="s">
        <v>75</v>
      </c>
      <c r="CK4" s="4" t="s">
        <v>76</v>
      </c>
      <c r="CL4" s="4" t="s">
        <v>77</v>
      </c>
      <c r="CM4" s="4" t="s">
        <v>78</v>
      </c>
      <c r="CN4" s="4" t="s">
        <v>79</v>
      </c>
      <c r="CO4" s="4" t="s">
        <v>80</v>
      </c>
      <c r="CP4" s="4" t="s">
        <v>81</v>
      </c>
      <c r="CQ4" s="4" t="s">
        <v>82</v>
      </c>
      <c r="CR4" s="4" t="s">
        <v>83</v>
      </c>
      <c r="CS4" s="4" t="s">
        <v>84</v>
      </c>
      <c r="CT4" s="4" t="s">
        <v>85</v>
      </c>
      <c r="CU4" s="4" t="s">
        <v>86</v>
      </c>
      <c r="CV4" s="4" t="s">
        <v>87</v>
      </c>
      <c r="CW4" s="4" t="s">
        <v>88</v>
      </c>
      <c r="CX4" s="4" t="s">
        <v>89</v>
      </c>
      <c r="CY4" s="4" t="s">
        <v>90</v>
      </c>
      <c r="CZ4" s="4" t="s">
        <v>91</v>
      </c>
      <c r="DA4" s="4" t="s">
        <v>92</v>
      </c>
      <c r="DB4" s="4" t="s">
        <v>93</v>
      </c>
      <c r="DC4" s="4" t="s">
        <v>94</v>
      </c>
      <c r="DD4" s="4" t="s">
        <v>95</v>
      </c>
      <c r="DE4" s="4" t="s">
        <v>96</v>
      </c>
      <c r="DF4" s="4" t="s">
        <v>97</v>
      </c>
      <c r="DG4" s="4" t="s">
        <v>98</v>
      </c>
      <c r="DH4" s="4" t="s">
        <v>99</v>
      </c>
      <c r="DI4" s="4" t="s">
        <v>100</v>
      </c>
      <c r="DJ4" s="4" t="s">
        <v>101</v>
      </c>
      <c r="DK4" s="4" t="s">
        <v>102</v>
      </c>
      <c r="DL4" s="4" t="s">
        <v>103</v>
      </c>
      <c r="DM4" s="4" t="s">
        <v>104</v>
      </c>
      <c r="DN4" s="4" t="s">
        <v>105</v>
      </c>
      <c r="DO4" s="4" t="s">
        <v>106</v>
      </c>
      <c r="DP4" s="4" t="s">
        <v>107</v>
      </c>
      <c r="DQ4" s="4" t="s">
        <v>108</v>
      </c>
      <c r="DR4" s="4" t="s">
        <v>109</v>
      </c>
      <c r="DS4" s="4" t="s">
        <v>110</v>
      </c>
      <c r="DT4" s="4" t="s">
        <v>111</v>
      </c>
      <c r="DU4" s="4" t="s">
        <v>112</v>
      </c>
      <c r="DV4" s="4" t="s">
        <v>113</v>
      </c>
      <c r="DW4" s="4" t="s">
        <v>114</v>
      </c>
    </row>
    <row r="5" spans="1:127" ht="90" x14ac:dyDescent="0.25">
      <c r="A5" t="s">
        <v>115</v>
      </c>
      <c r="B5" t="s">
        <v>116</v>
      </c>
      <c r="C5" t="s">
        <v>117</v>
      </c>
      <c r="E5" t="s">
        <v>118</v>
      </c>
      <c r="F5" t="s">
        <v>119</v>
      </c>
      <c r="G5">
        <v>330</v>
      </c>
      <c r="I5">
        <v>2</v>
      </c>
      <c r="J5">
        <v>105</v>
      </c>
      <c r="L5">
        <f t="shared" ref="L5:L68" si="1">J5+K5</f>
        <v>105</v>
      </c>
      <c r="M5" s="6">
        <f t="shared" ref="M5:M68" si="2">(L5/G5)*100</f>
        <v>31.818181818181817</v>
      </c>
      <c r="O5" s="2">
        <f t="shared" ref="O5:O68" si="3">(N5/(G5*0.15))*100</f>
        <v>0</v>
      </c>
      <c r="Q5" s="2">
        <f t="shared" ref="Q5:Q68" si="4">(P5/(G5*0.12))*100</f>
        <v>0</v>
      </c>
      <c r="S5" s="2">
        <f t="shared" ref="S5:S68" si="5">(R5/(G5*0.012))*100</f>
        <v>0</v>
      </c>
      <c r="Y5" s="2">
        <f t="shared" ref="Y5:Y68" si="6">(P5*(U5/100)/(L5*0.12))*100</f>
        <v>0</v>
      </c>
      <c r="Z5" s="2"/>
      <c r="AA5" s="2"/>
      <c r="AB5" s="2"/>
      <c r="AC5" s="2"/>
      <c r="AN5" s="1" t="s">
        <v>120</v>
      </c>
      <c r="AO5" s="1" t="s">
        <v>121</v>
      </c>
      <c r="AQ5" t="s">
        <v>122</v>
      </c>
    </row>
    <row r="6" spans="1:127" ht="90" x14ac:dyDescent="0.25">
      <c r="A6" t="s">
        <v>115</v>
      </c>
      <c r="B6" t="s">
        <v>123</v>
      </c>
      <c r="C6" t="s">
        <v>124</v>
      </c>
      <c r="D6" t="s">
        <v>125</v>
      </c>
      <c r="E6" t="s">
        <v>126</v>
      </c>
      <c r="F6" t="s">
        <v>127</v>
      </c>
      <c r="G6">
        <v>140</v>
      </c>
      <c r="H6" t="s">
        <v>128</v>
      </c>
      <c r="I6">
        <v>1.86</v>
      </c>
      <c r="J6">
        <v>100</v>
      </c>
      <c r="L6">
        <f t="shared" si="1"/>
        <v>100</v>
      </c>
      <c r="M6" s="6">
        <f t="shared" si="2"/>
        <v>71.428571428571431</v>
      </c>
      <c r="O6" s="2">
        <f t="shared" si="3"/>
        <v>0</v>
      </c>
      <c r="Q6" s="2">
        <f t="shared" si="4"/>
        <v>0</v>
      </c>
      <c r="S6" s="2">
        <f t="shared" si="5"/>
        <v>0</v>
      </c>
      <c r="Y6" s="2">
        <f t="shared" si="6"/>
        <v>0</v>
      </c>
      <c r="Z6" s="2"/>
      <c r="AA6" s="2"/>
      <c r="AB6" s="2"/>
      <c r="AC6" s="2"/>
      <c r="AN6" s="1" t="s">
        <v>129</v>
      </c>
      <c r="AQ6" t="s">
        <v>130</v>
      </c>
      <c r="AR6">
        <v>100</v>
      </c>
    </row>
    <row r="7" spans="1:127" ht="30" x14ac:dyDescent="0.25">
      <c r="A7" t="s">
        <v>115</v>
      </c>
      <c r="B7" t="s">
        <v>131</v>
      </c>
      <c r="C7" t="s">
        <v>132</v>
      </c>
      <c r="D7" t="s">
        <v>133</v>
      </c>
      <c r="E7" t="s">
        <v>134</v>
      </c>
      <c r="F7" t="s">
        <v>135</v>
      </c>
      <c r="G7">
        <v>190</v>
      </c>
      <c r="H7" t="s">
        <v>128</v>
      </c>
      <c r="I7">
        <v>1.5</v>
      </c>
      <c r="J7">
        <v>119</v>
      </c>
      <c r="L7">
        <f t="shared" si="1"/>
        <v>119</v>
      </c>
      <c r="M7" s="6">
        <f t="shared" si="2"/>
        <v>62.631578947368418</v>
      </c>
      <c r="O7" s="2">
        <f t="shared" si="3"/>
        <v>0</v>
      </c>
      <c r="Q7" s="2">
        <f t="shared" si="4"/>
        <v>0</v>
      </c>
      <c r="S7" s="2">
        <f t="shared" si="5"/>
        <v>0</v>
      </c>
      <c r="Y7" s="2">
        <f t="shared" si="6"/>
        <v>0</v>
      </c>
      <c r="Z7" s="2"/>
      <c r="AA7" s="2"/>
      <c r="AB7" s="2"/>
      <c r="AC7" s="2"/>
      <c r="AN7" s="1" t="s">
        <v>136</v>
      </c>
      <c r="AQ7" t="s">
        <v>137</v>
      </c>
      <c r="AR7">
        <v>119</v>
      </c>
    </row>
    <row r="8" spans="1:127" ht="75" x14ac:dyDescent="0.25">
      <c r="A8" t="s">
        <v>115</v>
      </c>
      <c r="B8" t="s">
        <v>131</v>
      </c>
      <c r="C8" t="s">
        <v>132</v>
      </c>
      <c r="D8" t="s">
        <v>138</v>
      </c>
      <c r="E8" t="s">
        <v>139</v>
      </c>
      <c r="F8" t="s">
        <v>140</v>
      </c>
      <c r="G8">
        <v>130</v>
      </c>
      <c r="H8" t="s">
        <v>128</v>
      </c>
      <c r="I8">
        <v>1.7</v>
      </c>
      <c r="J8">
        <v>96</v>
      </c>
      <c r="L8">
        <f t="shared" si="1"/>
        <v>96</v>
      </c>
      <c r="M8" s="6">
        <f t="shared" si="2"/>
        <v>73.846153846153854</v>
      </c>
      <c r="O8" s="2">
        <f t="shared" si="3"/>
        <v>0</v>
      </c>
      <c r="Q8" s="2">
        <f t="shared" si="4"/>
        <v>0</v>
      </c>
      <c r="S8" s="2">
        <f t="shared" si="5"/>
        <v>0</v>
      </c>
      <c r="Y8" s="2">
        <f t="shared" si="6"/>
        <v>0</v>
      </c>
      <c r="Z8" s="2"/>
      <c r="AA8" s="2"/>
      <c r="AB8" s="2"/>
      <c r="AC8" s="2"/>
      <c r="AN8" s="1" t="s">
        <v>141</v>
      </c>
      <c r="AQ8" t="s">
        <v>142</v>
      </c>
      <c r="AR8">
        <v>96</v>
      </c>
      <c r="AS8" t="s">
        <v>143</v>
      </c>
      <c r="AT8" t="s">
        <v>144</v>
      </c>
    </row>
    <row r="9" spans="1:127" ht="165" x14ac:dyDescent="0.25">
      <c r="A9" t="s">
        <v>115</v>
      </c>
      <c r="B9" t="s">
        <v>123</v>
      </c>
      <c r="C9" t="s">
        <v>124</v>
      </c>
      <c r="E9" t="s">
        <v>145</v>
      </c>
      <c r="F9" t="s">
        <v>146</v>
      </c>
      <c r="G9">
        <v>5000</v>
      </c>
      <c r="H9" t="s">
        <v>128</v>
      </c>
      <c r="I9">
        <v>24.6</v>
      </c>
      <c r="J9">
        <v>2800</v>
      </c>
      <c r="L9">
        <f t="shared" si="1"/>
        <v>2800</v>
      </c>
      <c r="M9" s="6">
        <f t="shared" si="2"/>
        <v>56.000000000000007</v>
      </c>
      <c r="N9">
        <v>615</v>
      </c>
      <c r="O9" s="2">
        <f t="shared" si="3"/>
        <v>82</v>
      </c>
      <c r="P9">
        <v>223</v>
      </c>
      <c r="Q9" s="2">
        <f t="shared" si="4"/>
        <v>37.166666666666664</v>
      </c>
      <c r="R9">
        <v>26.3</v>
      </c>
      <c r="S9" s="2">
        <f t="shared" si="5"/>
        <v>43.833333333333336</v>
      </c>
      <c r="T9">
        <v>98.3</v>
      </c>
      <c r="U9">
        <v>95.4</v>
      </c>
      <c r="V9">
        <v>97.8</v>
      </c>
      <c r="W9">
        <v>96.5</v>
      </c>
      <c r="X9">
        <v>72</v>
      </c>
      <c r="Y9" s="2">
        <f t="shared" si="6"/>
        <v>63.316071428571433</v>
      </c>
      <c r="Z9" s="2">
        <v>0</v>
      </c>
      <c r="AA9" s="2"/>
      <c r="AB9" s="2">
        <v>0</v>
      </c>
      <c r="AC9" s="2"/>
      <c r="AD9">
        <v>27.2</v>
      </c>
      <c r="AE9">
        <v>36.299999999999997</v>
      </c>
      <c r="AI9">
        <v>100</v>
      </c>
      <c r="AN9" s="1" t="s">
        <v>147</v>
      </c>
      <c r="AO9" s="1" t="s">
        <v>148</v>
      </c>
      <c r="AP9" s="1" t="s">
        <v>149</v>
      </c>
      <c r="AQ9" t="s">
        <v>150</v>
      </c>
      <c r="AR9">
        <v>2800</v>
      </c>
    </row>
    <row r="10" spans="1:127" ht="45" x14ac:dyDescent="0.25">
      <c r="A10" t="s">
        <v>115</v>
      </c>
      <c r="B10" t="s">
        <v>131</v>
      </c>
      <c r="C10" t="s">
        <v>132</v>
      </c>
      <c r="D10" t="s">
        <v>151</v>
      </c>
      <c r="E10" t="s">
        <v>152</v>
      </c>
      <c r="F10" t="s">
        <v>153</v>
      </c>
      <c r="G10">
        <v>170</v>
      </c>
      <c r="H10" t="s">
        <v>128</v>
      </c>
      <c r="I10">
        <v>21.18</v>
      </c>
      <c r="J10">
        <v>138</v>
      </c>
      <c r="L10">
        <f t="shared" si="1"/>
        <v>138</v>
      </c>
      <c r="M10" s="6">
        <f t="shared" si="2"/>
        <v>81.17647058823529</v>
      </c>
      <c r="O10" s="2">
        <f t="shared" si="3"/>
        <v>0</v>
      </c>
      <c r="Q10" s="2">
        <f t="shared" si="4"/>
        <v>0</v>
      </c>
      <c r="S10" s="2">
        <f t="shared" si="5"/>
        <v>0</v>
      </c>
      <c r="Y10" s="2">
        <f t="shared" si="6"/>
        <v>0</v>
      </c>
      <c r="Z10" s="2"/>
      <c r="AA10" s="2"/>
      <c r="AB10" s="2"/>
      <c r="AC10" s="2"/>
      <c r="AN10" s="1" t="s">
        <v>154</v>
      </c>
      <c r="AQ10" t="s">
        <v>155</v>
      </c>
      <c r="AR10">
        <v>138</v>
      </c>
    </row>
    <row r="11" spans="1:127" ht="135" x14ac:dyDescent="0.25">
      <c r="A11" t="s">
        <v>115</v>
      </c>
      <c r="B11" t="s">
        <v>123</v>
      </c>
      <c r="C11" t="s">
        <v>124</v>
      </c>
      <c r="D11" t="s">
        <v>156</v>
      </c>
      <c r="E11" t="s">
        <v>157</v>
      </c>
      <c r="F11" t="s">
        <v>158</v>
      </c>
      <c r="G11">
        <v>1000</v>
      </c>
      <c r="H11" t="s">
        <v>159</v>
      </c>
      <c r="I11">
        <v>8.1</v>
      </c>
      <c r="J11">
        <v>548</v>
      </c>
      <c r="L11">
        <f t="shared" si="1"/>
        <v>548</v>
      </c>
      <c r="M11" s="6">
        <f t="shared" si="2"/>
        <v>54.800000000000004</v>
      </c>
      <c r="N11">
        <v>218</v>
      </c>
      <c r="O11" s="2">
        <f t="shared" si="3"/>
        <v>145.33333333333334</v>
      </c>
      <c r="P11">
        <v>101</v>
      </c>
      <c r="Q11" s="2">
        <f t="shared" si="4"/>
        <v>84.166666666666671</v>
      </c>
      <c r="R11">
        <v>9.86</v>
      </c>
      <c r="S11" s="2">
        <f t="shared" si="5"/>
        <v>82.166666666666671</v>
      </c>
      <c r="T11">
        <v>98.1</v>
      </c>
      <c r="U11">
        <v>93.2</v>
      </c>
      <c r="V11">
        <v>76.7</v>
      </c>
      <c r="W11">
        <v>93.9</v>
      </c>
      <c r="X11">
        <v>25.1</v>
      </c>
      <c r="Y11" s="2">
        <f t="shared" si="6"/>
        <v>143.14476885644771</v>
      </c>
      <c r="Z11" s="2"/>
      <c r="AA11" s="2"/>
      <c r="AB11" s="2"/>
      <c r="AC11" s="2"/>
      <c r="AD11">
        <v>2.31</v>
      </c>
      <c r="AE11">
        <v>15.4</v>
      </c>
      <c r="AK11">
        <v>100</v>
      </c>
      <c r="AN11" s="1" t="s">
        <v>160</v>
      </c>
      <c r="AO11" t="s">
        <v>161</v>
      </c>
      <c r="AP11" s="1" t="s">
        <v>162</v>
      </c>
      <c r="AQ11" t="s">
        <v>163</v>
      </c>
      <c r="AR11">
        <v>548</v>
      </c>
      <c r="AS11" t="s">
        <v>164</v>
      </c>
      <c r="AT11" t="s">
        <v>144</v>
      </c>
    </row>
    <row r="12" spans="1:127" ht="90" x14ac:dyDescent="0.25">
      <c r="A12" t="s">
        <v>115</v>
      </c>
      <c r="B12" t="s">
        <v>123</v>
      </c>
      <c r="C12" t="s">
        <v>124</v>
      </c>
      <c r="D12" t="s">
        <v>156</v>
      </c>
      <c r="E12" t="s">
        <v>165</v>
      </c>
      <c r="F12" t="s">
        <v>166</v>
      </c>
      <c r="G12">
        <v>50</v>
      </c>
      <c r="H12" t="s">
        <v>159</v>
      </c>
      <c r="J12">
        <v>20</v>
      </c>
      <c r="L12">
        <f t="shared" si="1"/>
        <v>20</v>
      </c>
      <c r="M12" s="6">
        <f t="shared" si="2"/>
        <v>40</v>
      </c>
      <c r="O12" s="2">
        <f t="shared" si="3"/>
        <v>0</v>
      </c>
      <c r="Q12" s="2">
        <f t="shared" si="4"/>
        <v>0</v>
      </c>
      <c r="S12" s="2">
        <f t="shared" si="5"/>
        <v>0</v>
      </c>
      <c r="Y12" s="2">
        <f t="shared" si="6"/>
        <v>0</v>
      </c>
      <c r="Z12" s="2"/>
      <c r="AA12" s="2"/>
      <c r="AB12" s="2"/>
      <c r="AC12" s="2"/>
      <c r="AN12" s="1" t="s">
        <v>167</v>
      </c>
      <c r="AQ12" t="s">
        <v>163</v>
      </c>
      <c r="AR12">
        <v>20</v>
      </c>
    </row>
    <row r="13" spans="1:127" ht="45" x14ac:dyDescent="0.25">
      <c r="A13" t="s">
        <v>115</v>
      </c>
      <c r="B13" t="s">
        <v>123</v>
      </c>
      <c r="C13" t="s">
        <v>124</v>
      </c>
      <c r="D13" t="s">
        <v>168</v>
      </c>
      <c r="E13" t="s">
        <v>169</v>
      </c>
      <c r="F13" t="s">
        <v>170</v>
      </c>
      <c r="G13">
        <v>180</v>
      </c>
      <c r="H13" t="s">
        <v>171</v>
      </c>
      <c r="I13">
        <v>3.1469999999999998</v>
      </c>
      <c r="J13">
        <v>163</v>
      </c>
      <c r="L13">
        <f t="shared" si="1"/>
        <v>163</v>
      </c>
      <c r="M13" s="6">
        <f t="shared" si="2"/>
        <v>90.555555555555557</v>
      </c>
      <c r="O13" s="2">
        <f t="shared" si="3"/>
        <v>0</v>
      </c>
      <c r="Q13" s="2">
        <f t="shared" si="4"/>
        <v>0</v>
      </c>
      <c r="S13" s="2">
        <f t="shared" si="5"/>
        <v>0</v>
      </c>
      <c r="Y13" s="2">
        <f t="shared" si="6"/>
        <v>0</v>
      </c>
      <c r="Z13" s="2"/>
      <c r="AA13" s="2"/>
      <c r="AB13" s="2"/>
      <c r="AC13" s="2"/>
      <c r="AN13" s="1" t="s">
        <v>172</v>
      </c>
      <c r="AQ13" t="s">
        <v>173</v>
      </c>
      <c r="AR13">
        <v>163</v>
      </c>
    </row>
    <row r="14" spans="1:127" x14ac:dyDescent="0.25">
      <c r="A14" t="s">
        <v>115</v>
      </c>
      <c r="B14" t="s">
        <v>116</v>
      </c>
      <c r="C14" t="s">
        <v>117</v>
      </c>
      <c r="E14" t="s">
        <v>174</v>
      </c>
      <c r="F14" t="s">
        <v>175</v>
      </c>
      <c r="G14">
        <v>50</v>
      </c>
      <c r="H14" t="s">
        <v>128</v>
      </c>
      <c r="I14">
        <v>0.28999999999999998</v>
      </c>
      <c r="J14">
        <v>30</v>
      </c>
      <c r="L14">
        <f t="shared" si="1"/>
        <v>30</v>
      </c>
      <c r="M14" s="6">
        <f t="shared" si="2"/>
        <v>60</v>
      </c>
      <c r="O14" s="2">
        <f t="shared" si="3"/>
        <v>0</v>
      </c>
      <c r="Q14" s="2">
        <f t="shared" si="4"/>
        <v>0</v>
      </c>
      <c r="S14" s="2">
        <f t="shared" si="5"/>
        <v>0</v>
      </c>
      <c r="Y14" s="2">
        <f t="shared" si="6"/>
        <v>0</v>
      </c>
      <c r="Z14" s="2"/>
      <c r="AA14" s="2"/>
      <c r="AB14" s="2"/>
      <c r="AC14" s="2"/>
      <c r="AQ14" t="s">
        <v>176</v>
      </c>
      <c r="AR14">
        <v>30</v>
      </c>
    </row>
    <row r="15" spans="1:127" ht="60" x14ac:dyDescent="0.25">
      <c r="A15" t="s">
        <v>115</v>
      </c>
      <c r="B15" t="s">
        <v>123</v>
      </c>
      <c r="C15" t="s">
        <v>124</v>
      </c>
      <c r="D15" t="s">
        <v>168</v>
      </c>
      <c r="E15" t="s">
        <v>177</v>
      </c>
      <c r="F15" t="s">
        <v>178</v>
      </c>
      <c r="G15">
        <v>200</v>
      </c>
      <c r="H15" t="s">
        <v>128</v>
      </c>
      <c r="I15">
        <v>1.5</v>
      </c>
      <c r="J15">
        <v>143</v>
      </c>
      <c r="L15">
        <f t="shared" si="1"/>
        <v>143</v>
      </c>
      <c r="M15" s="6">
        <f t="shared" si="2"/>
        <v>71.5</v>
      </c>
      <c r="O15" s="2">
        <f t="shared" si="3"/>
        <v>0</v>
      </c>
      <c r="Q15" s="2">
        <f t="shared" si="4"/>
        <v>0</v>
      </c>
      <c r="S15" s="2">
        <f t="shared" si="5"/>
        <v>0</v>
      </c>
      <c r="Y15" s="2">
        <f t="shared" si="6"/>
        <v>0</v>
      </c>
      <c r="Z15" s="2"/>
      <c r="AA15" s="2"/>
      <c r="AB15" s="2"/>
      <c r="AC15" s="2"/>
      <c r="AD15">
        <v>0.24</v>
      </c>
      <c r="AG15">
        <v>100</v>
      </c>
      <c r="AN15" s="1" t="s">
        <v>179</v>
      </c>
      <c r="AQ15" t="s">
        <v>180</v>
      </c>
      <c r="AR15">
        <v>143</v>
      </c>
      <c r="AS15" t="s">
        <v>181</v>
      </c>
      <c r="AT15" t="s">
        <v>182</v>
      </c>
    </row>
    <row r="16" spans="1:127" ht="90" x14ac:dyDescent="0.25">
      <c r="A16" t="s">
        <v>115</v>
      </c>
      <c r="B16" t="s">
        <v>116</v>
      </c>
      <c r="C16" t="s">
        <v>117</v>
      </c>
      <c r="E16" t="s">
        <v>183</v>
      </c>
      <c r="F16" t="s">
        <v>184</v>
      </c>
      <c r="G16">
        <v>150</v>
      </c>
      <c r="H16" t="s">
        <v>128</v>
      </c>
      <c r="I16">
        <v>0.85</v>
      </c>
      <c r="J16">
        <v>98</v>
      </c>
      <c r="L16">
        <f t="shared" si="1"/>
        <v>98</v>
      </c>
      <c r="M16" s="6">
        <f t="shared" si="2"/>
        <v>65.333333333333329</v>
      </c>
      <c r="O16" s="2">
        <f t="shared" si="3"/>
        <v>0</v>
      </c>
      <c r="Q16" s="2">
        <f t="shared" si="4"/>
        <v>0</v>
      </c>
      <c r="S16" s="2">
        <f t="shared" si="5"/>
        <v>0</v>
      </c>
      <c r="Y16" s="2">
        <f t="shared" si="6"/>
        <v>0</v>
      </c>
      <c r="Z16" s="2"/>
      <c r="AA16" s="2"/>
      <c r="AB16" s="2"/>
      <c r="AC16" s="2"/>
      <c r="AD16">
        <v>0.24</v>
      </c>
      <c r="AF16">
        <v>100</v>
      </c>
      <c r="AN16" s="1" t="s">
        <v>185</v>
      </c>
      <c r="AQ16" t="s">
        <v>186</v>
      </c>
      <c r="AR16">
        <v>98</v>
      </c>
    </row>
    <row r="17" spans="1:58" ht="45" x14ac:dyDescent="0.25">
      <c r="A17" t="s">
        <v>115</v>
      </c>
      <c r="B17" t="s">
        <v>131</v>
      </c>
      <c r="C17" t="s">
        <v>132</v>
      </c>
      <c r="D17" t="s">
        <v>187</v>
      </c>
      <c r="E17" t="s">
        <v>188</v>
      </c>
      <c r="F17" t="s">
        <v>189</v>
      </c>
      <c r="G17">
        <v>200</v>
      </c>
      <c r="H17" t="s">
        <v>159</v>
      </c>
      <c r="I17">
        <v>4.25</v>
      </c>
      <c r="J17">
        <v>145</v>
      </c>
      <c r="L17">
        <f t="shared" si="1"/>
        <v>145</v>
      </c>
      <c r="M17" s="6">
        <f t="shared" si="2"/>
        <v>72.5</v>
      </c>
      <c r="O17" s="2">
        <f t="shared" si="3"/>
        <v>0</v>
      </c>
      <c r="Q17" s="2">
        <f t="shared" si="4"/>
        <v>0</v>
      </c>
      <c r="S17" s="2">
        <f t="shared" si="5"/>
        <v>0</v>
      </c>
      <c r="Y17" s="2">
        <f t="shared" si="6"/>
        <v>0</v>
      </c>
      <c r="Z17" s="2"/>
      <c r="AA17" s="2"/>
      <c r="AB17" s="2"/>
      <c r="AC17" s="2"/>
      <c r="AN17" s="1" t="s">
        <v>190</v>
      </c>
      <c r="AQ17" t="s">
        <v>191</v>
      </c>
      <c r="AR17">
        <v>145</v>
      </c>
    </row>
    <row r="18" spans="1:58" ht="75" x14ac:dyDescent="0.25">
      <c r="A18" t="s">
        <v>115</v>
      </c>
      <c r="B18" t="s">
        <v>123</v>
      </c>
      <c r="C18" t="s">
        <v>124</v>
      </c>
      <c r="D18" t="s">
        <v>192</v>
      </c>
      <c r="E18" t="s">
        <v>193</v>
      </c>
      <c r="F18" t="s">
        <v>194</v>
      </c>
      <c r="G18">
        <v>700</v>
      </c>
      <c r="H18" t="s">
        <v>128</v>
      </c>
      <c r="I18">
        <v>7.2850000000000001</v>
      </c>
      <c r="J18">
        <v>626</v>
      </c>
      <c r="L18">
        <f t="shared" si="1"/>
        <v>626</v>
      </c>
      <c r="M18" s="6">
        <f t="shared" si="2"/>
        <v>89.428571428571431</v>
      </c>
      <c r="N18">
        <v>1117</v>
      </c>
      <c r="O18" s="2">
        <f t="shared" si="3"/>
        <v>1063.8095238095239</v>
      </c>
      <c r="P18">
        <v>53.6</v>
      </c>
      <c r="Q18" s="2">
        <f t="shared" si="4"/>
        <v>63.809523809523817</v>
      </c>
      <c r="R18">
        <v>3.35</v>
      </c>
      <c r="S18" s="2">
        <f t="shared" si="5"/>
        <v>39.88095238095238</v>
      </c>
      <c r="V18">
        <v>62.6</v>
      </c>
      <c r="W18">
        <v>0</v>
      </c>
      <c r="X18">
        <v>0</v>
      </c>
      <c r="Y18" s="2">
        <f t="shared" si="6"/>
        <v>0</v>
      </c>
      <c r="Z18" s="2"/>
      <c r="AA18" s="2"/>
      <c r="AB18" s="2"/>
      <c r="AC18" s="2"/>
      <c r="AN18" s="1" t="s">
        <v>195</v>
      </c>
      <c r="AQ18" t="s">
        <v>196</v>
      </c>
      <c r="AR18">
        <v>626</v>
      </c>
    </row>
    <row r="19" spans="1:58" ht="300" x14ac:dyDescent="0.25">
      <c r="A19" t="s">
        <v>115</v>
      </c>
      <c r="B19" t="s">
        <v>123</v>
      </c>
      <c r="C19" t="s">
        <v>124</v>
      </c>
      <c r="D19" t="s">
        <v>197</v>
      </c>
      <c r="E19" t="s">
        <v>198</v>
      </c>
      <c r="F19" t="s">
        <v>199</v>
      </c>
      <c r="G19">
        <v>900</v>
      </c>
      <c r="H19" t="s">
        <v>128</v>
      </c>
      <c r="I19">
        <v>6.86</v>
      </c>
      <c r="J19">
        <v>359</v>
      </c>
      <c r="L19">
        <f t="shared" si="1"/>
        <v>359</v>
      </c>
      <c r="M19" s="6">
        <f t="shared" si="2"/>
        <v>39.888888888888893</v>
      </c>
      <c r="N19">
        <v>128</v>
      </c>
      <c r="O19" s="2">
        <f t="shared" si="3"/>
        <v>94.814814814814824</v>
      </c>
      <c r="P19">
        <v>143</v>
      </c>
      <c r="Q19" s="2">
        <f t="shared" si="4"/>
        <v>132.40740740740742</v>
      </c>
      <c r="R19">
        <v>10.5</v>
      </c>
      <c r="S19" s="2">
        <f t="shared" si="5"/>
        <v>97.222222222222214</v>
      </c>
      <c r="T19">
        <v>97.9</v>
      </c>
      <c r="U19">
        <v>85.1</v>
      </c>
      <c r="V19">
        <v>97.2</v>
      </c>
      <c r="W19">
        <v>87</v>
      </c>
      <c r="X19">
        <v>0</v>
      </c>
      <c r="Y19" s="2">
        <f t="shared" si="6"/>
        <v>282.48142989786447</v>
      </c>
      <c r="Z19" s="2"/>
      <c r="AA19" s="2"/>
      <c r="AB19" s="2"/>
      <c r="AC19" s="2"/>
      <c r="AN19" s="1" t="s">
        <v>200</v>
      </c>
      <c r="AO19" t="s">
        <v>201</v>
      </c>
      <c r="AQ19" t="s">
        <v>202</v>
      </c>
      <c r="AR19">
        <v>359</v>
      </c>
      <c r="AS19" t="s">
        <v>203</v>
      </c>
      <c r="AT19" t="s">
        <v>204</v>
      </c>
    </row>
    <row r="20" spans="1:58" ht="105" x14ac:dyDescent="0.25">
      <c r="A20" t="s">
        <v>115</v>
      </c>
      <c r="B20" t="s">
        <v>205</v>
      </c>
      <c r="C20" t="s">
        <v>206</v>
      </c>
      <c r="D20" t="s">
        <v>207</v>
      </c>
      <c r="E20" t="s">
        <v>208</v>
      </c>
      <c r="F20" t="s">
        <v>209</v>
      </c>
      <c r="G20">
        <v>200</v>
      </c>
      <c r="H20" t="s">
        <v>128</v>
      </c>
      <c r="I20">
        <v>2</v>
      </c>
      <c r="J20">
        <v>120</v>
      </c>
      <c r="L20">
        <f t="shared" si="1"/>
        <v>120</v>
      </c>
      <c r="M20" s="6">
        <f t="shared" si="2"/>
        <v>60</v>
      </c>
      <c r="O20" s="2">
        <f t="shared" si="3"/>
        <v>0</v>
      </c>
      <c r="Q20" s="2">
        <f t="shared" si="4"/>
        <v>0</v>
      </c>
      <c r="S20" s="2">
        <f t="shared" si="5"/>
        <v>0</v>
      </c>
      <c r="Y20" s="2">
        <f t="shared" si="6"/>
        <v>0</v>
      </c>
      <c r="Z20" s="2"/>
      <c r="AA20" s="2"/>
      <c r="AB20" s="2"/>
      <c r="AC20" s="2"/>
      <c r="AN20" s="1" t="s">
        <v>210</v>
      </c>
      <c r="AQ20" t="s">
        <v>211</v>
      </c>
      <c r="AR20">
        <v>120</v>
      </c>
    </row>
    <row r="21" spans="1:58" ht="150" x14ac:dyDescent="0.25">
      <c r="A21" t="s">
        <v>115</v>
      </c>
      <c r="B21" t="s">
        <v>116</v>
      </c>
      <c r="C21" t="s">
        <v>117</v>
      </c>
      <c r="E21" t="s">
        <v>212</v>
      </c>
      <c r="F21" t="s">
        <v>213</v>
      </c>
      <c r="G21">
        <v>1200</v>
      </c>
      <c r="H21" t="s">
        <v>128</v>
      </c>
      <c r="I21">
        <v>13.781000000000001</v>
      </c>
      <c r="J21">
        <v>957</v>
      </c>
      <c r="L21">
        <f t="shared" si="1"/>
        <v>957</v>
      </c>
      <c r="M21" s="6">
        <f t="shared" si="2"/>
        <v>79.75</v>
      </c>
      <c r="N21">
        <v>52.5</v>
      </c>
      <c r="O21" s="2">
        <f t="shared" si="3"/>
        <v>29.166666666666668</v>
      </c>
      <c r="P21">
        <v>27.9</v>
      </c>
      <c r="Q21" s="2">
        <f t="shared" si="4"/>
        <v>19.374999999999996</v>
      </c>
      <c r="R21">
        <v>4.38</v>
      </c>
      <c r="S21" s="2">
        <f t="shared" si="5"/>
        <v>30.416666666666664</v>
      </c>
      <c r="T21">
        <v>98.1</v>
      </c>
      <c r="U21">
        <v>86.3</v>
      </c>
      <c r="V21">
        <v>78</v>
      </c>
      <c r="W21">
        <v>92</v>
      </c>
      <c r="X21">
        <v>28.1</v>
      </c>
      <c r="Y21" s="2">
        <f t="shared" si="6"/>
        <v>20.966300940438874</v>
      </c>
      <c r="Z21" s="2"/>
      <c r="AA21" s="2"/>
      <c r="AB21" s="2"/>
      <c r="AC21" s="2"/>
      <c r="AD21">
        <v>7.5</v>
      </c>
      <c r="AE21">
        <v>42.8</v>
      </c>
      <c r="AF21">
        <v>100</v>
      </c>
      <c r="AN21" s="1" t="s">
        <v>214</v>
      </c>
      <c r="AO21" t="s">
        <v>215</v>
      </c>
      <c r="AQ21" t="s">
        <v>216</v>
      </c>
      <c r="AR21">
        <v>957</v>
      </c>
      <c r="AS21" t="s">
        <v>217</v>
      </c>
      <c r="AT21" t="s">
        <v>218</v>
      </c>
      <c r="AV21" t="s">
        <v>219</v>
      </c>
      <c r="AW21" t="s">
        <v>144</v>
      </c>
      <c r="AY21" t="s">
        <v>220</v>
      </c>
      <c r="AZ21" t="s">
        <v>144</v>
      </c>
      <c r="BB21" t="s">
        <v>221</v>
      </c>
      <c r="BC21" t="s">
        <v>144</v>
      </c>
    </row>
    <row r="22" spans="1:58" ht="120" x14ac:dyDescent="0.25">
      <c r="A22" t="s">
        <v>115</v>
      </c>
      <c r="B22" t="s">
        <v>116</v>
      </c>
      <c r="C22" t="s">
        <v>117</v>
      </c>
      <c r="E22" t="s">
        <v>222</v>
      </c>
      <c r="F22" t="s">
        <v>223</v>
      </c>
      <c r="G22">
        <v>360</v>
      </c>
      <c r="H22" t="s">
        <v>128</v>
      </c>
      <c r="I22">
        <v>1.1000000000000001</v>
      </c>
      <c r="J22">
        <v>215</v>
      </c>
      <c r="L22">
        <f t="shared" si="1"/>
        <v>215</v>
      </c>
      <c r="M22" s="6">
        <f t="shared" si="2"/>
        <v>59.722222222222221</v>
      </c>
      <c r="N22">
        <v>40.9</v>
      </c>
      <c r="O22" s="2">
        <f t="shared" si="3"/>
        <v>75.740740740740748</v>
      </c>
      <c r="P22">
        <v>26.6</v>
      </c>
      <c r="Q22" s="2">
        <f t="shared" si="4"/>
        <v>61.574074074074083</v>
      </c>
      <c r="R22">
        <v>4.04</v>
      </c>
      <c r="S22" s="2">
        <f t="shared" si="5"/>
        <v>93.518518518518505</v>
      </c>
      <c r="T22">
        <v>95.2</v>
      </c>
      <c r="U22">
        <v>88.7</v>
      </c>
      <c r="V22">
        <v>95.9</v>
      </c>
      <c r="W22">
        <v>75.599999999999994</v>
      </c>
      <c r="X22">
        <v>43.2</v>
      </c>
      <c r="Y22" s="2">
        <f t="shared" si="6"/>
        <v>91.450387596899233</v>
      </c>
      <c r="Z22" s="2"/>
      <c r="AA22" s="2"/>
      <c r="AB22" s="2"/>
      <c r="AC22" s="2"/>
      <c r="AN22" s="1" t="s">
        <v>224</v>
      </c>
      <c r="AQ22" t="s">
        <v>225</v>
      </c>
      <c r="AR22">
        <v>215</v>
      </c>
    </row>
    <row r="23" spans="1:58" ht="30" x14ac:dyDescent="0.25">
      <c r="A23" t="s">
        <v>115</v>
      </c>
      <c r="B23" t="s">
        <v>123</v>
      </c>
      <c r="C23" t="s">
        <v>124</v>
      </c>
      <c r="D23" t="s">
        <v>226</v>
      </c>
      <c r="E23" t="s">
        <v>227</v>
      </c>
      <c r="F23" t="s">
        <v>228</v>
      </c>
      <c r="G23">
        <v>370</v>
      </c>
      <c r="H23" t="s">
        <v>128</v>
      </c>
      <c r="I23">
        <v>1.9</v>
      </c>
      <c r="J23">
        <v>70</v>
      </c>
      <c r="L23">
        <f t="shared" si="1"/>
        <v>70</v>
      </c>
      <c r="M23" s="6">
        <f t="shared" si="2"/>
        <v>18.918918918918919</v>
      </c>
      <c r="N23">
        <v>25.5</v>
      </c>
      <c r="O23" s="2">
        <f t="shared" si="3"/>
        <v>45.945945945945951</v>
      </c>
      <c r="Q23" s="2">
        <f t="shared" si="4"/>
        <v>0</v>
      </c>
      <c r="S23" s="2">
        <f t="shared" si="5"/>
        <v>0</v>
      </c>
      <c r="Y23" s="2">
        <f t="shared" si="6"/>
        <v>0</v>
      </c>
      <c r="Z23" s="2"/>
      <c r="AA23" s="2"/>
      <c r="AB23" s="2"/>
      <c r="AC23" s="2"/>
      <c r="AN23" s="1" t="s">
        <v>229</v>
      </c>
      <c r="AQ23" t="s">
        <v>230</v>
      </c>
      <c r="AR23">
        <v>70</v>
      </c>
    </row>
    <row r="24" spans="1:58" ht="60" x14ac:dyDescent="0.25">
      <c r="A24" t="s">
        <v>115</v>
      </c>
      <c r="B24" t="s">
        <v>123</v>
      </c>
      <c r="C24" t="s">
        <v>124</v>
      </c>
      <c r="D24" t="s">
        <v>226</v>
      </c>
      <c r="E24" t="s">
        <v>231</v>
      </c>
      <c r="F24" t="s">
        <v>232</v>
      </c>
      <c r="G24">
        <v>90</v>
      </c>
      <c r="H24" t="s">
        <v>128</v>
      </c>
      <c r="I24">
        <v>1.7</v>
      </c>
      <c r="J24">
        <v>54</v>
      </c>
      <c r="L24">
        <f t="shared" si="1"/>
        <v>54</v>
      </c>
      <c r="M24" s="6">
        <f t="shared" si="2"/>
        <v>60</v>
      </c>
      <c r="O24" s="2">
        <f t="shared" si="3"/>
        <v>0</v>
      </c>
      <c r="Q24" s="2">
        <f t="shared" si="4"/>
        <v>0</v>
      </c>
      <c r="S24" s="2">
        <f t="shared" si="5"/>
        <v>0</v>
      </c>
      <c r="Y24" s="2">
        <f t="shared" si="6"/>
        <v>0</v>
      </c>
      <c r="Z24" s="2"/>
      <c r="AA24" s="2"/>
      <c r="AB24" s="2"/>
      <c r="AC24" s="2"/>
      <c r="AN24" s="1" t="s">
        <v>233</v>
      </c>
      <c r="AQ24" t="s">
        <v>230</v>
      </c>
      <c r="AR24">
        <v>54</v>
      </c>
    </row>
    <row r="25" spans="1:58" ht="45" x14ac:dyDescent="0.25">
      <c r="A25" t="s">
        <v>115</v>
      </c>
      <c r="B25" t="s">
        <v>123</v>
      </c>
      <c r="C25" t="s">
        <v>124</v>
      </c>
      <c r="D25" t="s">
        <v>226</v>
      </c>
      <c r="E25" t="s">
        <v>234</v>
      </c>
      <c r="F25" t="s">
        <v>235</v>
      </c>
      <c r="G25">
        <v>320</v>
      </c>
      <c r="H25" t="s">
        <v>159</v>
      </c>
      <c r="I25">
        <v>4.5</v>
      </c>
      <c r="J25">
        <v>202</v>
      </c>
      <c r="L25">
        <f t="shared" si="1"/>
        <v>202</v>
      </c>
      <c r="M25" s="6">
        <f t="shared" si="2"/>
        <v>63.125</v>
      </c>
      <c r="O25" s="2">
        <f t="shared" si="3"/>
        <v>0</v>
      </c>
      <c r="Q25" s="2">
        <f t="shared" si="4"/>
        <v>0</v>
      </c>
      <c r="S25" s="2">
        <f t="shared" si="5"/>
        <v>0</v>
      </c>
      <c r="Y25" s="2">
        <f t="shared" si="6"/>
        <v>0</v>
      </c>
      <c r="Z25" s="2"/>
      <c r="AA25" s="2"/>
      <c r="AB25" s="2"/>
      <c r="AC25" s="2"/>
      <c r="AN25" s="1" t="s">
        <v>236</v>
      </c>
      <c r="AO25" t="s">
        <v>237</v>
      </c>
      <c r="AQ25" t="s">
        <v>238</v>
      </c>
      <c r="AR25">
        <v>202</v>
      </c>
    </row>
    <row r="26" spans="1:58" x14ac:dyDescent="0.25">
      <c r="A26" t="s">
        <v>239</v>
      </c>
      <c r="B26" t="s">
        <v>240</v>
      </c>
      <c r="C26" t="s">
        <v>241</v>
      </c>
      <c r="D26" t="s">
        <v>242</v>
      </c>
      <c r="E26" t="s">
        <v>243</v>
      </c>
      <c r="F26" t="s">
        <v>244</v>
      </c>
      <c r="G26">
        <v>300</v>
      </c>
      <c r="H26" t="s">
        <v>245</v>
      </c>
      <c r="I26">
        <v>2.54</v>
      </c>
      <c r="J26">
        <v>177</v>
      </c>
      <c r="L26">
        <f t="shared" si="1"/>
        <v>177</v>
      </c>
      <c r="M26" s="6">
        <f t="shared" si="2"/>
        <v>59</v>
      </c>
      <c r="O26" s="2">
        <f t="shared" si="3"/>
        <v>0</v>
      </c>
      <c r="Q26" s="2">
        <f t="shared" si="4"/>
        <v>0</v>
      </c>
      <c r="S26" s="2">
        <f t="shared" si="5"/>
        <v>0</v>
      </c>
      <c r="Y26" s="2">
        <f t="shared" si="6"/>
        <v>0</v>
      </c>
      <c r="Z26" s="2"/>
      <c r="AA26" s="2"/>
      <c r="AB26" s="2"/>
      <c r="AC26" s="2"/>
      <c r="AN26" t="s">
        <v>246</v>
      </c>
      <c r="AO26" t="s">
        <v>247</v>
      </c>
      <c r="AP26" t="s">
        <v>248</v>
      </c>
      <c r="AQ26" t="s">
        <v>249</v>
      </c>
      <c r="AR26">
        <v>177</v>
      </c>
    </row>
    <row r="27" spans="1:58" x14ac:dyDescent="0.25">
      <c r="A27" t="s">
        <v>239</v>
      </c>
      <c r="B27" t="s">
        <v>250</v>
      </c>
      <c r="C27" t="s">
        <v>251</v>
      </c>
      <c r="E27" t="s">
        <v>252</v>
      </c>
      <c r="F27" t="s">
        <v>253</v>
      </c>
      <c r="G27">
        <v>50000</v>
      </c>
      <c r="H27" t="s">
        <v>245</v>
      </c>
      <c r="I27">
        <v>90.9</v>
      </c>
      <c r="J27">
        <v>13486</v>
      </c>
      <c r="L27">
        <f t="shared" si="1"/>
        <v>13486</v>
      </c>
      <c r="M27" s="6">
        <f t="shared" si="2"/>
        <v>26.972000000000001</v>
      </c>
      <c r="N27">
        <v>5378</v>
      </c>
      <c r="O27" s="2">
        <f t="shared" si="3"/>
        <v>71.706666666666663</v>
      </c>
      <c r="P27">
        <v>1476</v>
      </c>
      <c r="Q27" s="2">
        <f t="shared" si="4"/>
        <v>24.6</v>
      </c>
      <c r="R27">
        <v>160</v>
      </c>
      <c r="S27" s="2">
        <f t="shared" si="5"/>
        <v>26.666666666666668</v>
      </c>
      <c r="T27">
        <v>94.6</v>
      </c>
      <c r="U27">
        <v>91.8</v>
      </c>
      <c r="V27">
        <v>95</v>
      </c>
      <c r="W27">
        <v>86.5</v>
      </c>
      <c r="X27">
        <v>94</v>
      </c>
      <c r="Y27" s="2">
        <f t="shared" si="6"/>
        <v>83.726827821444445</v>
      </c>
      <c r="Z27" s="2">
        <v>59749</v>
      </c>
      <c r="AA27" s="2">
        <v>1075</v>
      </c>
      <c r="AB27" s="2">
        <v>450691</v>
      </c>
      <c r="AC27" s="2">
        <v>13120</v>
      </c>
      <c r="AD27">
        <v>174</v>
      </c>
      <c r="AE27">
        <v>23.9</v>
      </c>
      <c r="AK27">
        <v>100</v>
      </c>
      <c r="AQ27" t="s">
        <v>254</v>
      </c>
      <c r="AS27" t="s">
        <v>255</v>
      </c>
      <c r="AT27" t="s">
        <v>218</v>
      </c>
      <c r="AV27" t="s">
        <v>256</v>
      </c>
      <c r="AW27" t="s">
        <v>257</v>
      </c>
      <c r="AY27" t="s">
        <v>258</v>
      </c>
      <c r="AZ27" t="s">
        <v>259</v>
      </c>
      <c r="BB27" t="s">
        <v>260</v>
      </c>
      <c r="BC27" t="s">
        <v>261</v>
      </c>
      <c r="BE27" t="s">
        <v>262</v>
      </c>
      <c r="BF27" t="s">
        <v>263</v>
      </c>
    </row>
    <row r="28" spans="1:58" x14ac:dyDescent="0.25">
      <c r="A28" t="s">
        <v>239</v>
      </c>
      <c r="B28" t="s">
        <v>264</v>
      </c>
      <c r="C28" t="s">
        <v>265</v>
      </c>
      <c r="D28" t="s">
        <v>266</v>
      </c>
      <c r="E28" t="s">
        <v>267</v>
      </c>
      <c r="F28" t="s">
        <v>268</v>
      </c>
      <c r="G28">
        <v>450</v>
      </c>
      <c r="H28" t="s">
        <v>245</v>
      </c>
      <c r="I28">
        <v>6.15</v>
      </c>
      <c r="J28">
        <v>546</v>
      </c>
      <c r="L28">
        <f t="shared" si="1"/>
        <v>546</v>
      </c>
      <c r="M28" s="6">
        <f t="shared" si="2"/>
        <v>121.33333333333334</v>
      </c>
      <c r="O28" s="2">
        <f t="shared" si="3"/>
        <v>0</v>
      </c>
      <c r="Q28" s="2">
        <f t="shared" si="4"/>
        <v>0</v>
      </c>
      <c r="S28" s="2">
        <f t="shared" si="5"/>
        <v>0</v>
      </c>
      <c r="Y28" s="2">
        <f t="shared" si="6"/>
        <v>0</v>
      </c>
      <c r="Z28" s="2"/>
      <c r="AA28" s="2"/>
      <c r="AB28" s="2"/>
      <c r="AC28" s="2"/>
      <c r="AQ28" t="s">
        <v>269</v>
      </c>
      <c r="AR28">
        <v>546</v>
      </c>
    </row>
    <row r="29" spans="1:58" x14ac:dyDescent="0.25">
      <c r="A29" t="s">
        <v>239</v>
      </c>
      <c r="B29" t="s">
        <v>264</v>
      </c>
      <c r="C29" t="s">
        <v>265</v>
      </c>
      <c r="D29" t="s">
        <v>270</v>
      </c>
      <c r="E29" t="s">
        <v>271</v>
      </c>
      <c r="F29" t="s">
        <v>272</v>
      </c>
      <c r="G29">
        <v>150</v>
      </c>
      <c r="H29" t="s">
        <v>245</v>
      </c>
      <c r="I29">
        <v>2.5499999999999998</v>
      </c>
      <c r="J29">
        <v>70</v>
      </c>
      <c r="L29">
        <f t="shared" si="1"/>
        <v>70</v>
      </c>
      <c r="M29" s="6">
        <f t="shared" si="2"/>
        <v>46.666666666666664</v>
      </c>
      <c r="N29">
        <v>26.7</v>
      </c>
      <c r="O29" s="2">
        <f t="shared" si="3"/>
        <v>118.66666666666666</v>
      </c>
      <c r="Q29" s="2">
        <f t="shared" si="4"/>
        <v>0</v>
      </c>
      <c r="S29" s="2">
        <f t="shared" si="5"/>
        <v>0</v>
      </c>
      <c r="Y29" s="2">
        <f t="shared" si="6"/>
        <v>0</v>
      </c>
      <c r="Z29" s="2"/>
      <c r="AA29" s="2"/>
      <c r="AB29" s="2"/>
      <c r="AC29" s="2"/>
      <c r="AQ29" t="s">
        <v>273</v>
      </c>
      <c r="AR29">
        <v>70</v>
      </c>
    </row>
    <row r="30" spans="1:58" ht="30" x14ac:dyDescent="0.25">
      <c r="A30" t="s">
        <v>239</v>
      </c>
      <c r="B30" t="s">
        <v>274</v>
      </c>
      <c r="C30" t="s">
        <v>275</v>
      </c>
      <c r="E30" t="s">
        <v>276</v>
      </c>
      <c r="F30" t="s">
        <v>277</v>
      </c>
      <c r="G30">
        <v>50</v>
      </c>
      <c r="H30" t="s">
        <v>245</v>
      </c>
      <c r="J30">
        <v>26</v>
      </c>
      <c r="L30">
        <f t="shared" si="1"/>
        <v>26</v>
      </c>
      <c r="M30" s="6">
        <f t="shared" si="2"/>
        <v>52</v>
      </c>
      <c r="O30" s="2">
        <f t="shared" si="3"/>
        <v>0</v>
      </c>
      <c r="Q30" s="2">
        <f t="shared" si="4"/>
        <v>0</v>
      </c>
      <c r="S30" s="2">
        <f t="shared" si="5"/>
        <v>0</v>
      </c>
      <c r="Y30" s="2">
        <f t="shared" si="6"/>
        <v>0</v>
      </c>
      <c r="Z30" s="2"/>
      <c r="AA30" s="2"/>
      <c r="AB30" s="2"/>
      <c r="AC30" s="2"/>
      <c r="AN30" s="1" t="s">
        <v>278</v>
      </c>
      <c r="AP30" s="1" t="s">
        <v>279</v>
      </c>
      <c r="AQ30" t="s">
        <v>280</v>
      </c>
      <c r="AR30">
        <v>26</v>
      </c>
    </row>
    <row r="31" spans="1:58" ht="150" x14ac:dyDescent="0.25">
      <c r="A31" t="s">
        <v>239</v>
      </c>
      <c r="B31" t="s">
        <v>274</v>
      </c>
      <c r="C31" t="s">
        <v>275</v>
      </c>
      <c r="E31" t="s">
        <v>281</v>
      </c>
      <c r="F31" t="s">
        <v>282</v>
      </c>
      <c r="G31">
        <v>150</v>
      </c>
      <c r="H31" t="s">
        <v>245</v>
      </c>
      <c r="I31">
        <v>2.5</v>
      </c>
      <c r="J31">
        <v>88</v>
      </c>
      <c r="L31">
        <f t="shared" si="1"/>
        <v>88</v>
      </c>
      <c r="M31" s="6">
        <f t="shared" si="2"/>
        <v>58.666666666666664</v>
      </c>
      <c r="O31" s="2">
        <f t="shared" si="3"/>
        <v>0</v>
      </c>
      <c r="Q31" s="2">
        <f t="shared" si="4"/>
        <v>0</v>
      </c>
      <c r="S31" s="2">
        <f t="shared" si="5"/>
        <v>0</v>
      </c>
      <c r="Y31" s="2">
        <f t="shared" si="6"/>
        <v>0</v>
      </c>
      <c r="Z31" s="2"/>
      <c r="AA31" s="2"/>
      <c r="AB31" s="2"/>
      <c r="AC31" s="2"/>
      <c r="AN31" s="1" t="s">
        <v>283</v>
      </c>
      <c r="AP31" t="s">
        <v>284</v>
      </c>
      <c r="AQ31" t="s">
        <v>280</v>
      </c>
      <c r="AR31">
        <v>88</v>
      </c>
    </row>
    <row r="32" spans="1:58" ht="30" x14ac:dyDescent="0.25">
      <c r="A32" t="s">
        <v>239</v>
      </c>
      <c r="B32" t="s">
        <v>274</v>
      </c>
      <c r="C32" t="s">
        <v>275</v>
      </c>
      <c r="E32" t="s">
        <v>285</v>
      </c>
      <c r="F32" t="s">
        <v>286</v>
      </c>
      <c r="G32">
        <v>58</v>
      </c>
      <c r="H32" t="s">
        <v>245</v>
      </c>
      <c r="I32">
        <v>1</v>
      </c>
      <c r="J32">
        <v>48</v>
      </c>
      <c r="L32">
        <f t="shared" si="1"/>
        <v>48</v>
      </c>
      <c r="M32" s="6">
        <f t="shared" si="2"/>
        <v>82.758620689655174</v>
      </c>
      <c r="O32" s="2">
        <f t="shared" si="3"/>
        <v>0</v>
      </c>
      <c r="Q32" s="2">
        <f t="shared" si="4"/>
        <v>0</v>
      </c>
      <c r="S32" s="2">
        <f t="shared" si="5"/>
        <v>0</v>
      </c>
      <c r="Y32" s="2">
        <f t="shared" si="6"/>
        <v>0</v>
      </c>
      <c r="Z32" s="2"/>
      <c r="AA32" s="2"/>
      <c r="AB32" s="2"/>
      <c r="AC32" s="2"/>
      <c r="AN32" s="1" t="s">
        <v>287</v>
      </c>
      <c r="AP32" t="s">
        <v>288</v>
      </c>
      <c r="AQ32" t="s">
        <v>280</v>
      </c>
      <c r="AR32">
        <v>48</v>
      </c>
    </row>
    <row r="33" spans="1:46" ht="180" x14ac:dyDescent="0.25">
      <c r="A33" t="s">
        <v>239</v>
      </c>
      <c r="B33" t="s">
        <v>289</v>
      </c>
      <c r="C33" t="s">
        <v>290</v>
      </c>
      <c r="D33" t="s">
        <v>291</v>
      </c>
      <c r="E33" t="s">
        <v>292</v>
      </c>
      <c r="F33" t="s">
        <v>293</v>
      </c>
      <c r="G33">
        <v>700</v>
      </c>
      <c r="H33" t="s">
        <v>245</v>
      </c>
      <c r="I33">
        <v>9.6</v>
      </c>
      <c r="J33">
        <v>440</v>
      </c>
      <c r="L33">
        <f t="shared" si="1"/>
        <v>440</v>
      </c>
      <c r="M33" s="6">
        <f t="shared" si="2"/>
        <v>62.857142857142854</v>
      </c>
      <c r="N33">
        <v>117</v>
      </c>
      <c r="O33" s="2">
        <f t="shared" si="3"/>
        <v>111.42857142857143</v>
      </c>
      <c r="P33">
        <v>41.1</v>
      </c>
      <c r="Q33" s="2">
        <f t="shared" si="4"/>
        <v>48.928571428571431</v>
      </c>
      <c r="R33">
        <v>6.21</v>
      </c>
      <c r="S33" s="2">
        <f t="shared" si="5"/>
        <v>73.928571428571416</v>
      </c>
      <c r="T33">
        <v>94.3</v>
      </c>
      <c r="U33">
        <v>82.8</v>
      </c>
      <c r="V33">
        <v>89.7</v>
      </c>
      <c r="W33">
        <v>90.3</v>
      </c>
      <c r="X33">
        <v>50.1</v>
      </c>
      <c r="Y33" s="2">
        <f t="shared" si="6"/>
        <v>64.452272727272728</v>
      </c>
      <c r="Z33" s="2"/>
      <c r="AA33" s="2"/>
      <c r="AB33" s="2"/>
      <c r="AC33" s="2"/>
      <c r="AN33" s="1" t="s">
        <v>294</v>
      </c>
      <c r="AO33" s="1" t="s">
        <v>295</v>
      </c>
      <c r="AP33" s="1" t="s">
        <v>296</v>
      </c>
      <c r="AQ33" t="s">
        <v>297</v>
      </c>
      <c r="AR33">
        <v>440</v>
      </c>
    </row>
    <row r="34" spans="1:46" ht="45" x14ac:dyDescent="0.25">
      <c r="A34" t="s">
        <v>239</v>
      </c>
      <c r="B34" t="s">
        <v>289</v>
      </c>
      <c r="C34" t="s">
        <v>290</v>
      </c>
      <c r="D34" t="s">
        <v>291</v>
      </c>
      <c r="E34" t="s">
        <v>298</v>
      </c>
      <c r="F34" t="s">
        <v>299</v>
      </c>
      <c r="G34">
        <v>70</v>
      </c>
      <c r="H34" t="s">
        <v>245</v>
      </c>
      <c r="I34">
        <v>0.4</v>
      </c>
      <c r="J34">
        <v>22</v>
      </c>
      <c r="L34">
        <f t="shared" si="1"/>
        <v>22</v>
      </c>
      <c r="M34" s="6">
        <f t="shared" si="2"/>
        <v>31.428571428571427</v>
      </c>
      <c r="O34" s="2">
        <f t="shared" si="3"/>
        <v>0</v>
      </c>
      <c r="Q34" s="2">
        <f t="shared" si="4"/>
        <v>0</v>
      </c>
      <c r="S34" s="2">
        <f t="shared" si="5"/>
        <v>0</v>
      </c>
      <c r="Y34" s="2">
        <f t="shared" si="6"/>
        <v>0</v>
      </c>
      <c r="Z34" s="2"/>
      <c r="AA34" s="2"/>
      <c r="AB34" s="2"/>
      <c r="AC34" s="2"/>
      <c r="AN34" s="1" t="s">
        <v>300</v>
      </c>
      <c r="AO34" s="1" t="s">
        <v>301</v>
      </c>
      <c r="AP34" t="s">
        <v>302</v>
      </c>
      <c r="AQ34" t="s">
        <v>297</v>
      </c>
      <c r="AR34">
        <v>22</v>
      </c>
    </row>
    <row r="35" spans="1:46" ht="45" x14ac:dyDescent="0.25">
      <c r="A35" t="s">
        <v>239</v>
      </c>
      <c r="B35" t="s">
        <v>303</v>
      </c>
      <c r="C35" t="s">
        <v>304</v>
      </c>
      <c r="D35" t="s">
        <v>305</v>
      </c>
      <c r="E35" t="s">
        <v>306</v>
      </c>
      <c r="F35" t="s">
        <v>307</v>
      </c>
      <c r="G35">
        <v>200</v>
      </c>
      <c r="H35" t="s">
        <v>128</v>
      </c>
      <c r="I35">
        <v>2.1850000000000001</v>
      </c>
      <c r="J35">
        <v>86</v>
      </c>
      <c r="L35">
        <f t="shared" si="1"/>
        <v>86</v>
      </c>
      <c r="M35" s="6">
        <f t="shared" si="2"/>
        <v>43</v>
      </c>
      <c r="O35" s="2">
        <f t="shared" si="3"/>
        <v>0</v>
      </c>
      <c r="Q35" s="2">
        <f t="shared" si="4"/>
        <v>0</v>
      </c>
      <c r="S35" s="2">
        <f t="shared" si="5"/>
        <v>0</v>
      </c>
      <c r="Y35" s="2">
        <f t="shared" si="6"/>
        <v>0</v>
      </c>
      <c r="Z35" s="2"/>
      <c r="AA35" s="2"/>
      <c r="AB35" s="2"/>
      <c r="AC35" s="2"/>
      <c r="AN35" s="1" t="s">
        <v>308</v>
      </c>
      <c r="AQ35" t="s">
        <v>309</v>
      </c>
      <c r="AR35">
        <v>86</v>
      </c>
    </row>
    <row r="36" spans="1:46" x14ac:dyDescent="0.25">
      <c r="A36" t="s">
        <v>239</v>
      </c>
      <c r="B36" t="s">
        <v>310</v>
      </c>
      <c r="C36" t="s">
        <v>311</v>
      </c>
      <c r="D36" t="s">
        <v>312</v>
      </c>
      <c r="E36" t="s">
        <v>313</v>
      </c>
      <c r="F36" t="s">
        <v>314</v>
      </c>
      <c r="G36">
        <v>60</v>
      </c>
      <c r="H36" t="s">
        <v>245</v>
      </c>
      <c r="I36">
        <v>1.68</v>
      </c>
      <c r="J36">
        <v>32</v>
      </c>
      <c r="L36">
        <f t="shared" si="1"/>
        <v>32</v>
      </c>
      <c r="M36" s="6">
        <f t="shared" si="2"/>
        <v>53.333333333333336</v>
      </c>
      <c r="O36" s="2">
        <f t="shared" si="3"/>
        <v>0</v>
      </c>
      <c r="Q36" s="2">
        <f t="shared" si="4"/>
        <v>0</v>
      </c>
      <c r="S36" s="2">
        <f t="shared" si="5"/>
        <v>0</v>
      </c>
      <c r="Y36" s="2">
        <f t="shared" si="6"/>
        <v>0</v>
      </c>
      <c r="Z36" s="2"/>
      <c r="AA36" s="2"/>
      <c r="AB36" s="2"/>
      <c r="AC36" s="2"/>
      <c r="AQ36" t="s">
        <v>315</v>
      </c>
      <c r="AR36">
        <v>32</v>
      </c>
    </row>
    <row r="37" spans="1:46" ht="90" x14ac:dyDescent="0.25">
      <c r="A37" t="s">
        <v>239</v>
      </c>
      <c r="B37" t="s">
        <v>303</v>
      </c>
      <c r="C37" t="s">
        <v>304</v>
      </c>
      <c r="D37" t="s">
        <v>305</v>
      </c>
      <c r="E37" t="s">
        <v>316</v>
      </c>
      <c r="F37" t="s">
        <v>317</v>
      </c>
      <c r="G37">
        <v>200</v>
      </c>
      <c r="H37" t="s">
        <v>128</v>
      </c>
      <c r="I37">
        <v>5.5250000000000004</v>
      </c>
      <c r="J37">
        <v>185</v>
      </c>
      <c r="L37">
        <f t="shared" si="1"/>
        <v>185</v>
      </c>
      <c r="M37" s="6">
        <f t="shared" si="2"/>
        <v>92.5</v>
      </c>
      <c r="O37" s="2">
        <f t="shared" si="3"/>
        <v>0</v>
      </c>
      <c r="Q37" s="2">
        <f t="shared" si="4"/>
        <v>0</v>
      </c>
      <c r="S37" s="2">
        <f t="shared" si="5"/>
        <v>0</v>
      </c>
      <c r="Y37" s="2">
        <f t="shared" si="6"/>
        <v>0</v>
      </c>
      <c r="Z37" s="2"/>
      <c r="AA37" s="2"/>
      <c r="AB37" s="2"/>
      <c r="AC37" s="2"/>
      <c r="AN37" s="1" t="s">
        <v>318</v>
      </c>
      <c r="AQ37" t="s">
        <v>319</v>
      </c>
      <c r="AR37">
        <v>185</v>
      </c>
    </row>
    <row r="38" spans="1:46" x14ac:dyDescent="0.25">
      <c r="A38" t="s">
        <v>239</v>
      </c>
      <c r="B38" t="s">
        <v>264</v>
      </c>
      <c r="C38" t="s">
        <v>265</v>
      </c>
      <c r="D38" t="s">
        <v>320</v>
      </c>
      <c r="E38" t="s">
        <v>321</v>
      </c>
      <c r="F38" t="s">
        <v>322</v>
      </c>
      <c r="G38">
        <v>60</v>
      </c>
      <c r="H38" t="s">
        <v>245</v>
      </c>
      <c r="I38">
        <v>1.0249999999999999</v>
      </c>
      <c r="J38">
        <v>48</v>
      </c>
      <c r="L38">
        <f t="shared" si="1"/>
        <v>48</v>
      </c>
      <c r="M38" s="6">
        <f t="shared" si="2"/>
        <v>80</v>
      </c>
      <c r="O38" s="2">
        <f t="shared" si="3"/>
        <v>0</v>
      </c>
      <c r="Q38" s="2">
        <f t="shared" si="4"/>
        <v>0</v>
      </c>
      <c r="S38" s="2">
        <f t="shared" si="5"/>
        <v>0</v>
      </c>
      <c r="Y38" s="2">
        <f t="shared" si="6"/>
        <v>0</v>
      </c>
      <c r="Z38" s="2"/>
      <c r="AA38" s="2"/>
      <c r="AB38" s="2"/>
      <c r="AC38" s="2"/>
      <c r="AQ38" t="s">
        <v>323</v>
      </c>
      <c r="AR38">
        <v>48</v>
      </c>
    </row>
    <row r="39" spans="1:46" x14ac:dyDescent="0.25">
      <c r="A39" t="s">
        <v>239</v>
      </c>
      <c r="B39" t="s">
        <v>264</v>
      </c>
      <c r="C39" t="s">
        <v>265</v>
      </c>
      <c r="D39" t="s">
        <v>324</v>
      </c>
      <c r="E39" t="s">
        <v>325</v>
      </c>
      <c r="F39" t="s">
        <v>326</v>
      </c>
      <c r="G39">
        <v>110</v>
      </c>
      <c r="H39" t="s">
        <v>245</v>
      </c>
      <c r="I39">
        <v>2.7250000000000001</v>
      </c>
      <c r="J39">
        <v>110</v>
      </c>
      <c r="L39">
        <f t="shared" si="1"/>
        <v>110</v>
      </c>
      <c r="M39" s="6">
        <f t="shared" si="2"/>
        <v>100</v>
      </c>
      <c r="O39" s="2">
        <f t="shared" si="3"/>
        <v>0</v>
      </c>
      <c r="Q39" s="2">
        <f t="shared" si="4"/>
        <v>0</v>
      </c>
      <c r="S39" s="2">
        <f t="shared" si="5"/>
        <v>0</v>
      </c>
      <c r="Y39" s="2">
        <f t="shared" si="6"/>
        <v>0</v>
      </c>
      <c r="Z39" s="2"/>
      <c r="AA39" s="2"/>
      <c r="AB39" s="2"/>
      <c r="AC39" s="2"/>
      <c r="AQ39" t="s">
        <v>323</v>
      </c>
      <c r="AR39">
        <v>110</v>
      </c>
    </row>
    <row r="40" spans="1:46" x14ac:dyDescent="0.25">
      <c r="A40" t="s">
        <v>239</v>
      </c>
      <c r="B40" t="s">
        <v>327</v>
      </c>
      <c r="C40" t="s">
        <v>328</v>
      </c>
      <c r="D40" t="s">
        <v>329</v>
      </c>
      <c r="E40" t="s">
        <v>330</v>
      </c>
      <c r="F40" t="s">
        <v>331</v>
      </c>
      <c r="G40">
        <v>580</v>
      </c>
      <c r="H40" t="s">
        <v>171</v>
      </c>
      <c r="I40">
        <v>0.5</v>
      </c>
      <c r="L40">
        <f t="shared" si="1"/>
        <v>0</v>
      </c>
      <c r="M40" s="6">
        <f t="shared" si="2"/>
        <v>0</v>
      </c>
      <c r="O40" s="2">
        <f t="shared" si="3"/>
        <v>0</v>
      </c>
      <c r="Q40" s="2">
        <f t="shared" si="4"/>
        <v>0</v>
      </c>
      <c r="S40" s="2">
        <f t="shared" si="5"/>
        <v>0</v>
      </c>
      <c r="Y40" s="2" t="e">
        <f t="shared" si="6"/>
        <v>#DIV/0!</v>
      </c>
      <c r="Z40" s="2"/>
      <c r="AA40" s="2"/>
      <c r="AB40" s="2"/>
      <c r="AC40" s="2"/>
      <c r="AQ40" t="s">
        <v>332</v>
      </c>
      <c r="AS40" t="s">
        <v>333</v>
      </c>
      <c r="AT40" t="s">
        <v>144</v>
      </c>
    </row>
    <row r="41" spans="1:46" ht="120" x14ac:dyDescent="0.25">
      <c r="A41" t="s">
        <v>239</v>
      </c>
      <c r="B41" t="s">
        <v>303</v>
      </c>
      <c r="C41" t="s">
        <v>304</v>
      </c>
      <c r="D41" t="s">
        <v>334</v>
      </c>
      <c r="E41" t="s">
        <v>335</v>
      </c>
      <c r="F41" t="s">
        <v>336</v>
      </c>
      <c r="G41">
        <v>300</v>
      </c>
      <c r="H41" t="s">
        <v>128</v>
      </c>
      <c r="I41">
        <v>3.77</v>
      </c>
      <c r="J41">
        <v>194</v>
      </c>
      <c r="L41">
        <f t="shared" si="1"/>
        <v>194</v>
      </c>
      <c r="M41" s="6">
        <f t="shared" si="2"/>
        <v>64.666666666666657</v>
      </c>
      <c r="N41">
        <v>27.7</v>
      </c>
      <c r="O41" s="2">
        <f t="shared" si="3"/>
        <v>61.55555555555555</v>
      </c>
      <c r="Q41" s="2">
        <f t="shared" si="4"/>
        <v>0</v>
      </c>
      <c r="S41" s="2">
        <f t="shared" si="5"/>
        <v>0</v>
      </c>
      <c r="Y41" s="2">
        <f t="shared" si="6"/>
        <v>0</v>
      </c>
      <c r="Z41" s="2"/>
      <c r="AA41" s="2"/>
      <c r="AB41" s="2"/>
      <c r="AC41" s="2"/>
      <c r="AN41" s="1" t="s">
        <v>337</v>
      </c>
      <c r="AO41" t="s">
        <v>338</v>
      </c>
      <c r="AQ41" t="s">
        <v>339</v>
      </c>
      <c r="AR41">
        <v>194</v>
      </c>
    </row>
    <row r="42" spans="1:46" ht="105" x14ac:dyDescent="0.25">
      <c r="A42" t="s">
        <v>239</v>
      </c>
      <c r="B42" t="s">
        <v>327</v>
      </c>
      <c r="C42" t="s">
        <v>328</v>
      </c>
      <c r="D42" t="s">
        <v>340</v>
      </c>
      <c r="E42" t="s">
        <v>341</v>
      </c>
      <c r="F42" t="s">
        <v>342</v>
      </c>
      <c r="G42">
        <v>280</v>
      </c>
      <c r="H42" t="s">
        <v>245</v>
      </c>
      <c r="I42">
        <v>7.2489999999999997</v>
      </c>
      <c r="J42">
        <v>400</v>
      </c>
      <c r="L42">
        <f t="shared" si="1"/>
        <v>400</v>
      </c>
      <c r="M42" s="6">
        <f t="shared" si="2"/>
        <v>142.85714285714286</v>
      </c>
      <c r="O42" s="2">
        <f t="shared" si="3"/>
        <v>0</v>
      </c>
      <c r="Q42" s="2">
        <f t="shared" si="4"/>
        <v>0</v>
      </c>
      <c r="S42" s="2">
        <f t="shared" si="5"/>
        <v>0</v>
      </c>
      <c r="Y42" s="2">
        <f t="shared" si="6"/>
        <v>0</v>
      </c>
      <c r="Z42" s="2"/>
      <c r="AA42" s="2"/>
      <c r="AB42" s="2"/>
      <c r="AC42" s="2"/>
      <c r="AN42" s="1" t="s">
        <v>343</v>
      </c>
      <c r="AO42" s="1" t="s">
        <v>344</v>
      </c>
      <c r="AP42" s="1" t="s">
        <v>345</v>
      </c>
      <c r="AQ42" t="s">
        <v>346</v>
      </c>
      <c r="AR42">
        <v>400</v>
      </c>
    </row>
    <row r="43" spans="1:46" x14ac:dyDescent="0.25">
      <c r="A43" t="s">
        <v>239</v>
      </c>
      <c r="B43" t="s">
        <v>327</v>
      </c>
      <c r="C43" t="s">
        <v>328</v>
      </c>
      <c r="D43" t="s">
        <v>347</v>
      </c>
      <c r="E43" t="s">
        <v>348</v>
      </c>
      <c r="F43" t="s">
        <v>349</v>
      </c>
      <c r="G43">
        <v>40</v>
      </c>
      <c r="H43" t="s">
        <v>245</v>
      </c>
      <c r="I43">
        <v>0.77900000000000003</v>
      </c>
      <c r="J43">
        <v>70</v>
      </c>
      <c r="L43">
        <f t="shared" si="1"/>
        <v>70</v>
      </c>
      <c r="M43" s="6">
        <f t="shared" si="2"/>
        <v>175</v>
      </c>
      <c r="O43" s="2">
        <f t="shared" si="3"/>
        <v>0</v>
      </c>
      <c r="Q43" s="2">
        <f t="shared" si="4"/>
        <v>0</v>
      </c>
      <c r="S43" s="2">
        <f t="shared" si="5"/>
        <v>0</v>
      </c>
      <c r="Y43" s="2">
        <f t="shared" si="6"/>
        <v>0</v>
      </c>
      <c r="Z43" s="2"/>
      <c r="AA43" s="2"/>
      <c r="AB43" s="2"/>
      <c r="AC43" s="2"/>
      <c r="AN43" t="s">
        <v>350</v>
      </c>
      <c r="AP43" t="s">
        <v>351</v>
      </c>
      <c r="AQ43" t="s">
        <v>346</v>
      </c>
      <c r="AR43">
        <v>70</v>
      </c>
    </row>
    <row r="44" spans="1:46" ht="30" x14ac:dyDescent="0.25">
      <c r="A44" t="s">
        <v>239</v>
      </c>
      <c r="B44" t="s">
        <v>327</v>
      </c>
      <c r="C44" t="s">
        <v>328</v>
      </c>
      <c r="E44" t="s">
        <v>352</v>
      </c>
      <c r="F44" t="s">
        <v>353</v>
      </c>
      <c r="G44">
        <v>160</v>
      </c>
      <c r="H44" t="s">
        <v>245</v>
      </c>
      <c r="I44">
        <v>3.5190000000000001</v>
      </c>
      <c r="J44">
        <v>130</v>
      </c>
      <c r="L44">
        <f t="shared" si="1"/>
        <v>130</v>
      </c>
      <c r="M44" s="6">
        <f t="shared" si="2"/>
        <v>81.25</v>
      </c>
      <c r="N44">
        <v>12.8</v>
      </c>
      <c r="O44" s="2">
        <f t="shared" si="3"/>
        <v>53.333333333333336</v>
      </c>
      <c r="Q44" s="2">
        <f t="shared" si="4"/>
        <v>0</v>
      </c>
      <c r="S44" s="2">
        <f t="shared" si="5"/>
        <v>0</v>
      </c>
      <c r="Y44" s="2">
        <f t="shared" si="6"/>
        <v>0</v>
      </c>
      <c r="Z44" s="2"/>
      <c r="AA44" s="2"/>
      <c r="AB44" s="2"/>
      <c r="AC44" s="2"/>
      <c r="AN44" t="s">
        <v>354</v>
      </c>
      <c r="AO44" t="s">
        <v>355</v>
      </c>
      <c r="AP44" s="1" t="s">
        <v>356</v>
      </c>
      <c r="AQ44" t="s">
        <v>346</v>
      </c>
      <c r="AR44">
        <v>130</v>
      </c>
    </row>
    <row r="45" spans="1:46" ht="75" x14ac:dyDescent="0.25">
      <c r="A45" t="s">
        <v>239</v>
      </c>
      <c r="B45" t="s">
        <v>327</v>
      </c>
      <c r="C45" t="s">
        <v>328</v>
      </c>
      <c r="D45" t="s">
        <v>347</v>
      </c>
      <c r="E45" t="s">
        <v>357</v>
      </c>
      <c r="F45" t="s">
        <v>358</v>
      </c>
      <c r="G45">
        <v>240</v>
      </c>
      <c r="H45" t="s">
        <v>245</v>
      </c>
      <c r="I45">
        <v>3.153</v>
      </c>
      <c r="J45">
        <v>280</v>
      </c>
      <c r="L45">
        <f t="shared" si="1"/>
        <v>280</v>
      </c>
      <c r="M45" s="6">
        <f t="shared" si="2"/>
        <v>116.66666666666667</v>
      </c>
      <c r="O45" s="2">
        <f t="shared" si="3"/>
        <v>0</v>
      </c>
      <c r="Q45" s="2">
        <f t="shared" si="4"/>
        <v>0</v>
      </c>
      <c r="S45" s="2">
        <f t="shared" si="5"/>
        <v>0</v>
      </c>
      <c r="Y45" s="2">
        <f t="shared" si="6"/>
        <v>0</v>
      </c>
      <c r="Z45" s="2"/>
      <c r="AA45" s="2"/>
      <c r="AB45" s="2"/>
      <c r="AC45" s="2"/>
      <c r="AN45" s="1" t="s">
        <v>359</v>
      </c>
      <c r="AO45" t="s">
        <v>360</v>
      </c>
      <c r="AP45" s="1" t="s">
        <v>361</v>
      </c>
      <c r="AQ45" t="s">
        <v>346</v>
      </c>
      <c r="AR45">
        <v>280</v>
      </c>
    </row>
    <row r="46" spans="1:46" ht="60" x14ac:dyDescent="0.25">
      <c r="A46" t="s">
        <v>239</v>
      </c>
      <c r="B46" t="s">
        <v>327</v>
      </c>
      <c r="C46" t="s">
        <v>328</v>
      </c>
      <c r="E46" t="s">
        <v>362</v>
      </c>
      <c r="F46" t="s">
        <v>363</v>
      </c>
      <c r="G46">
        <v>20</v>
      </c>
      <c r="H46" t="s">
        <v>245</v>
      </c>
      <c r="I46">
        <v>0.48399999999999999</v>
      </c>
      <c r="J46">
        <v>35</v>
      </c>
      <c r="L46">
        <f t="shared" si="1"/>
        <v>35</v>
      </c>
      <c r="M46" s="6">
        <f t="shared" si="2"/>
        <v>175</v>
      </c>
      <c r="O46" s="2">
        <f t="shared" si="3"/>
        <v>0</v>
      </c>
      <c r="Q46" s="2">
        <f t="shared" si="4"/>
        <v>0</v>
      </c>
      <c r="S46" s="2">
        <f t="shared" si="5"/>
        <v>0</v>
      </c>
      <c r="Y46" s="2">
        <f t="shared" si="6"/>
        <v>0</v>
      </c>
      <c r="Z46" s="2"/>
      <c r="AA46" s="2"/>
      <c r="AB46" s="2"/>
      <c r="AC46" s="2"/>
      <c r="AN46" s="1" t="s">
        <v>364</v>
      </c>
      <c r="AP46" s="1" t="s">
        <v>365</v>
      </c>
      <c r="AQ46" t="s">
        <v>346</v>
      </c>
      <c r="AR46">
        <v>35</v>
      </c>
    </row>
    <row r="47" spans="1:46" x14ac:dyDescent="0.25">
      <c r="A47" t="s">
        <v>239</v>
      </c>
      <c r="B47" t="s">
        <v>303</v>
      </c>
      <c r="C47" t="s">
        <v>304</v>
      </c>
      <c r="D47" t="s">
        <v>366</v>
      </c>
      <c r="E47" t="s">
        <v>367</v>
      </c>
      <c r="F47" t="s">
        <v>368</v>
      </c>
      <c r="G47">
        <v>17300</v>
      </c>
      <c r="H47" t="s">
        <v>128</v>
      </c>
      <c r="I47">
        <v>57</v>
      </c>
      <c r="J47">
        <v>7100</v>
      </c>
      <c r="L47">
        <f t="shared" si="1"/>
        <v>7100</v>
      </c>
      <c r="M47" s="6">
        <f t="shared" si="2"/>
        <v>41.040462427745666</v>
      </c>
      <c r="N47">
        <v>1435</v>
      </c>
      <c r="O47" s="2">
        <f t="shared" si="3"/>
        <v>55.298651252408483</v>
      </c>
      <c r="P47">
        <v>1005</v>
      </c>
      <c r="Q47" s="2">
        <f t="shared" si="4"/>
        <v>48.410404624277461</v>
      </c>
      <c r="R47">
        <v>126</v>
      </c>
      <c r="S47" s="2">
        <f t="shared" si="5"/>
        <v>60.693641618497111</v>
      </c>
      <c r="T47">
        <v>97</v>
      </c>
      <c r="U47">
        <v>89.4</v>
      </c>
      <c r="V47">
        <v>89.1</v>
      </c>
      <c r="W47">
        <v>94</v>
      </c>
      <c r="X47">
        <v>72.599999999999994</v>
      </c>
      <c r="Y47" s="2">
        <f t="shared" si="6"/>
        <v>105.45422535211269</v>
      </c>
      <c r="Z47" s="2">
        <v>0</v>
      </c>
      <c r="AA47" s="2"/>
      <c r="AB47" s="2">
        <v>18122</v>
      </c>
      <c r="AC47" s="2"/>
      <c r="AD47">
        <v>111</v>
      </c>
      <c r="AE47">
        <v>42.8</v>
      </c>
      <c r="AK47">
        <v>100</v>
      </c>
      <c r="AQ47" t="s">
        <v>369</v>
      </c>
      <c r="AR47">
        <v>7100</v>
      </c>
    </row>
    <row r="48" spans="1:46" ht="240" x14ac:dyDescent="0.25">
      <c r="A48" t="s">
        <v>239</v>
      </c>
      <c r="B48" t="s">
        <v>327</v>
      </c>
      <c r="C48" t="s">
        <v>328</v>
      </c>
      <c r="D48" t="s">
        <v>370</v>
      </c>
      <c r="E48" t="s">
        <v>371</v>
      </c>
      <c r="F48" t="s">
        <v>372</v>
      </c>
      <c r="G48">
        <v>480</v>
      </c>
      <c r="I48">
        <v>3.3639999999999999</v>
      </c>
      <c r="J48">
        <v>360</v>
      </c>
      <c r="L48">
        <f t="shared" si="1"/>
        <v>360</v>
      </c>
      <c r="M48" s="6">
        <f t="shared" si="2"/>
        <v>75</v>
      </c>
      <c r="N48">
        <v>78.3</v>
      </c>
      <c r="O48" s="2">
        <f t="shared" si="3"/>
        <v>108.74999999999999</v>
      </c>
      <c r="P48">
        <v>9.67</v>
      </c>
      <c r="Q48" s="2">
        <f t="shared" si="4"/>
        <v>16.788194444444446</v>
      </c>
      <c r="R48">
        <v>1.86</v>
      </c>
      <c r="S48" s="2">
        <f t="shared" si="5"/>
        <v>32.291666666666671</v>
      </c>
      <c r="T48">
        <v>87.8</v>
      </c>
      <c r="U48">
        <v>76.8</v>
      </c>
      <c r="V48">
        <v>93.3</v>
      </c>
      <c r="W48">
        <v>85.7</v>
      </c>
      <c r="X48">
        <v>0</v>
      </c>
      <c r="Y48" s="2">
        <f t="shared" si="6"/>
        <v>17.191111111111113</v>
      </c>
      <c r="Z48" s="2"/>
      <c r="AA48" s="2"/>
      <c r="AB48" s="2"/>
      <c r="AC48" s="2"/>
      <c r="AN48" s="1" t="s">
        <v>373</v>
      </c>
      <c r="AO48" s="1" t="s">
        <v>374</v>
      </c>
      <c r="AP48" s="1" t="s">
        <v>375</v>
      </c>
      <c r="AQ48" t="s">
        <v>376</v>
      </c>
      <c r="AR48">
        <v>360</v>
      </c>
    </row>
    <row r="49" spans="1:44" x14ac:dyDescent="0.25">
      <c r="A49" t="s">
        <v>239</v>
      </c>
      <c r="B49" t="s">
        <v>327</v>
      </c>
      <c r="C49" t="s">
        <v>328</v>
      </c>
      <c r="D49" t="s">
        <v>370</v>
      </c>
      <c r="E49" t="s">
        <v>377</v>
      </c>
      <c r="F49" t="s">
        <v>378</v>
      </c>
      <c r="G49">
        <v>2000</v>
      </c>
      <c r="H49" t="s">
        <v>245</v>
      </c>
      <c r="I49">
        <v>13.27</v>
      </c>
      <c r="J49">
        <v>1313</v>
      </c>
      <c r="L49">
        <f t="shared" si="1"/>
        <v>1313</v>
      </c>
      <c r="M49" s="6">
        <f t="shared" si="2"/>
        <v>65.649999999999991</v>
      </c>
      <c r="N49">
        <v>185</v>
      </c>
      <c r="O49" s="2">
        <f t="shared" si="3"/>
        <v>61.666666666666671</v>
      </c>
      <c r="P49">
        <v>64</v>
      </c>
      <c r="Q49" s="2">
        <f t="shared" si="4"/>
        <v>26.666666666666668</v>
      </c>
      <c r="R49">
        <v>7.82</v>
      </c>
      <c r="S49" s="2">
        <f t="shared" si="5"/>
        <v>32.583333333333336</v>
      </c>
      <c r="T49">
        <v>59.3</v>
      </c>
      <c r="U49">
        <v>59.6</v>
      </c>
      <c r="V49">
        <v>65.2</v>
      </c>
      <c r="W49">
        <v>78.7</v>
      </c>
      <c r="X49">
        <v>59.7</v>
      </c>
      <c r="Y49" s="2">
        <f t="shared" si="6"/>
        <v>24.209190149784206</v>
      </c>
      <c r="Z49" s="2"/>
      <c r="AA49" s="2"/>
      <c r="AB49" s="2"/>
      <c r="AC49" s="2"/>
      <c r="AQ49" t="s">
        <v>379</v>
      </c>
      <c r="AR49">
        <v>1313</v>
      </c>
    </row>
    <row r="50" spans="1:44" x14ac:dyDescent="0.25">
      <c r="A50" t="s">
        <v>239</v>
      </c>
      <c r="B50" t="s">
        <v>327</v>
      </c>
      <c r="C50" t="s">
        <v>328</v>
      </c>
      <c r="D50" t="s">
        <v>370</v>
      </c>
      <c r="E50" t="s">
        <v>380</v>
      </c>
      <c r="F50" t="s">
        <v>381</v>
      </c>
      <c r="G50">
        <v>140</v>
      </c>
      <c r="H50" t="s">
        <v>245</v>
      </c>
      <c r="I50">
        <v>1.83</v>
      </c>
      <c r="J50">
        <v>97</v>
      </c>
      <c r="L50">
        <f t="shared" si="1"/>
        <v>97</v>
      </c>
      <c r="M50" s="6">
        <f t="shared" si="2"/>
        <v>69.285714285714278</v>
      </c>
      <c r="O50" s="2">
        <f t="shared" si="3"/>
        <v>0</v>
      </c>
      <c r="Q50" s="2">
        <f t="shared" si="4"/>
        <v>0</v>
      </c>
      <c r="S50" s="2">
        <f t="shared" si="5"/>
        <v>0</v>
      </c>
      <c r="Y50" s="2">
        <f t="shared" si="6"/>
        <v>0</v>
      </c>
      <c r="Z50" s="2"/>
      <c r="AA50" s="2"/>
      <c r="AB50" s="2"/>
      <c r="AC50" s="2"/>
      <c r="AQ50" t="s">
        <v>379</v>
      </c>
      <c r="AR50">
        <v>97</v>
      </c>
    </row>
    <row r="51" spans="1:44" x14ac:dyDescent="0.25">
      <c r="A51" t="s">
        <v>239</v>
      </c>
      <c r="B51" t="s">
        <v>327</v>
      </c>
      <c r="C51" t="s">
        <v>328</v>
      </c>
      <c r="D51" t="s">
        <v>370</v>
      </c>
      <c r="E51" t="s">
        <v>382</v>
      </c>
      <c r="F51" t="s">
        <v>383</v>
      </c>
      <c r="G51">
        <v>150</v>
      </c>
      <c r="H51" t="s">
        <v>245</v>
      </c>
      <c r="I51">
        <v>1.1000000000000001</v>
      </c>
      <c r="J51">
        <v>48</v>
      </c>
      <c r="L51">
        <f t="shared" si="1"/>
        <v>48</v>
      </c>
      <c r="M51" s="6">
        <f t="shared" si="2"/>
        <v>32</v>
      </c>
      <c r="O51" s="2">
        <f t="shared" si="3"/>
        <v>0</v>
      </c>
      <c r="Q51" s="2">
        <f t="shared" si="4"/>
        <v>0</v>
      </c>
      <c r="S51" s="2">
        <f t="shared" si="5"/>
        <v>0</v>
      </c>
      <c r="Y51" s="2">
        <f t="shared" si="6"/>
        <v>0</v>
      </c>
      <c r="Z51" s="2"/>
      <c r="AA51" s="2"/>
      <c r="AB51" s="2"/>
      <c r="AC51" s="2"/>
      <c r="AQ51" t="s">
        <v>379</v>
      </c>
      <c r="AR51">
        <v>48</v>
      </c>
    </row>
    <row r="52" spans="1:44" x14ac:dyDescent="0.25">
      <c r="A52" t="s">
        <v>239</v>
      </c>
      <c r="B52" t="s">
        <v>327</v>
      </c>
      <c r="C52" t="s">
        <v>328</v>
      </c>
      <c r="D52" t="s">
        <v>370</v>
      </c>
      <c r="E52" t="s">
        <v>384</v>
      </c>
      <c r="F52" t="s">
        <v>385</v>
      </c>
      <c r="G52">
        <v>80</v>
      </c>
      <c r="H52" t="s">
        <v>245</v>
      </c>
      <c r="I52">
        <v>1.81</v>
      </c>
      <c r="J52">
        <v>84</v>
      </c>
      <c r="L52">
        <f t="shared" si="1"/>
        <v>84</v>
      </c>
      <c r="M52" s="6">
        <f t="shared" si="2"/>
        <v>105</v>
      </c>
      <c r="O52" s="2">
        <f t="shared" si="3"/>
        <v>0</v>
      </c>
      <c r="Q52" s="2">
        <f t="shared" si="4"/>
        <v>0</v>
      </c>
      <c r="S52" s="2">
        <f t="shared" si="5"/>
        <v>0</v>
      </c>
      <c r="Y52" s="2">
        <f t="shared" si="6"/>
        <v>0</v>
      </c>
      <c r="Z52" s="2"/>
      <c r="AA52" s="2"/>
      <c r="AB52" s="2"/>
      <c r="AC52" s="2"/>
      <c r="AQ52" t="s">
        <v>379</v>
      </c>
      <c r="AR52">
        <v>84</v>
      </c>
    </row>
    <row r="53" spans="1:44" x14ac:dyDescent="0.25">
      <c r="A53" t="s">
        <v>239</v>
      </c>
      <c r="B53" t="s">
        <v>327</v>
      </c>
      <c r="C53" t="s">
        <v>328</v>
      </c>
      <c r="D53" t="s">
        <v>370</v>
      </c>
      <c r="E53" t="s">
        <v>386</v>
      </c>
      <c r="F53" t="s">
        <v>387</v>
      </c>
      <c r="G53">
        <v>80</v>
      </c>
      <c r="H53" t="s">
        <v>245</v>
      </c>
      <c r="I53">
        <v>1.22</v>
      </c>
      <c r="J53">
        <v>70</v>
      </c>
      <c r="L53">
        <f t="shared" si="1"/>
        <v>70</v>
      </c>
      <c r="M53" s="6">
        <f t="shared" si="2"/>
        <v>87.5</v>
      </c>
      <c r="O53" s="2">
        <f t="shared" si="3"/>
        <v>0</v>
      </c>
      <c r="Q53" s="2">
        <f t="shared" si="4"/>
        <v>0</v>
      </c>
      <c r="S53" s="2">
        <f t="shared" si="5"/>
        <v>0</v>
      </c>
      <c r="Y53" s="2">
        <f t="shared" si="6"/>
        <v>0</v>
      </c>
      <c r="Z53" s="2"/>
      <c r="AA53" s="2"/>
      <c r="AB53" s="2"/>
      <c r="AC53" s="2"/>
      <c r="AQ53" t="s">
        <v>379</v>
      </c>
      <c r="AR53">
        <v>70</v>
      </c>
    </row>
    <row r="54" spans="1:44" x14ac:dyDescent="0.25">
      <c r="A54" t="s">
        <v>239</v>
      </c>
      <c r="B54" t="s">
        <v>327</v>
      </c>
      <c r="C54" t="s">
        <v>328</v>
      </c>
      <c r="D54" t="s">
        <v>370</v>
      </c>
      <c r="E54" t="s">
        <v>388</v>
      </c>
      <c r="F54" t="s">
        <v>389</v>
      </c>
      <c r="G54">
        <v>1200</v>
      </c>
      <c r="H54" t="s">
        <v>245</v>
      </c>
      <c r="I54">
        <v>11.16</v>
      </c>
      <c r="J54">
        <v>1133</v>
      </c>
      <c r="L54">
        <f t="shared" si="1"/>
        <v>1133</v>
      </c>
      <c r="M54" s="6">
        <f t="shared" si="2"/>
        <v>94.416666666666671</v>
      </c>
      <c r="O54" s="2">
        <f t="shared" si="3"/>
        <v>0</v>
      </c>
      <c r="Q54" s="2">
        <f t="shared" si="4"/>
        <v>0</v>
      </c>
      <c r="S54" s="2">
        <f t="shared" si="5"/>
        <v>0</v>
      </c>
      <c r="Y54" s="2">
        <f t="shared" si="6"/>
        <v>0</v>
      </c>
      <c r="Z54" s="2"/>
      <c r="AA54" s="2"/>
      <c r="AB54" s="2"/>
      <c r="AC54" s="2"/>
      <c r="AQ54" t="s">
        <v>379</v>
      </c>
      <c r="AR54">
        <v>1133</v>
      </c>
    </row>
    <row r="55" spans="1:44" x14ac:dyDescent="0.25">
      <c r="A55" t="s">
        <v>239</v>
      </c>
      <c r="B55" t="s">
        <v>327</v>
      </c>
      <c r="C55" t="s">
        <v>328</v>
      </c>
      <c r="D55" t="s">
        <v>370</v>
      </c>
      <c r="E55" t="s">
        <v>390</v>
      </c>
      <c r="F55" t="s">
        <v>391</v>
      </c>
      <c r="G55">
        <v>230</v>
      </c>
      <c r="H55" t="s">
        <v>245</v>
      </c>
      <c r="I55">
        <v>3.13</v>
      </c>
      <c r="J55">
        <v>154</v>
      </c>
      <c r="L55">
        <f t="shared" si="1"/>
        <v>154</v>
      </c>
      <c r="M55" s="6">
        <f t="shared" si="2"/>
        <v>66.956521739130437</v>
      </c>
      <c r="O55" s="2">
        <f t="shared" si="3"/>
        <v>0</v>
      </c>
      <c r="Q55" s="2">
        <f t="shared" si="4"/>
        <v>0</v>
      </c>
      <c r="S55" s="2">
        <f t="shared" si="5"/>
        <v>0</v>
      </c>
      <c r="Y55" s="2">
        <f t="shared" si="6"/>
        <v>0</v>
      </c>
      <c r="Z55" s="2"/>
      <c r="AA55" s="2"/>
      <c r="AB55" s="2"/>
      <c r="AC55" s="2"/>
      <c r="AQ55" t="s">
        <v>379</v>
      </c>
      <c r="AR55">
        <v>154</v>
      </c>
    </row>
    <row r="56" spans="1:44" ht="255" x14ac:dyDescent="0.25">
      <c r="A56" t="s">
        <v>239</v>
      </c>
      <c r="B56" t="s">
        <v>250</v>
      </c>
      <c r="C56" t="s">
        <v>251</v>
      </c>
      <c r="E56" t="s">
        <v>392</v>
      </c>
      <c r="F56" t="s">
        <v>393</v>
      </c>
      <c r="G56">
        <v>3000</v>
      </c>
      <c r="H56" t="s">
        <v>245</v>
      </c>
      <c r="I56">
        <v>19.204999999999998</v>
      </c>
      <c r="J56">
        <v>1546</v>
      </c>
      <c r="L56">
        <f t="shared" si="1"/>
        <v>1546</v>
      </c>
      <c r="M56" s="6">
        <f t="shared" si="2"/>
        <v>51.533333333333331</v>
      </c>
      <c r="N56">
        <v>548</v>
      </c>
      <c r="O56" s="2">
        <f t="shared" si="3"/>
        <v>121.77777777777779</v>
      </c>
      <c r="P56">
        <v>83.3</v>
      </c>
      <c r="Q56" s="2">
        <f t="shared" si="4"/>
        <v>23.138888888888889</v>
      </c>
      <c r="R56">
        <v>14.7</v>
      </c>
      <c r="S56" s="2">
        <f t="shared" si="5"/>
        <v>40.833333333333336</v>
      </c>
      <c r="T56">
        <v>92.8</v>
      </c>
      <c r="U56">
        <v>86.7</v>
      </c>
      <c r="V56">
        <v>80.400000000000006</v>
      </c>
      <c r="W56">
        <v>94.1</v>
      </c>
      <c r="X56">
        <v>69.2</v>
      </c>
      <c r="Y56" s="2">
        <f t="shared" si="6"/>
        <v>38.929010349288482</v>
      </c>
      <c r="Z56" s="2">
        <v>0</v>
      </c>
      <c r="AA56" s="2"/>
      <c r="AB56" s="2"/>
      <c r="AC56" s="2"/>
      <c r="AD56">
        <v>16.8</v>
      </c>
      <c r="AK56">
        <v>100</v>
      </c>
      <c r="AN56" s="1" t="s">
        <v>394</v>
      </c>
      <c r="AQ56" t="s">
        <v>395</v>
      </c>
      <c r="AR56">
        <v>1546</v>
      </c>
    </row>
    <row r="57" spans="1:44" x14ac:dyDescent="0.25">
      <c r="A57" t="s">
        <v>239</v>
      </c>
      <c r="B57" t="s">
        <v>303</v>
      </c>
      <c r="C57" t="s">
        <v>304</v>
      </c>
      <c r="E57" t="s">
        <v>396</v>
      </c>
      <c r="F57" t="s">
        <v>397</v>
      </c>
      <c r="G57">
        <v>12000</v>
      </c>
      <c r="H57" t="s">
        <v>128</v>
      </c>
      <c r="I57">
        <v>63.7</v>
      </c>
      <c r="J57">
        <v>7100</v>
      </c>
      <c r="L57">
        <f t="shared" si="1"/>
        <v>7100</v>
      </c>
      <c r="M57" s="6">
        <f t="shared" si="2"/>
        <v>59.166666666666664</v>
      </c>
      <c r="N57">
        <v>1479</v>
      </c>
      <c r="O57" s="2">
        <f t="shared" si="3"/>
        <v>82.166666666666671</v>
      </c>
      <c r="P57">
        <v>533</v>
      </c>
      <c r="Q57" s="2">
        <f t="shared" si="4"/>
        <v>37.013888888888893</v>
      </c>
      <c r="R57">
        <v>61.9</v>
      </c>
      <c r="S57" s="2">
        <f t="shared" si="5"/>
        <v>42.986111111111107</v>
      </c>
      <c r="T57">
        <v>98.2</v>
      </c>
      <c r="U57">
        <v>92.6</v>
      </c>
      <c r="V57">
        <v>98.3</v>
      </c>
      <c r="W57">
        <v>94.8</v>
      </c>
      <c r="X57">
        <v>89.9</v>
      </c>
      <c r="Y57" s="2">
        <f t="shared" si="6"/>
        <v>57.929342723004694</v>
      </c>
      <c r="Z57" s="2">
        <v>31430</v>
      </c>
      <c r="AA57" s="2"/>
      <c r="AB57" s="2">
        <v>118783</v>
      </c>
      <c r="AC57" s="2"/>
      <c r="AQ57" t="s">
        <v>398</v>
      </c>
      <c r="AR57">
        <v>7100</v>
      </c>
    </row>
    <row r="58" spans="1:44" x14ac:dyDescent="0.25">
      <c r="A58" t="s">
        <v>239</v>
      </c>
      <c r="B58" t="s">
        <v>264</v>
      </c>
      <c r="C58" t="s">
        <v>265</v>
      </c>
      <c r="E58" t="s">
        <v>399</v>
      </c>
      <c r="F58" t="s">
        <v>400</v>
      </c>
      <c r="G58">
        <v>560</v>
      </c>
      <c r="H58" t="s">
        <v>245</v>
      </c>
      <c r="I58">
        <v>4.6749999999999998</v>
      </c>
      <c r="J58">
        <v>313</v>
      </c>
      <c r="L58">
        <f t="shared" si="1"/>
        <v>313</v>
      </c>
      <c r="M58" s="6">
        <f t="shared" si="2"/>
        <v>55.892857142857146</v>
      </c>
      <c r="O58" s="2">
        <f t="shared" si="3"/>
        <v>0</v>
      </c>
      <c r="Q58" s="2">
        <f t="shared" si="4"/>
        <v>0</v>
      </c>
      <c r="S58" s="2">
        <f t="shared" si="5"/>
        <v>0</v>
      </c>
      <c r="Y58" s="2">
        <f t="shared" si="6"/>
        <v>0</v>
      </c>
      <c r="Z58" s="2"/>
      <c r="AA58" s="2"/>
      <c r="AB58" s="2"/>
      <c r="AC58" s="2"/>
      <c r="AQ58" t="s">
        <v>401</v>
      </c>
      <c r="AR58">
        <v>313</v>
      </c>
    </row>
    <row r="59" spans="1:44" x14ac:dyDescent="0.25">
      <c r="A59" t="s">
        <v>239</v>
      </c>
      <c r="B59" t="s">
        <v>264</v>
      </c>
      <c r="C59" t="s">
        <v>265</v>
      </c>
      <c r="D59" t="s">
        <v>402</v>
      </c>
      <c r="E59" t="s">
        <v>403</v>
      </c>
      <c r="F59" t="s">
        <v>404</v>
      </c>
      <c r="G59">
        <v>100</v>
      </c>
      <c r="H59" t="s">
        <v>245</v>
      </c>
      <c r="I59">
        <v>1.575</v>
      </c>
      <c r="J59">
        <v>70</v>
      </c>
      <c r="L59">
        <f t="shared" si="1"/>
        <v>70</v>
      </c>
      <c r="M59" s="6">
        <f t="shared" si="2"/>
        <v>70</v>
      </c>
      <c r="O59" s="2">
        <f t="shared" si="3"/>
        <v>0</v>
      </c>
      <c r="Q59" s="2">
        <f t="shared" si="4"/>
        <v>0</v>
      </c>
      <c r="S59" s="2">
        <f t="shared" si="5"/>
        <v>0</v>
      </c>
      <c r="Y59" s="2">
        <f t="shared" si="6"/>
        <v>0</v>
      </c>
      <c r="Z59" s="2"/>
      <c r="AA59" s="2"/>
      <c r="AB59" s="2"/>
      <c r="AC59" s="2"/>
      <c r="AQ59" t="s">
        <v>401</v>
      </c>
      <c r="AR59">
        <v>70</v>
      </c>
    </row>
    <row r="60" spans="1:44" ht="45" x14ac:dyDescent="0.25">
      <c r="A60" t="s">
        <v>239</v>
      </c>
      <c r="B60" t="s">
        <v>250</v>
      </c>
      <c r="C60" t="s">
        <v>251</v>
      </c>
      <c r="E60" t="s">
        <v>405</v>
      </c>
      <c r="F60" t="s">
        <v>406</v>
      </c>
      <c r="G60">
        <v>150</v>
      </c>
      <c r="H60" t="s">
        <v>245</v>
      </c>
      <c r="I60">
        <v>0.9</v>
      </c>
      <c r="J60">
        <v>60</v>
      </c>
      <c r="L60">
        <f t="shared" si="1"/>
        <v>60</v>
      </c>
      <c r="M60" s="6">
        <f t="shared" si="2"/>
        <v>40</v>
      </c>
      <c r="O60" s="2">
        <f t="shared" si="3"/>
        <v>0</v>
      </c>
      <c r="Q60" s="2">
        <f t="shared" si="4"/>
        <v>0</v>
      </c>
      <c r="S60" s="2">
        <f t="shared" si="5"/>
        <v>0</v>
      </c>
      <c r="Y60" s="2">
        <f t="shared" si="6"/>
        <v>0</v>
      </c>
      <c r="Z60" s="2"/>
      <c r="AA60" s="2"/>
      <c r="AB60" s="2"/>
      <c r="AC60" s="2"/>
      <c r="AN60" s="1" t="s">
        <v>407</v>
      </c>
      <c r="AQ60" t="s">
        <v>408</v>
      </c>
      <c r="AR60">
        <v>60</v>
      </c>
    </row>
    <row r="61" spans="1:44" x14ac:dyDescent="0.25">
      <c r="A61" t="s">
        <v>239</v>
      </c>
      <c r="B61" t="s">
        <v>250</v>
      </c>
      <c r="C61" t="s">
        <v>251</v>
      </c>
      <c r="E61" t="s">
        <v>409</v>
      </c>
      <c r="F61" t="s">
        <v>410</v>
      </c>
      <c r="G61">
        <v>600</v>
      </c>
      <c r="H61" t="s">
        <v>245</v>
      </c>
      <c r="L61">
        <f t="shared" si="1"/>
        <v>0</v>
      </c>
      <c r="M61" s="6">
        <f t="shared" si="2"/>
        <v>0</v>
      </c>
      <c r="N61">
        <v>26</v>
      </c>
      <c r="O61" s="2">
        <f t="shared" si="3"/>
        <v>28.888888888888886</v>
      </c>
      <c r="P61">
        <v>4.16</v>
      </c>
      <c r="Q61" s="2">
        <f t="shared" si="4"/>
        <v>5.7777777777777786</v>
      </c>
      <c r="R61">
        <v>0.68</v>
      </c>
      <c r="S61" s="2">
        <f t="shared" si="5"/>
        <v>9.4444444444444446</v>
      </c>
      <c r="T61">
        <v>90.9</v>
      </c>
      <c r="U61">
        <v>56.9</v>
      </c>
      <c r="V61">
        <v>70</v>
      </c>
      <c r="W61">
        <v>37.200000000000003</v>
      </c>
      <c r="X61">
        <v>8.6999999999999993</v>
      </c>
      <c r="Y61" s="2" t="e">
        <f t="shared" si="6"/>
        <v>#DIV/0!</v>
      </c>
      <c r="Z61" s="2"/>
      <c r="AA61" s="2"/>
      <c r="AB61" s="2"/>
      <c r="AC61" s="2"/>
      <c r="AQ61" t="s">
        <v>408</v>
      </c>
    </row>
    <row r="62" spans="1:44" ht="90" x14ac:dyDescent="0.25">
      <c r="A62" t="s">
        <v>239</v>
      </c>
      <c r="B62" t="s">
        <v>411</v>
      </c>
      <c r="C62" t="s">
        <v>412</v>
      </c>
      <c r="E62" t="s">
        <v>413</v>
      </c>
      <c r="F62" t="s">
        <v>414</v>
      </c>
      <c r="G62">
        <v>250</v>
      </c>
      <c r="H62" t="s">
        <v>128</v>
      </c>
      <c r="I62">
        <v>1.27</v>
      </c>
      <c r="J62">
        <v>119</v>
      </c>
      <c r="L62">
        <f t="shared" si="1"/>
        <v>119</v>
      </c>
      <c r="M62" s="6">
        <f t="shared" si="2"/>
        <v>47.599999999999994</v>
      </c>
      <c r="O62" s="2">
        <f t="shared" si="3"/>
        <v>0</v>
      </c>
      <c r="Q62" s="2">
        <f t="shared" si="4"/>
        <v>0</v>
      </c>
      <c r="S62" s="2">
        <f t="shared" si="5"/>
        <v>0</v>
      </c>
      <c r="Y62" s="2">
        <f t="shared" si="6"/>
        <v>0</v>
      </c>
      <c r="Z62" s="2"/>
      <c r="AA62" s="2"/>
      <c r="AB62" s="2"/>
      <c r="AC62" s="2"/>
      <c r="AN62" s="1" t="s">
        <v>415</v>
      </c>
      <c r="AQ62" t="s">
        <v>416</v>
      </c>
      <c r="AR62">
        <v>119</v>
      </c>
    </row>
    <row r="63" spans="1:44" x14ac:dyDescent="0.25">
      <c r="A63" t="s">
        <v>239</v>
      </c>
      <c r="B63" t="s">
        <v>303</v>
      </c>
      <c r="C63" t="s">
        <v>304</v>
      </c>
      <c r="E63" t="s">
        <v>417</v>
      </c>
      <c r="F63" t="s">
        <v>418</v>
      </c>
      <c r="G63">
        <v>25</v>
      </c>
      <c r="H63" t="s">
        <v>128</v>
      </c>
      <c r="J63">
        <v>15</v>
      </c>
      <c r="L63">
        <f t="shared" si="1"/>
        <v>15</v>
      </c>
      <c r="M63" s="6">
        <f t="shared" si="2"/>
        <v>60</v>
      </c>
      <c r="O63" s="2">
        <f t="shared" si="3"/>
        <v>0</v>
      </c>
      <c r="Q63" s="2">
        <f t="shared" si="4"/>
        <v>0</v>
      </c>
      <c r="S63" s="2">
        <f t="shared" si="5"/>
        <v>0</v>
      </c>
      <c r="Y63" s="2">
        <f t="shared" si="6"/>
        <v>0</v>
      </c>
      <c r="Z63" s="2"/>
      <c r="AA63" s="2"/>
      <c r="AB63" s="2"/>
      <c r="AC63" s="2"/>
      <c r="AQ63" t="s">
        <v>419</v>
      </c>
      <c r="AR63">
        <v>15</v>
      </c>
    </row>
    <row r="64" spans="1:44" ht="120" x14ac:dyDescent="0.25">
      <c r="A64" t="s">
        <v>239</v>
      </c>
      <c r="B64" t="s">
        <v>250</v>
      </c>
      <c r="C64" t="s">
        <v>251</v>
      </c>
      <c r="E64" t="s">
        <v>420</v>
      </c>
      <c r="F64" t="s">
        <v>421</v>
      </c>
      <c r="G64">
        <v>400</v>
      </c>
      <c r="H64" t="s">
        <v>245</v>
      </c>
      <c r="I64">
        <v>2.2599999999999998</v>
      </c>
      <c r="J64">
        <v>290</v>
      </c>
      <c r="L64">
        <f t="shared" si="1"/>
        <v>290</v>
      </c>
      <c r="M64" s="6">
        <f t="shared" si="2"/>
        <v>72.5</v>
      </c>
      <c r="N64">
        <v>128</v>
      </c>
      <c r="O64" s="2">
        <f t="shared" si="3"/>
        <v>213.33333333333334</v>
      </c>
      <c r="Q64" s="2">
        <f t="shared" si="4"/>
        <v>0</v>
      </c>
      <c r="S64" s="2">
        <f t="shared" si="5"/>
        <v>0</v>
      </c>
      <c r="Y64" s="2">
        <f t="shared" si="6"/>
        <v>0</v>
      </c>
      <c r="Z64" s="2"/>
      <c r="AA64" s="2"/>
      <c r="AB64" s="2"/>
      <c r="AC64" s="2"/>
      <c r="AN64" s="1" t="s">
        <v>422</v>
      </c>
      <c r="AQ64" t="s">
        <v>423</v>
      </c>
      <c r="AR64">
        <v>290</v>
      </c>
    </row>
    <row r="65" spans="1:49" ht="60" x14ac:dyDescent="0.25">
      <c r="A65" t="s">
        <v>239</v>
      </c>
      <c r="B65" t="s">
        <v>303</v>
      </c>
      <c r="C65" t="s">
        <v>304</v>
      </c>
      <c r="D65" t="s">
        <v>424</v>
      </c>
      <c r="E65" t="s">
        <v>425</v>
      </c>
      <c r="F65" t="s">
        <v>426</v>
      </c>
      <c r="G65">
        <v>75</v>
      </c>
      <c r="H65" t="s">
        <v>128</v>
      </c>
      <c r="I65">
        <v>1.76</v>
      </c>
      <c r="J65">
        <v>80</v>
      </c>
      <c r="L65">
        <f t="shared" si="1"/>
        <v>80</v>
      </c>
      <c r="M65" s="6">
        <f t="shared" si="2"/>
        <v>106.66666666666667</v>
      </c>
      <c r="O65" s="2">
        <f t="shared" si="3"/>
        <v>0</v>
      </c>
      <c r="Q65" s="2">
        <f t="shared" si="4"/>
        <v>0</v>
      </c>
      <c r="S65" s="2">
        <f t="shared" si="5"/>
        <v>0</v>
      </c>
      <c r="Y65" s="2">
        <f t="shared" si="6"/>
        <v>0</v>
      </c>
      <c r="Z65" s="2"/>
      <c r="AA65" s="2"/>
      <c r="AB65" s="2"/>
      <c r="AC65" s="2"/>
      <c r="AN65" s="1" t="s">
        <v>427</v>
      </c>
      <c r="AQ65" t="s">
        <v>428</v>
      </c>
      <c r="AR65">
        <v>80</v>
      </c>
      <c r="AS65" t="s">
        <v>429</v>
      </c>
      <c r="AT65" t="s">
        <v>218</v>
      </c>
      <c r="AV65" t="s">
        <v>429</v>
      </c>
      <c r="AW65" t="s">
        <v>218</v>
      </c>
    </row>
    <row r="66" spans="1:49" x14ac:dyDescent="0.25">
      <c r="A66" t="s">
        <v>239</v>
      </c>
      <c r="B66" t="s">
        <v>289</v>
      </c>
      <c r="C66" t="s">
        <v>290</v>
      </c>
      <c r="D66" t="s">
        <v>430</v>
      </c>
      <c r="E66" t="s">
        <v>431</v>
      </c>
      <c r="F66" t="s">
        <v>432</v>
      </c>
      <c r="G66">
        <v>1080</v>
      </c>
      <c r="H66" t="s">
        <v>433</v>
      </c>
      <c r="I66">
        <v>16.135000000000002</v>
      </c>
      <c r="J66">
        <v>888</v>
      </c>
      <c r="L66">
        <f t="shared" si="1"/>
        <v>888</v>
      </c>
      <c r="M66" s="6">
        <f t="shared" si="2"/>
        <v>82.222222222222214</v>
      </c>
      <c r="N66">
        <v>91</v>
      </c>
      <c r="O66" s="2">
        <f t="shared" si="3"/>
        <v>56.172839506172842</v>
      </c>
      <c r="P66">
        <v>12.8</v>
      </c>
      <c r="Q66" s="2">
        <f t="shared" si="4"/>
        <v>9.8765432098765444</v>
      </c>
      <c r="R66">
        <v>3.63</v>
      </c>
      <c r="S66" s="2">
        <f t="shared" si="5"/>
        <v>28.009259259259256</v>
      </c>
      <c r="T66">
        <v>60</v>
      </c>
      <c r="U66">
        <v>15.6</v>
      </c>
      <c r="V66">
        <v>87.6</v>
      </c>
      <c r="W66">
        <v>19.8</v>
      </c>
      <c r="X66">
        <v>0</v>
      </c>
      <c r="Y66" s="2">
        <f t="shared" si="6"/>
        <v>1.8738738738738738</v>
      </c>
      <c r="Z66" s="2"/>
      <c r="AA66" s="2"/>
      <c r="AB66" s="2"/>
      <c r="AC66" s="2"/>
      <c r="AQ66" t="s">
        <v>434</v>
      </c>
      <c r="AR66">
        <v>888</v>
      </c>
    </row>
    <row r="67" spans="1:49" x14ac:dyDescent="0.25">
      <c r="A67" t="s">
        <v>239</v>
      </c>
      <c r="B67" t="s">
        <v>289</v>
      </c>
      <c r="C67" t="s">
        <v>290</v>
      </c>
      <c r="D67" t="s">
        <v>291</v>
      </c>
      <c r="E67" t="s">
        <v>435</v>
      </c>
      <c r="F67" t="s">
        <v>436</v>
      </c>
      <c r="G67">
        <v>150</v>
      </c>
      <c r="H67" t="s">
        <v>433</v>
      </c>
      <c r="I67">
        <v>7.2750000000000004</v>
      </c>
      <c r="J67">
        <v>117</v>
      </c>
      <c r="L67">
        <f t="shared" si="1"/>
        <v>117</v>
      </c>
      <c r="M67" s="6">
        <f t="shared" si="2"/>
        <v>78</v>
      </c>
      <c r="N67">
        <v>11</v>
      </c>
      <c r="O67" s="2">
        <f t="shared" si="3"/>
        <v>48.888888888888886</v>
      </c>
      <c r="P67">
        <v>3.1</v>
      </c>
      <c r="Q67" s="2">
        <f t="shared" si="4"/>
        <v>17.222222222222221</v>
      </c>
      <c r="R67">
        <v>0.82</v>
      </c>
      <c r="S67" s="2">
        <f t="shared" si="5"/>
        <v>45.55555555555555</v>
      </c>
      <c r="T67">
        <v>81.8</v>
      </c>
      <c r="U67">
        <v>66.3</v>
      </c>
      <c r="V67">
        <v>37.4</v>
      </c>
      <c r="W67">
        <v>67.400000000000006</v>
      </c>
      <c r="X67">
        <v>0</v>
      </c>
      <c r="Y67" s="2">
        <f t="shared" si="6"/>
        <v>14.638888888888889</v>
      </c>
      <c r="Z67" s="2"/>
      <c r="AA67" s="2"/>
      <c r="AB67" s="2"/>
      <c r="AC67" s="2"/>
      <c r="AQ67" t="s">
        <v>434</v>
      </c>
      <c r="AR67">
        <v>117</v>
      </c>
    </row>
    <row r="68" spans="1:49" x14ac:dyDescent="0.25">
      <c r="A68" t="s">
        <v>239</v>
      </c>
      <c r="B68" t="s">
        <v>289</v>
      </c>
      <c r="C68" t="s">
        <v>290</v>
      </c>
      <c r="D68" t="s">
        <v>430</v>
      </c>
      <c r="E68" t="s">
        <v>437</v>
      </c>
      <c r="F68" t="s">
        <v>438</v>
      </c>
      <c r="G68">
        <v>60</v>
      </c>
      <c r="H68" t="s">
        <v>433</v>
      </c>
      <c r="I68">
        <v>1.125</v>
      </c>
      <c r="J68">
        <v>59</v>
      </c>
      <c r="L68">
        <f t="shared" si="1"/>
        <v>59</v>
      </c>
      <c r="M68" s="6">
        <f t="shared" si="2"/>
        <v>98.333333333333329</v>
      </c>
      <c r="O68" s="2">
        <f t="shared" si="3"/>
        <v>0</v>
      </c>
      <c r="Q68" s="2">
        <f t="shared" si="4"/>
        <v>0</v>
      </c>
      <c r="S68" s="2">
        <f t="shared" si="5"/>
        <v>0</v>
      </c>
      <c r="Y68" s="2">
        <f t="shared" si="6"/>
        <v>0</v>
      </c>
      <c r="Z68" s="2"/>
      <c r="AA68" s="2"/>
      <c r="AB68" s="2"/>
      <c r="AC68" s="2"/>
      <c r="AQ68" t="s">
        <v>434</v>
      </c>
      <c r="AR68">
        <v>59</v>
      </c>
    </row>
    <row r="69" spans="1:49" x14ac:dyDescent="0.25">
      <c r="A69" t="s">
        <v>239</v>
      </c>
      <c r="B69" t="s">
        <v>289</v>
      </c>
      <c r="C69" t="s">
        <v>290</v>
      </c>
      <c r="D69" t="s">
        <v>430</v>
      </c>
      <c r="E69" t="s">
        <v>439</v>
      </c>
      <c r="F69" t="s">
        <v>440</v>
      </c>
      <c r="G69">
        <v>700</v>
      </c>
      <c r="H69" t="s">
        <v>245</v>
      </c>
      <c r="I69">
        <v>5.0999999999999996</v>
      </c>
      <c r="J69">
        <v>520</v>
      </c>
      <c r="L69">
        <f t="shared" ref="L69:L132" si="7">J69+K69</f>
        <v>520</v>
      </c>
      <c r="M69" s="6">
        <f t="shared" ref="M69:M132" si="8">(L69/G69)*100</f>
        <v>74.285714285714292</v>
      </c>
      <c r="N69">
        <v>39.4</v>
      </c>
      <c r="O69" s="2">
        <f t="shared" ref="O69:O132" si="9">(N69/(G69*0.15))*100</f>
        <v>37.523809523809518</v>
      </c>
      <c r="P69">
        <v>18.8</v>
      </c>
      <c r="Q69" s="2">
        <f t="shared" ref="Q69:Q132" si="10">(P69/(G69*0.12))*100</f>
        <v>22.380952380952383</v>
      </c>
      <c r="R69">
        <v>2.25</v>
      </c>
      <c r="S69" s="2">
        <f t="shared" ref="S69:S132" si="11">(R69/(G69*0.012))*100</f>
        <v>26.785714285714285</v>
      </c>
      <c r="V69">
        <v>96.8</v>
      </c>
      <c r="W69">
        <v>91.8</v>
      </c>
      <c r="X69">
        <v>85.6</v>
      </c>
      <c r="Y69" s="2">
        <f t="shared" ref="Y69:Y132" si="12">(P69*(U69/100)/(L69*0.12))*100</f>
        <v>0</v>
      </c>
      <c r="Z69" s="2"/>
      <c r="AA69" s="2"/>
      <c r="AB69" s="2"/>
      <c r="AC69" s="2"/>
      <c r="AQ69" t="s">
        <v>441</v>
      </c>
      <c r="AR69">
        <v>520</v>
      </c>
    </row>
    <row r="70" spans="1:49" x14ac:dyDescent="0.25">
      <c r="A70" t="s">
        <v>239</v>
      </c>
      <c r="B70" t="s">
        <v>264</v>
      </c>
      <c r="C70" t="s">
        <v>265</v>
      </c>
      <c r="D70" t="s">
        <v>442</v>
      </c>
      <c r="E70" t="s">
        <v>443</v>
      </c>
      <c r="F70" t="s">
        <v>444</v>
      </c>
      <c r="G70">
        <v>200</v>
      </c>
      <c r="H70" t="s">
        <v>245</v>
      </c>
      <c r="I70">
        <v>4.7949999999999999</v>
      </c>
      <c r="J70">
        <v>163</v>
      </c>
      <c r="L70">
        <f t="shared" si="7"/>
        <v>163</v>
      </c>
      <c r="M70" s="6">
        <f t="shared" si="8"/>
        <v>81.5</v>
      </c>
      <c r="O70" s="2">
        <f t="shared" si="9"/>
        <v>0</v>
      </c>
      <c r="Q70" s="2">
        <f t="shared" si="10"/>
        <v>0</v>
      </c>
      <c r="S70" s="2">
        <f t="shared" si="11"/>
        <v>0</v>
      </c>
      <c r="Y70" s="2">
        <f t="shared" si="12"/>
        <v>0</v>
      </c>
      <c r="Z70" s="2"/>
      <c r="AA70" s="2"/>
      <c r="AB70" s="2"/>
      <c r="AC70" s="2"/>
      <c r="AQ70" t="s">
        <v>445</v>
      </c>
      <c r="AR70">
        <v>163</v>
      </c>
    </row>
    <row r="71" spans="1:49" ht="135" x14ac:dyDescent="0.25">
      <c r="A71" t="s">
        <v>239</v>
      </c>
      <c r="B71" t="s">
        <v>303</v>
      </c>
      <c r="C71" t="s">
        <v>304</v>
      </c>
      <c r="D71" t="s">
        <v>446</v>
      </c>
      <c r="E71" t="s">
        <v>447</v>
      </c>
      <c r="F71" t="s">
        <v>448</v>
      </c>
      <c r="G71">
        <v>400</v>
      </c>
      <c r="H71" t="s">
        <v>128</v>
      </c>
      <c r="I71">
        <v>3.17</v>
      </c>
      <c r="J71">
        <v>368</v>
      </c>
      <c r="L71">
        <f t="shared" si="7"/>
        <v>368</v>
      </c>
      <c r="M71" s="6">
        <f t="shared" si="8"/>
        <v>92</v>
      </c>
      <c r="N71">
        <v>77.099999999999994</v>
      </c>
      <c r="O71" s="2">
        <f t="shared" si="9"/>
        <v>128.5</v>
      </c>
      <c r="P71">
        <v>19.5</v>
      </c>
      <c r="Q71" s="2">
        <f t="shared" si="10"/>
        <v>40.625</v>
      </c>
      <c r="R71">
        <v>2.16</v>
      </c>
      <c r="S71" s="2">
        <f t="shared" si="11"/>
        <v>45.000000000000007</v>
      </c>
      <c r="T71">
        <v>98.4</v>
      </c>
      <c r="U71">
        <v>94.6</v>
      </c>
      <c r="V71">
        <v>98.1</v>
      </c>
      <c r="W71">
        <v>96.8</v>
      </c>
      <c r="X71">
        <v>50.8</v>
      </c>
      <c r="Y71" s="2">
        <f t="shared" si="12"/>
        <v>41.773097826086961</v>
      </c>
      <c r="Z71" s="2"/>
      <c r="AA71" s="2"/>
      <c r="AB71" s="2"/>
      <c r="AC71" s="2"/>
      <c r="AD71">
        <v>0.8</v>
      </c>
      <c r="AG71">
        <v>100</v>
      </c>
      <c r="AN71" s="1" t="s">
        <v>449</v>
      </c>
      <c r="AO71" t="s">
        <v>450</v>
      </c>
      <c r="AQ71" t="s">
        <v>451</v>
      </c>
      <c r="AR71">
        <v>368</v>
      </c>
    </row>
    <row r="72" spans="1:49" x14ac:dyDescent="0.25">
      <c r="A72" t="s">
        <v>239</v>
      </c>
      <c r="B72" t="s">
        <v>452</v>
      </c>
      <c r="C72" t="s">
        <v>453</v>
      </c>
      <c r="D72" t="s">
        <v>454</v>
      </c>
      <c r="E72" t="s">
        <v>455</v>
      </c>
      <c r="F72" t="s">
        <v>456</v>
      </c>
      <c r="G72">
        <v>80</v>
      </c>
      <c r="H72" t="s">
        <v>245</v>
      </c>
      <c r="I72">
        <v>1.54</v>
      </c>
      <c r="J72">
        <v>69</v>
      </c>
      <c r="L72">
        <f t="shared" si="7"/>
        <v>69</v>
      </c>
      <c r="M72" s="6">
        <f t="shared" si="8"/>
        <v>86.25</v>
      </c>
      <c r="O72" s="2">
        <f t="shared" si="9"/>
        <v>0</v>
      </c>
      <c r="Q72" s="2">
        <f t="shared" si="10"/>
        <v>0</v>
      </c>
      <c r="S72" s="2">
        <f t="shared" si="11"/>
        <v>0</v>
      </c>
      <c r="Y72" s="2">
        <f t="shared" si="12"/>
        <v>0</v>
      </c>
      <c r="Z72" s="2"/>
      <c r="AA72" s="2"/>
      <c r="AB72" s="2"/>
      <c r="AC72" s="2"/>
      <c r="AQ72" t="s">
        <v>457</v>
      </c>
      <c r="AR72">
        <v>69</v>
      </c>
    </row>
    <row r="73" spans="1:49" x14ac:dyDescent="0.25">
      <c r="A73" t="s">
        <v>239</v>
      </c>
      <c r="B73" t="s">
        <v>452</v>
      </c>
      <c r="C73" t="s">
        <v>453</v>
      </c>
      <c r="D73" t="s">
        <v>454</v>
      </c>
      <c r="E73" t="s">
        <v>458</v>
      </c>
      <c r="F73" t="s">
        <v>459</v>
      </c>
      <c r="G73">
        <v>120</v>
      </c>
      <c r="H73" t="s">
        <v>245</v>
      </c>
      <c r="I73">
        <v>3.32</v>
      </c>
      <c r="J73">
        <v>186</v>
      </c>
      <c r="L73">
        <f t="shared" si="7"/>
        <v>186</v>
      </c>
      <c r="M73" s="6">
        <f t="shared" si="8"/>
        <v>155</v>
      </c>
      <c r="O73" s="2">
        <f t="shared" si="9"/>
        <v>0</v>
      </c>
      <c r="Q73" s="2">
        <f t="shared" si="10"/>
        <v>0</v>
      </c>
      <c r="S73" s="2">
        <f t="shared" si="11"/>
        <v>0</v>
      </c>
      <c r="Y73" s="2">
        <f t="shared" si="12"/>
        <v>0</v>
      </c>
      <c r="Z73" s="2"/>
      <c r="AA73" s="2"/>
      <c r="AB73" s="2"/>
      <c r="AC73" s="2"/>
      <c r="AQ73" t="s">
        <v>457</v>
      </c>
      <c r="AR73">
        <v>186</v>
      </c>
    </row>
    <row r="74" spans="1:49" x14ac:dyDescent="0.25">
      <c r="A74" t="s">
        <v>239</v>
      </c>
      <c r="B74" t="s">
        <v>289</v>
      </c>
      <c r="C74" t="s">
        <v>290</v>
      </c>
      <c r="D74" t="s">
        <v>460</v>
      </c>
      <c r="E74" t="s">
        <v>461</v>
      </c>
      <c r="F74" t="s">
        <v>462</v>
      </c>
      <c r="G74">
        <v>290</v>
      </c>
      <c r="H74" t="s">
        <v>433</v>
      </c>
      <c r="I74">
        <v>11</v>
      </c>
      <c r="J74">
        <v>131</v>
      </c>
      <c r="L74">
        <f t="shared" si="7"/>
        <v>131</v>
      </c>
      <c r="M74" s="6">
        <f t="shared" si="8"/>
        <v>45.172413793103452</v>
      </c>
      <c r="N74">
        <v>53</v>
      </c>
      <c r="O74" s="2">
        <f t="shared" si="9"/>
        <v>121.83908045977012</v>
      </c>
      <c r="P74">
        <v>4.45</v>
      </c>
      <c r="Q74" s="2">
        <f t="shared" si="10"/>
        <v>12.787356321839082</v>
      </c>
      <c r="R74">
        <v>1.1100000000000001</v>
      </c>
      <c r="S74" s="2">
        <f t="shared" si="11"/>
        <v>31.896551724137932</v>
      </c>
      <c r="T74">
        <v>85.7</v>
      </c>
      <c r="U74">
        <v>22.6</v>
      </c>
      <c r="V74">
        <v>73.7</v>
      </c>
      <c r="W74">
        <v>0</v>
      </c>
      <c r="X74">
        <v>0</v>
      </c>
      <c r="Y74" s="2">
        <f t="shared" si="12"/>
        <v>6.3975826972010177</v>
      </c>
      <c r="Z74" s="2"/>
      <c r="AA74" s="2"/>
      <c r="AB74" s="2"/>
      <c r="AC74" s="2"/>
      <c r="AQ74" t="s">
        <v>463</v>
      </c>
      <c r="AR74">
        <v>131</v>
      </c>
    </row>
    <row r="75" spans="1:49" x14ac:dyDescent="0.25">
      <c r="A75" t="s">
        <v>239</v>
      </c>
      <c r="B75" t="s">
        <v>264</v>
      </c>
      <c r="C75" t="s">
        <v>265</v>
      </c>
      <c r="D75" t="s">
        <v>442</v>
      </c>
      <c r="E75" t="s">
        <v>464</v>
      </c>
      <c r="F75" t="s">
        <v>465</v>
      </c>
      <c r="G75">
        <v>80</v>
      </c>
      <c r="H75" t="s">
        <v>245</v>
      </c>
      <c r="I75">
        <v>1.49</v>
      </c>
      <c r="J75">
        <v>117</v>
      </c>
      <c r="L75">
        <f t="shared" si="7"/>
        <v>117</v>
      </c>
      <c r="M75" s="6">
        <f t="shared" si="8"/>
        <v>146.25</v>
      </c>
      <c r="O75" s="2">
        <f t="shared" si="9"/>
        <v>0</v>
      </c>
      <c r="Q75" s="2">
        <f t="shared" si="10"/>
        <v>0</v>
      </c>
      <c r="S75" s="2">
        <f t="shared" si="11"/>
        <v>0</v>
      </c>
      <c r="Y75" s="2">
        <f t="shared" si="12"/>
        <v>0</v>
      </c>
      <c r="Z75" s="2"/>
      <c r="AA75" s="2"/>
      <c r="AB75" s="2"/>
      <c r="AC75" s="2"/>
      <c r="AQ75" t="s">
        <v>466</v>
      </c>
      <c r="AR75">
        <v>117</v>
      </c>
    </row>
    <row r="76" spans="1:49" x14ac:dyDescent="0.25">
      <c r="A76" t="s">
        <v>239</v>
      </c>
      <c r="B76" t="s">
        <v>264</v>
      </c>
      <c r="C76" t="s">
        <v>265</v>
      </c>
      <c r="E76" t="s">
        <v>467</v>
      </c>
      <c r="F76" t="s">
        <v>468</v>
      </c>
      <c r="G76">
        <v>250</v>
      </c>
      <c r="H76" t="s">
        <v>245</v>
      </c>
      <c r="I76">
        <v>1.2</v>
      </c>
      <c r="J76">
        <v>210</v>
      </c>
      <c r="L76">
        <f t="shared" si="7"/>
        <v>210</v>
      </c>
      <c r="M76" s="6">
        <f t="shared" si="8"/>
        <v>84</v>
      </c>
      <c r="O76" s="2">
        <f t="shared" si="9"/>
        <v>0</v>
      </c>
      <c r="Q76" s="2">
        <f t="shared" si="10"/>
        <v>0</v>
      </c>
      <c r="S76" s="2">
        <f t="shared" si="11"/>
        <v>0</v>
      </c>
      <c r="Y76" s="2">
        <f t="shared" si="12"/>
        <v>0</v>
      </c>
      <c r="Z76" s="2"/>
      <c r="AA76" s="2"/>
      <c r="AB76" s="2"/>
      <c r="AC76" s="2"/>
      <c r="AQ76" t="s">
        <v>466</v>
      </c>
      <c r="AR76">
        <v>210</v>
      </c>
    </row>
    <row r="77" spans="1:49" x14ac:dyDescent="0.25">
      <c r="A77" t="s">
        <v>239</v>
      </c>
      <c r="B77" t="s">
        <v>264</v>
      </c>
      <c r="C77" t="s">
        <v>265</v>
      </c>
      <c r="E77" t="s">
        <v>469</v>
      </c>
      <c r="F77" t="s">
        <v>470</v>
      </c>
      <c r="G77">
        <v>100</v>
      </c>
      <c r="H77" t="s">
        <v>245</v>
      </c>
      <c r="I77">
        <v>1.0760000000000001</v>
      </c>
      <c r="J77">
        <v>70</v>
      </c>
      <c r="L77">
        <f t="shared" si="7"/>
        <v>70</v>
      </c>
      <c r="M77" s="6">
        <f t="shared" si="8"/>
        <v>70</v>
      </c>
      <c r="O77" s="2">
        <f t="shared" si="9"/>
        <v>0</v>
      </c>
      <c r="Q77" s="2">
        <f t="shared" si="10"/>
        <v>0</v>
      </c>
      <c r="S77" s="2">
        <f t="shared" si="11"/>
        <v>0</v>
      </c>
      <c r="Y77" s="2">
        <f t="shared" si="12"/>
        <v>0</v>
      </c>
      <c r="Z77" s="2"/>
      <c r="AA77" s="2"/>
      <c r="AB77" s="2"/>
      <c r="AC77" s="2"/>
      <c r="AQ77" t="s">
        <v>466</v>
      </c>
      <c r="AR77">
        <v>70</v>
      </c>
      <c r="AS77" t="s">
        <v>471</v>
      </c>
      <c r="AT77" t="s">
        <v>144</v>
      </c>
    </row>
    <row r="78" spans="1:49" x14ac:dyDescent="0.25">
      <c r="A78" t="s">
        <v>239</v>
      </c>
      <c r="B78" t="s">
        <v>327</v>
      </c>
      <c r="C78" t="s">
        <v>328</v>
      </c>
      <c r="D78" t="s">
        <v>472</v>
      </c>
      <c r="E78" t="s">
        <v>473</v>
      </c>
      <c r="F78" t="s">
        <v>474</v>
      </c>
      <c r="G78">
        <v>200</v>
      </c>
      <c r="H78" t="s">
        <v>245</v>
      </c>
      <c r="I78">
        <v>1.71</v>
      </c>
      <c r="J78">
        <v>136</v>
      </c>
      <c r="L78">
        <f t="shared" si="7"/>
        <v>136</v>
      </c>
      <c r="M78" s="6">
        <f t="shared" si="8"/>
        <v>68</v>
      </c>
      <c r="O78" s="2">
        <f t="shared" si="9"/>
        <v>0</v>
      </c>
      <c r="Q78" s="2">
        <f t="shared" si="10"/>
        <v>0</v>
      </c>
      <c r="S78" s="2">
        <f t="shared" si="11"/>
        <v>0</v>
      </c>
      <c r="Y78" s="2">
        <f t="shared" si="12"/>
        <v>0</v>
      </c>
      <c r="Z78" s="2"/>
      <c r="AA78" s="2"/>
      <c r="AB78" s="2"/>
      <c r="AC78" s="2"/>
      <c r="AQ78" t="s">
        <v>475</v>
      </c>
      <c r="AR78">
        <v>136</v>
      </c>
    </row>
    <row r="79" spans="1:49" ht="75" x14ac:dyDescent="0.25">
      <c r="A79" t="s">
        <v>239</v>
      </c>
      <c r="B79" t="s">
        <v>327</v>
      </c>
      <c r="C79" t="s">
        <v>328</v>
      </c>
      <c r="D79" t="s">
        <v>370</v>
      </c>
      <c r="E79" t="s">
        <v>476</v>
      </c>
      <c r="F79" t="s">
        <v>477</v>
      </c>
      <c r="G79">
        <v>210</v>
      </c>
      <c r="H79" t="s">
        <v>245</v>
      </c>
      <c r="I79">
        <v>5.8</v>
      </c>
      <c r="J79">
        <v>220</v>
      </c>
      <c r="L79">
        <f t="shared" si="7"/>
        <v>220</v>
      </c>
      <c r="M79" s="6">
        <f t="shared" si="8"/>
        <v>104.76190476190477</v>
      </c>
      <c r="O79" s="2">
        <f t="shared" si="9"/>
        <v>0</v>
      </c>
      <c r="Q79" s="2">
        <f t="shared" si="10"/>
        <v>0</v>
      </c>
      <c r="S79" s="2">
        <f t="shared" si="11"/>
        <v>0</v>
      </c>
      <c r="Y79" s="2">
        <f t="shared" si="12"/>
        <v>0</v>
      </c>
      <c r="Z79" s="2"/>
      <c r="AA79" s="2"/>
      <c r="AB79" s="2"/>
      <c r="AC79" s="2"/>
      <c r="AN79" s="1" t="s">
        <v>478</v>
      </c>
      <c r="AO79" t="s">
        <v>479</v>
      </c>
      <c r="AP79" s="1" t="s">
        <v>480</v>
      </c>
      <c r="AQ79" t="s">
        <v>481</v>
      </c>
      <c r="AR79">
        <v>220</v>
      </c>
    </row>
    <row r="80" spans="1:49" x14ac:dyDescent="0.25">
      <c r="A80" t="s">
        <v>239</v>
      </c>
      <c r="B80" t="s">
        <v>482</v>
      </c>
      <c r="C80" t="s">
        <v>483</v>
      </c>
      <c r="D80" t="s">
        <v>484</v>
      </c>
      <c r="E80" t="s">
        <v>485</v>
      </c>
      <c r="F80" t="s">
        <v>486</v>
      </c>
      <c r="G80">
        <v>60</v>
      </c>
      <c r="H80" t="s">
        <v>433</v>
      </c>
      <c r="J80">
        <v>62</v>
      </c>
      <c r="L80">
        <f t="shared" si="7"/>
        <v>62</v>
      </c>
      <c r="M80" s="6">
        <f t="shared" si="8"/>
        <v>103.33333333333334</v>
      </c>
      <c r="N80">
        <v>3</v>
      </c>
      <c r="O80" s="2">
        <f t="shared" si="9"/>
        <v>33.333333333333329</v>
      </c>
      <c r="P80">
        <v>1.0900000000000001</v>
      </c>
      <c r="Q80" s="2">
        <f t="shared" si="10"/>
        <v>15.138888888888891</v>
      </c>
      <c r="R80">
        <v>0.36</v>
      </c>
      <c r="S80" s="2">
        <f t="shared" si="11"/>
        <v>50</v>
      </c>
      <c r="T80">
        <v>92.9</v>
      </c>
      <c r="U80">
        <v>79.8</v>
      </c>
      <c r="V80">
        <v>0</v>
      </c>
      <c r="W80">
        <v>73.7</v>
      </c>
      <c r="X80">
        <v>14.5</v>
      </c>
      <c r="Y80" s="2">
        <f t="shared" si="12"/>
        <v>11.691129032258067</v>
      </c>
      <c r="Z80" s="2"/>
      <c r="AA80" s="2"/>
      <c r="AB80" s="2"/>
      <c r="AC80" s="2"/>
      <c r="AQ80" t="s">
        <v>487</v>
      </c>
      <c r="AR80">
        <v>62</v>
      </c>
    </row>
    <row r="81" spans="1:46" x14ac:dyDescent="0.25">
      <c r="A81" t="s">
        <v>239</v>
      </c>
      <c r="B81" t="s">
        <v>289</v>
      </c>
      <c r="C81" t="s">
        <v>290</v>
      </c>
      <c r="D81" t="s">
        <v>488</v>
      </c>
      <c r="E81" t="s">
        <v>489</v>
      </c>
      <c r="F81" t="s">
        <v>490</v>
      </c>
      <c r="G81">
        <v>320</v>
      </c>
      <c r="H81" t="s">
        <v>433</v>
      </c>
      <c r="J81">
        <v>253</v>
      </c>
      <c r="L81">
        <f t="shared" si="7"/>
        <v>253</v>
      </c>
      <c r="M81" s="6">
        <f t="shared" si="8"/>
        <v>79.0625</v>
      </c>
      <c r="N81">
        <v>11</v>
      </c>
      <c r="O81" s="2">
        <f t="shared" si="9"/>
        <v>22.916666666666664</v>
      </c>
      <c r="P81">
        <v>2.08</v>
      </c>
      <c r="Q81" s="2">
        <f t="shared" si="10"/>
        <v>5.416666666666667</v>
      </c>
      <c r="R81">
        <v>0.22</v>
      </c>
      <c r="S81" s="2">
        <f t="shared" si="11"/>
        <v>5.729166666666667</v>
      </c>
      <c r="T81">
        <v>88.9</v>
      </c>
      <c r="U81">
        <v>76.2</v>
      </c>
      <c r="V81">
        <v>61.9</v>
      </c>
      <c r="W81">
        <v>0</v>
      </c>
      <c r="X81">
        <v>0</v>
      </c>
      <c r="Y81" s="2">
        <f t="shared" si="12"/>
        <v>5.2205533596837954</v>
      </c>
      <c r="Z81" s="2"/>
      <c r="AA81" s="2"/>
      <c r="AB81" s="2"/>
      <c r="AC81" s="2"/>
      <c r="AQ81" t="s">
        <v>487</v>
      </c>
      <c r="AR81">
        <v>253</v>
      </c>
    </row>
    <row r="82" spans="1:46" x14ac:dyDescent="0.25">
      <c r="A82" t="s">
        <v>239</v>
      </c>
      <c r="B82" t="s">
        <v>289</v>
      </c>
      <c r="C82" t="s">
        <v>290</v>
      </c>
      <c r="D82" t="s">
        <v>491</v>
      </c>
      <c r="E82" t="s">
        <v>492</v>
      </c>
      <c r="F82" t="s">
        <v>493</v>
      </c>
      <c r="G82">
        <v>50</v>
      </c>
      <c r="H82" t="s">
        <v>433</v>
      </c>
      <c r="J82">
        <v>46</v>
      </c>
      <c r="L82">
        <f t="shared" si="7"/>
        <v>46</v>
      </c>
      <c r="M82" s="6">
        <f t="shared" si="8"/>
        <v>92</v>
      </c>
      <c r="N82">
        <v>0.1</v>
      </c>
      <c r="O82" s="2">
        <f t="shared" si="9"/>
        <v>1.3333333333333335</v>
      </c>
      <c r="P82">
        <v>0.04</v>
      </c>
      <c r="Q82" s="2">
        <f t="shared" si="10"/>
        <v>0.66666666666666674</v>
      </c>
      <c r="R82">
        <v>2E-3</v>
      </c>
      <c r="S82" s="2">
        <f t="shared" si="11"/>
        <v>0.33333333333333337</v>
      </c>
      <c r="T82">
        <v>38.1</v>
      </c>
      <c r="U82">
        <v>39.6</v>
      </c>
      <c r="V82">
        <v>64.099999999999994</v>
      </c>
      <c r="W82">
        <v>0</v>
      </c>
      <c r="X82">
        <v>0</v>
      </c>
      <c r="Y82" s="2">
        <f t="shared" si="12"/>
        <v>0.2869565217391305</v>
      </c>
      <c r="Z82" s="2"/>
      <c r="AA82" s="2"/>
      <c r="AB82" s="2"/>
      <c r="AC82" s="2"/>
      <c r="AQ82" t="s">
        <v>487</v>
      </c>
      <c r="AR82">
        <v>46</v>
      </c>
    </row>
    <row r="83" spans="1:46" x14ac:dyDescent="0.25">
      <c r="A83" t="s">
        <v>239</v>
      </c>
      <c r="B83" t="s">
        <v>289</v>
      </c>
      <c r="C83" t="s">
        <v>290</v>
      </c>
      <c r="D83" t="s">
        <v>488</v>
      </c>
      <c r="E83" t="s">
        <v>494</v>
      </c>
      <c r="F83" t="s">
        <v>495</v>
      </c>
      <c r="G83">
        <v>130</v>
      </c>
      <c r="H83" t="s">
        <v>433</v>
      </c>
      <c r="J83">
        <v>131</v>
      </c>
      <c r="L83">
        <f t="shared" si="7"/>
        <v>131</v>
      </c>
      <c r="M83" s="6">
        <f t="shared" si="8"/>
        <v>100.76923076923077</v>
      </c>
      <c r="O83" s="2">
        <f t="shared" si="9"/>
        <v>0</v>
      </c>
      <c r="Q83" s="2">
        <f t="shared" si="10"/>
        <v>0</v>
      </c>
      <c r="S83" s="2">
        <f t="shared" si="11"/>
        <v>0</v>
      </c>
      <c r="Y83" s="2">
        <f t="shared" si="12"/>
        <v>0</v>
      </c>
      <c r="Z83" s="2"/>
      <c r="AA83" s="2"/>
      <c r="AB83" s="2"/>
      <c r="AC83" s="2"/>
      <c r="AQ83" t="s">
        <v>487</v>
      </c>
      <c r="AR83">
        <v>131</v>
      </c>
    </row>
    <row r="84" spans="1:46" x14ac:dyDescent="0.25">
      <c r="A84" t="s">
        <v>239</v>
      </c>
      <c r="B84" t="s">
        <v>289</v>
      </c>
      <c r="C84" t="s">
        <v>290</v>
      </c>
      <c r="D84" t="s">
        <v>460</v>
      </c>
      <c r="E84" t="s">
        <v>496</v>
      </c>
      <c r="F84" t="s">
        <v>497</v>
      </c>
      <c r="G84">
        <v>40</v>
      </c>
      <c r="H84" t="s">
        <v>433</v>
      </c>
      <c r="I84">
        <v>0.95</v>
      </c>
      <c r="J84">
        <v>50</v>
      </c>
      <c r="L84">
        <f t="shared" si="7"/>
        <v>50</v>
      </c>
      <c r="M84" s="6">
        <f t="shared" si="8"/>
        <v>125</v>
      </c>
      <c r="O84" s="2">
        <f t="shared" si="9"/>
        <v>0</v>
      </c>
      <c r="Q84" s="2">
        <f t="shared" si="10"/>
        <v>0</v>
      </c>
      <c r="S84" s="2">
        <f t="shared" si="11"/>
        <v>0</v>
      </c>
      <c r="Y84" s="2">
        <f t="shared" si="12"/>
        <v>0</v>
      </c>
      <c r="Z84" s="2"/>
      <c r="AA84" s="2"/>
      <c r="AB84" s="2"/>
      <c r="AC84" s="2"/>
      <c r="AQ84" t="s">
        <v>487</v>
      </c>
      <c r="AR84">
        <v>50</v>
      </c>
    </row>
    <row r="85" spans="1:46" x14ac:dyDescent="0.25">
      <c r="A85" t="s">
        <v>239</v>
      </c>
      <c r="B85" t="s">
        <v>289</v>
      </c>
      <c r="C85" t="s">
        <v>290</v>
      </c>
      <c r="D85" t="s">
        <v>430</v>
      </c>
      <c r="E85" t="s">
        <v>498</v>
      </c>
      <c r="F85" t="s">
        <v>499</v>
      </c>
      <c r="G85">
        <v>2750</v>
      </c>
      <c r="H85" t="s">
        <v>433</v>
      </c>
      <c r="I85">
        <v>43.38</v>
      </c>
      <c r="J85">
        <v>1720</v>
      </c>
      <c r="L85">
        <f t="shared" si="7"/>
        <v>1720</v>
      </c>
      <c r="M85" s="6">
        <f t="shared" si="8"/>
        <v>62.545454545454547</v>
      </c>
      <c r="N85">
        <v>718</v>
      </c>
      <c r="O85" s="2">
        <f t="shared" si="9"/>
        <v>174.06060606060606</v>
      </c>
      <c r="P85">
        <v>227</v>
      </c>
      <c r="Q85" s="2">
        <f t="shared" si="10"/>
        <v>68.787878787878782</v>
      </c>
      <c r="R85">
        <v>27.3</v>
      </c>
      <c r="S85" s="2">
        <f t="shared" si="11"/>
        <v>82.727272727272734</v>
      </c>
      <c r="T85">
        <v>88.7</v>
      </c>
      <c r="U85">
        <v>83.1</v>
      </c>
      <c r="V85">
        <v>79.8</v>
      </c>
      <c r="W85">
        <v>85.7</v>
      </c>
      <c r="X85">
        <v>73.3</v>
      </c>
      <c r="Y85" s="2">
        <f t="shared" si="12"/>
        <v>91.393895348837205</v>
      </c>
      <c r="Z85" s="2">
        <v>36347</v>
      </c>
      <c r="AA85" s="2"/>
      <c r="AB85" s="2"/>
      <c r="AC85" s="2"/>
      <c r="AD85">
        <v>22.3</v>
      </c>
      <c r="AE85">
        <v>55.5</v>
      </c>
      <c r="AK85">
        <v>100</v>
      </c>
      <c r="AQ85" t="s">
        <v>500</v>
      </c>
      <c r="AR85">
        <v>1720</v>
      </c>
    </row>
    <row r="86" spans="1:46" x14ac:dyDescent="0.25">
      <c r="A86" t="s">
        <v>239</v>
      </c>
      <c r="B86" t="s">
        <v>289</v>
      </c>
      <c r="C86" t="s">
        <v>290</v>
      </c>
      <c r="D86" t="s">
        <v>430</v>
      </c>
      <c r="E86" t="s">
        <v>501</v>
      </c>
      <c r="F86" t="s">
        <v>502</v>
      </c>
      <c r="G86">
        <v>480</v>
      </c>
      <c r="H86" t="s">
        <v>433</v>
      </c>
      <c r="I86">
        <v>4.18</v>
      </c>
      <c r="J86">
        <v>515</v>
      </c>
      <c r="L86">
        <f t="shared" si="7"/>
        <v>515</v>
      </c>
      <c r="M86" s="6">
        <f t="shared" si="8"/>
        <v>107.29166666666667</v>
      </c>
      <c r="N86">
        <v>155</v>
      </c>
      <c r="O86" s="2">
        <f t="shared" si="9"/>
        <v>215.27777777777777</v>
      </c>
      <c r="P86">
        <v>48.4</v>
      </c>
      <c r="Q86" s="2">
        <f t="shared" si="10"/>
        <v>84.027777777777786</v>
      </c>
      <c r="R86">
        <v>9.6300000000000008</v>
      </c>
      <c r="S86" s="2">
        <f t="shared" si="11"/>
        <v>167.18750000000003</v>
      </c>
      <c r="T86">
        <v>88.3</v>
      </c>
      <c r="U86">
        <v>70.8</v>
      </c>
      <c r="V86">
        <v>90.9</v>
      </c>
      <c r="W86">
        <v>65.099999999999994</v>
      </c>
      <c r="X86">
        <v>18.8</v>
      </c>
      <c r="Y86" s="2">
        <f t="shared" si="12"/>
        <v>55.448543689320381</v>
      </c>
      <c r="Z86" s="2"/>
      <c r="AA86" s="2"/>
      <c r="AB86" s="2"/>
      <c r="AC86" s="2"/>
      <c r="AQ86" t="s">
        <v>503</v>
      </c>
      <c r="AR86">
        <v>515</v>
      </c>
    </row>
    <row r="87" spans="1:46" x14ac:dyDescent="0.25">
      <c r="A87" t="s">
        <v>239</v>
      </c>
      <c r="B87" t="s">
        <v>289</v>
      </c>
      <c r="C87" t="s">
        <v>290</v>
      </c>
      <c r="D87" t="s">
        <v>430</v>
      </c>
      <c r="E87" t="s">
        <v>504</v>
      </c>
      <c r="F87" t="s">
        <v>505</v>
      </c>
      <c r="G87">
        <v>100</v>
      </c>
      <c r="H87" t="s">
        <v>433</v>
      </c>
      <c r="J87">
        <v>65</v>
      </c>
      <c r="L87">
        <f t="shared" si="7"/>
        <v>65</v>
      </c>
      <c r="M87" s="6">
        <f t="shared" si="8"/>
        <v>65</v>
      </c>
      <c r="O87" s="2">
        <f t="shared" si="9"/>
        <v>0</v>
      </c>
      <c r="Q87" s="2">
        <f t="shared" si="10"/>
        <v>0</v>
      </c>
      <c r="S87" s="2">
        <f t="shared" si="11"/>
        <v>0</v>
      </c>
      <c r="Y87" s="2">
        <f t="shared" si="12"/>
        <v>0</v>
      </c>
      <c r="Z87" s="2"/>
      <c r="AA87" s="2"/>
      <c r="AB87" s="2"/>
      <c r="AC87" s="2"/>
      <c r="AQ87" t="s">
        <v>503</v>
      </c>
      <c r="AR87">
        <v>65</v>
      </c>
    </row>
    <row r="88" spans="1:46" x14ac:dyDescent="0.25">
      <c r="A88" t="s">
        <v>239</v>
      </c>
      <c r="B88" t="s">
        <v>327</v>
      </c>
      <c r="C88" t="s">
        <v>328</v>
      </c>
      <c r="D88" t="s">
        <v>506</v>
      </c>
      <c r="E88" t="s">
        <v>507</v>
      </c>
      <c r="F88" t="s">
        <v>508</v>
      </c>
      <c r="G88">
        <v>100</v>
      </c>
      <c r="H88" t="s">
        <v>245</v>
      </c>
      <c r="I88">
        <v>1.18</v>
      </c>
      <c r="J88">
        <v>99</v>
      </c>
      <c r="L88">
        <f t="shared" si="7"/>
        <v>99</v>
      </c>
      <c r="M88" s="6">
        <f t="shared" si="8"/>
        <v>99</v>
      </c>
      <c r="O88" s="2">
        <f t="shared" si="9"/>
        <v>0</v>
      </c>
      <c r="Q88" s="2">
        <f t="shared" si="10"/>
        <v>0</v>
      </c>
      <c r="S88" s="2">
        <f t="shared" si="11"/>
        <v>0</v>
      </c>
      <c r="Y88" s="2">
        <f t="shared" si="12"/>
        <v>0</v>
      </c>
      <c r="Z88" s="2"/>
      <c r="AA88" s="2"/>
      <c r="AB88" s="2"/>
      <c r="AC88" s="2"/>
      <c r="AQ88" t="s">
        <v>509</v>
      </c>
      <c r="AR88">
        <v>99</v>
      </c>
    </row>
    <row r="89" spans="1:46" x14ac:dyDescent="0.25">
      <c r="A89" t="s">
        <v>239</v>
      </c>
      <c r="B89" t="s">
        <v>327</v>
      </c>
      <c r="C89" t="s">
        <v>328</v>
      </c>
      <c r="D89" t="s">
        <v>510</v>
      </c>
      <c r="E89" t="s">
        <v>511</v>
      </c>
      <c r="F89" t="s">
        <v>512</v>
      </c>
      <c r="G89">
        <v>100</v>
      </c>
      <c r="H89" t="s">
        <v>245</v>
      </c>
      <c r="I89">
        <v>1.1399999999999999</v>
      </c>
      <c r="J89">
        <v>94</v>
      </c>
      <c r="L89">
        <f t="shared" si="7"/>
        <v>94</v>
      </c>
      <c r="M89" s="6">
        <f t="shared" si="8"/>
        <v>94</v>
      </c>
      <c r="O89" s="2">
        <f t="shared" si="9"/>
        <v>0</v>
      </c>
      <c r="Q89" s="2">
        <f t="shared" si="10"/>
        <v>0</v>
      </c>
      <c r="S89" s="2">
        <f t="shared" si="11"/>
        <v>0</v>
      </c>
      <c r="Y89" s="2">
        <f t="shared" si="12"/>
        <v>0</v>
      </c>
      <c r="Z89" s="2"/>
      <c r="AA89" s="2"/>
      <c r="AB89" s="2"/>
      <c r="AC89" s="2"/>
      <c r="AQ89" t="s">
        <v>509</v>
      </c>
      <c r="AR89">
        <v>94</v>
      </c>
    </row>
    <row r="90" spans="1:46" x14ac:dyDescent="0.25">
      <c r="A90" t="s">
        <v>239</v>
      </c>
      <c r="B90" t="s">
        <v>327</v>
      </c>
      <c r="C90" t="s">
        <v>328</v>
      </c>
      <c r="E90" t="s">
        <v>513</v>
      </c>
      <c r="F90" t="s">
        <v>514</v>
      </c>
      <c r="G90">
        <v>150</v>
      </c>
      <c r="H90" t="s">
        <v>245</v>
      </c>
      <c r="I90">
        <v>1.91</v>
      </c>
      <c r="J90">
        <v>99</v>
      </c>
      <c r="L90">
        <f t="shared" si="7"/>
        <v>99</v>
      </c>
      <c r="M90" s="6">
        <f t="shared" si="8"/>
        <v>66</v>
      </c>
      <c r="O90" s="2">
        <f t="shared" si="9"/>
        <v>0</v>
      </c>
      <c r="Q90" s="2">
        <f t="shared" si="10"/>
        <v>0</v>
      </c>
      <c r="S90" s="2">
        <f t="shared" si="11"/>
        <v>0</v>
      </c>
      <c r="Y90" s="2">
        <f t="shared" si="12"/>
        <v>0</v>
      </c>
      <c r="Z90" s="2"/>
      <c r="AA90" s="2"/>
      <c r="AB90" s="2"/>
      <c r="AC90" s="2"/>
      <c r="AQ90" t="s">
        <v>509</v>
      </c>
      <c r="AR90">
        <v>99</v>
      </c>
    </row>
    <row r="91" spans="1:46" x14ac:dyDescent="0.25">
      <c r="A91" t="s">
        <v>239</v>
      </c>
      <c r="B91" t="s">
        <v>327</v>
      </c>
      <c r="C91" t="s">
        <v>328</v>
      </c>
      <c r="E91" t="s">
        <v>515</v>
      </c>
      <c r="F91" t="s">
        <v>516</v>
      </c>
      <c r="G91">
        <v>100</v>
      </c>
      <c r="H91" t="s">
        <v>245</v>
      </c>
      <c r="I91">
        <v>0.98</v>
      </c>
      <c r="J91">
        <v>71</v>
      </c>
      <c r="L91">
        <f t="shared" si="7"/>
        <v>71</v>
      </c>
      <c r="M91" s="6">
        <f t="shared" si="8"/>
        <v>71</v>
      </c>
      <c r="O91" s="2">
        <f t="shared" si="9"/>
        <v>0</v>
      </c>
      <c r="Q91" s="2">
        <f t="shared" si="10"/>
        <v>0</v>
      </c>
      <c r="S91" s="2">
        <f t="shared" si="11"/>
        <v>0</v>
      </c>
      <c r="Y91" s="2">
        <f t="shared" si="12"/>
        <v>0</v>
      </c>
      <c r="Z91" s="2"/>
      <c r="AA91" s="2"/>
      <c r="AB91" s="2"/>
      <c r="AC91" s="2"/>
      <c r="AQ91" t="s">
        <v>509</v>
      </c>
      <c r="AR91">
        <v>71</v>
      </c>
    </row>
    <row r="92" spans="1:46" x14ac:dyDescent="0.25">
      <c r="A92" t="s">
        <v>239</v>
      </c>
      <c r="B92" t="s">
        <v>327</v>
      </c>
      <c r="C92" t="s">
        <v>328</v>
      </c>
      <c r="D92" t="s">
        <v>506</v>
      </c>
      <c r="E92" t="s">
        <v>517</v>
      </c>
      <c r="F92" t="s">
        <v>518</v>
      </c>
      <c r="G92">
        <v>180</v>
      </c>
      <c r="H92" t="s">
        <v>245</v>
      </c>
      <c r="I92">
        <v>0.75</v>
      </c>
      <c r="J92">
        <v>83</v>
      </c>
      <c r="L92">
        <f t="shared" si="7"/>
        <v>83</v>
      </c>
      <c r="M92" s="6">
        <f t="shared" si="8"/>
        <v>46.111111111111114</v>
      </c>
      <c r="O92" s="2">
        <f t="shared" si="9"/>
        <v>0</v>
      </c>
      <c r="Q92" s="2">
        <f t="shared" si="10"/>
        <v>0</v>
      </c>
      <c r="S92" s="2">
        <f t="shared" si="11"/>
        <v>0</v>
      </c>
      <c r="Y92" s="2">
        <f t="shared" si="12"/>
        <v>0</v>
      </c>
      <c r="Z92" s="2"/>
      <c r="AA92" s="2"/>
      <c r="AB92" s="2"/>
      <c r="AC92" s="2"/>
      <c r="AQ92" t="s">
        <v>509</v>
      </c>
      <c r="AR92">
        <v>83</v>
      </c>
    </row>
    <row r="93" spans="1:46" x14ac:dyDescent="0.25">
      <c r="A93" t="s">
        <v>239</v>
      </c>
      <c r="B93" t="s">
        <v>327</v>
      </c>
      <c r="C93" t="s">
        <v>328</v>
      </c>
      <c r="D93" t="s">
        <v>320</v>
      </c>
      <c r="E93" t="s">
        <v>519</v>
      </c>
      <c r="F93" t="s">
        <v>520</v>
      </c>
      <c r="G93">
        <v>100</v>
      </c>
      <c r="H93" t="s">
        <v>245</v>
      </c>
      <c r="I93">
        <v>1.268</v>
      </c>
      <c r="J93">
        <v>64</v>
      </c>
      <c r="L93">
        <f t="shared" si="7"/>
        <v>64</v>
      </c>
      <c r="M93" s="6">
        <f t="shared" si="8"/>
        <v>64</v>
      </c>
      <c r="O93" s="2">
        <f t="shared" si="9"/>
        <v>0</v>
      </c>
      <c r="Q93" s="2">
        <f t="shared" si="10"/>
        <v>0</v>
      </c>
      <c r="S93" s="2">
        <f t="shared" si="11"/>
        <v>0</v>
      </c>
      <c r="Y93" s="2">
        <f t="shared" si="12"/>
        <v>0</v>
      </c>
      <c r="Z93" s="2"/>
      <c r="AA93" s="2"/>
      <c r="AB93" s="2"/>
      <c r="AC93" s="2"/>
      <c r="AQ93" t="s">
        <v>521</v>
      </c>
      <c r="AR93">
        <v>64</v>
      </c>
    </row>
    <row r="94" spans="1:46" x14ac:dyDescent="0.25">
      <c r="A94" t="s">
        <v>239</v>
      </c>
      <c r="B94" t="s">
        <v>327</v>
      </c>
      <c r="C94" t="s">
        <v>328</v>
      </c>
      <c r="D94" t="s">
        <v>370</v>
      </c>
      <c r="E94" t="s">
        <v>522</v>
      </c>
      <c r="F94" t="s">
        <v>523</v>
      </c>
      <c r="G94">
        <v>300</v>
      </c>
      <c r="H94" t="s">
        <v>245</v>
      </c>
      <c r="I94">
        <v>3.7749999999999999</v>
      </c>
      <c r="J94">
        <v>210</v>
      </c>
      <c r="L94">
        <f t="shared" si="7"/>
        <v>210</v>
      </c>
      <c r="M94" s="6">
        <f t="shared" si="8"/>
        <v>70</v>
      </c>
      <c r="O94" s="2">
        <f t="shared" si="9"/>
        <v>0</v>
      </c>
      <c r="Q94" s="2">
        <f t="shared" si="10"/>
        <v>0</v>
      </c>
      <c r="S94" s="2">
        <f t="shared" si="11"/>
        <v>0</v>
      </c>
      <c r="Y94" s="2">
        <f t="shared" si="12"/>
        <v>0</v>
      </c>
      <c r="Z94" s="2"/>
      <c r="AA94" s="2"/>
      <c r="AB94" s="2"/>
      <c r="AC94" s="2"/>
      <c r="AQ94" t="s">
        <v>521</v>
      </c>
      <c r="AR94">
        <v>210</v>
      </c>
    </row>
    <row r="95" spans="1:46" x14ac:dyDescent="0.25">
      <c r="A95" t="s">
        <v>239</v>
      </c>
      <c r="B95" t="s">
        <v>327</v>
      </c>
      <c r="C95" t="s">
        <v>328</v>
      </c>
      <c r="E95" t="s">
        <v>524</v>
      </c>
      <c r="F95" t="s">
        <v>525</v>
      </c>
      <c r="G95">
        <v>260</v>
      </c>
      <c r="H95" t="s">
        <v>245</v>
      </c>
      <c r="I95">
        <v>3.7229999999999999</v>
      </c>
      <c r="J95">
        <v>170</v>
      </c>
      <c r="L95">
        <f t="shared" si="7"/>
        <v>170</v>
      </c>
      <c r="M95" s="6">
        <f t="shared" si="8"/>
        <v>65.384615384615387</v>
      </c>
      <c r="O95" s="2">
        <f t="shared" si="9"/>
        <v>0</v>
      </c>
      <c r="Q95" s="2">
        <f t="shared" si="10"/>
        <v>0</v>
      </c>
      <c r="S95" s="2">
        <f t="shared" si="11"/>
        <v>0</v>
      </c>
      <c r="Y95" s="2">
        <f t="shared" si="12"/>
        <v>0</v>
      </c>
      <c r="Z95" s="2"/>
      <c r="AA95" s="2"/>
      <c r="AB95" s="2"/>
      <c r="AC95" s="2"/>
      <c r="AQ95" t="s">
        <v>346</v>
      </c>
      <c r="AR95">
        <v>106</v>
      </c>
      <c r="AS95" t="s">
        <v>521</v>
      </c>
      <c r="AT95">
        <v>64</v>
      </c>
    </row>
    <row r="96" spans="1:46" x14ac:dyDescent="0.25">
      <c r="A96" t="s">
        <v>239</v>
      </c>
      <c r="B96" t="s">
        <v>327</v>
      </c>
      <c r="C96" t="s">
        <v>328</v>
      </c>
      <c r="D96" t="s">
        <v>320</v>
      </c>
      <c r="E96" t="s">
        <v>526</v>
      </c>
      <c r="F96" t="s">
        <v>527</v>
      </c>
      <c r="G96">
        <v>25</v>
      </c>
      <c r="H96" t="s">
        <v>245</v>
      </c>
      <c r="I96">
        <v>0.64</v>
      </c>
      <c r="J96">
        <v>22</v>
      </c>
      <c r="L96">
        <f t="shared" si="7"/>
        <v>22</v>
      </c>
      <c r="M96" s="6">
        <f t="shared" si="8"/>
        <v>88</v>
      </c>
      <c r="O96" s="2">
        <f t="shared" si="9"/>
        <v>0</v>
      </c>
      <c r="Q96" s="2">
        <f t="shared" si="10"/>
        <v>0</v>
      </c>
      <c r="S96" s="2">
        <f t="shared" si="11"/>
        <v>0</v>
      </c>
      <c r="Y96" s="2">
        <f t="shared" si="12"/>
        <v>0</v>
      </c>
      <c r="Z96" s="2"/>
      <c r="AA96" s="2"/>
      <c r="AB96" s="2"/>
      <c r="AC96" s="2"/>
      <c r="AQ96" t="s">
        <v>521</v>
      </c>
      <c r="AR96">
        <v>22</v>
      </c>
    </row>
    <row r="97" spans="1:52" x14ac:dyDescent="0.25">
      <c r="A97" t="s">
        <v>239</v>
      </c>
      <c r="B97" t="s">
        <v>327</v>
      </c>
      <c r="C97" t="s">
        <v>328</v>
      </c>
      <c r="D97" t="s">
        <v>370</v>
      </c>
      <c r="E97" t="s">
        <v>528</v>
      </c>
      <c r="F97" t="s">
        <v>529</v>
      </c>
      <c r="G97">
        <v>60</v>
      </c>
      <c r="H97" t="s">
        <v>245</v>
      </c>
      <c r="I97">
        <v>1.42</v>
      </c>
      <c r="J97">
        <v>30</v>
      </c>
      <c r="L97">
        <f t="shared" si="7"/>
        <v>30</v>
      </c>
      <c r="M97" s="6">
        <f t="shared" si="8"/>
        <v>50</v>
      </c>
      <c r="O97" s="2">
        <f t="shared" si="9"/>
        <v>0</v>
      </c>
      <c r="Q97" s="2">
        <f t="shared" si="10"/>
        <v>0</v>
      </c>
      <c r="S97" s="2">
        <f t="shared" si="11"/>
        <v>0</v>
      </c>
      <c r="Y97" s="2">
        <f t="shared" si="12"/>
        <v>0</v>
      </c>
      <c r="Z97" s="2"/>
      <c r="AA97" s="2"/>
      <c r="AB97" s="2"/>
      <c r="AC97" s="2"/>
      <c r="AQ97" t="s">
        <v>521</v>
      </c>
      <c r="AR97">
        <v>30</v>
      </c>
    </row>
    <row r="98" spans="1:52" x14ac:dyDescent="0.25">
      <c r="A98" t="s">
        <v>239</v>
      </c>
      <c r="B98" t="s">
        <v>327</v>
      </c>
      <c r="C98" t="s">
        <v>328</v>
      </c>
      <c r="D98" t="s">
        <v>370</v>
      </c>
      <c r="E98" t="s">
        <v>530</v>
      </c>
      <c r="F98" t="s">
        <v>531</v>
      </c>
      <c r="G98">
        <v>30</v>
      </c>
      <c r="H98" t="s">
        <v>245</v>
      </c>
      <c r="I98">
        <v>0.96</v>
      </c>
      <c r="J98">
        <v>54</v>
      </c>
      <c r="L98">
        <f t="shared" si="7"/>
        <v>54</v>
      </c>
      <c r="M98" s="6">
        <f t="shared" si="8"/>
        <v>180</v>
      </c>
      <c r="O98" s="2">
        <f t="shared" si="9"/>
        <v>0</v>
      </c>
      <c r="Q98" s="2">
        <f t="shared" si="10"/>
        <v>0</v>
      </c>
      <c r="S98" s="2">
        <f t="shared" si="11"/>
        <v>0</v>
      </c>
      <c r="Y98" s="2">
        <f t="shared" si="12"/>
        <v>0</v>
      </c>
      <c r="Z98" s="2"/>
      <c r="AA98" s="2"/>
      <c r="AB98" s="2"/>
      <c r="AC98" s="2"/>
      <c r="AQ98" t="s">
        <v>521</v>
      </c>
      <c r="AR98">
        <v>54</v>
      </c>
    </row>
    <row r="99" spans="1:52" ht="300" x14ac:dyDescent="0.25">
      <c r="A99" t="s">
        <v>239</v>
      </c>
      <c r="B99" t="s">
        <v>250</v>
      </c>
      <c r="C99" t="s">
        <v>251</v>
      </c>
      <c r="D99" t="s">
        <v>366</v>
      </c>
      <c r="E99" t="s">
        <v>532</v>
      </c>
      <c r="F99" t="s">
        <v>533</v>
      </c>
      <c r="G99">
        <v>2250</v>
      </c>
      <c r="H99" t="s">
        <v>128</v>
      </c>
      <c r="I99">
        <v>15</v>
      </c>
      <c r="J99">
        <v>1430</v>
      </c>
      <c r="L99">
        <f t="shared" si="7"/>
        <v>1430</v>
      </c>
      <c r="M99" s="6">
        <f t="shared" si="8"/>
        <v>63.555555555555557</v>
      </c>
      <c r="N99">
        <v>395</v>
      </c>
      <c r="O99" s="2">
        <f t="shared" si="9"/>
        <v>117.03703703703702</v>
      </c>
      <c r="P99">
        <v>68.8</v>
      </c>
      <c r="Q99" s="2">
        <f t="shared" si="10"/>
        <v>25.481481481481481</v>
      </c>
      <c r="R99">
        <v>10.1</v>
      </c>
      <c r="S99" s="2">
        <f t="shared" si="11"/>
        <v>37.407407407407405</v>
      </c>
      <c r="T99">
        <v>95.2</v>
      </c>
      <c r="U99">
        <v>88.4</v>
      </c>
      <c r="V99">
        <v>92.2</v>
      </c>
      <c r="W99">
        <v>93.7</v>
      </c>
      <c r="X99">
        <v>25.1</v>
      </c>
      <c r="Y99" s="2">
        <f t="shared" si="12"/>
        <v>35.442424242424245</v>
      </c>
      <c r="Z99" s="2">
        <v>11576</v>
      </c>
      <c r="AA99" s="2"/>
      <c r="AB99" s="2"/>
      <c r="AC99" s="2"/>
      <c r="AD99">
        <v>15.4</v>
      </c>
      <c r="AE99">
        <v>42.2</v>
      </c>
      <c r="AL99">
        <v>100</v>
      </c>
      <c r="AN99" s="1" t="s">
        <v>534</v>
      </c>
      <c r="AO99" s="1" t="s">
        <v>535</v>
      </c>
      <c r="AP99" s="1" t="s">
        <v>536</v>
      </c>
      <c r="AQ99" t="s">
        <v>537</v>
      </c>
      <c r="AR99">
        <v>1430</v>
      </c>
    </row>
    <row r="100" spans="1:52" ht="135" x14ac:dyDescent="0.25">
      <c r="A100" t="s">
        <v>239</v>
      </c>
      <c r="B100" t="s">
        <v>250</v>
      </c>
      <c r="C100" t="s">
        <v>251</v>
      </c>
      <c r="E100" t="s">
        <v>538</v>
      </c>
      <c r="F100" t="s">
        <v>539</v>
      </c>
      <c r="G100">
        <v>400</v>
      </c>
      <c r="H100" t="s">
        <v>128</v>
      </c>
      <c r="I100">
        <v>2.7</v>
      </c>
      <c r="J100">
        <v>141</v>
      </c>
      <c r="L100">
        <f t="shared" si="7"/>
        <v>141</v>
      </c>
      <c r="M100" s="6">
        <f t="shared" si="8"/>
        <v>35.25</v>
      </c>
      <c r="O100" s="2">
        <f t="shared" si="9"/>
        <v>0</v>
      </c>
      <c r="Q100" s="2">
        <f t="shared" si="10"/>
        <v>0</v>
      </c>
      <c r="S100" s="2">
        <f t="shared" si="11"/>
        <v>0</v>
      </c>
      <c r="Y100" s="2">
        <f t="shared" si="12"/>
        <v>0</v>
      </c>
      <c r="Z100" s="2"/>
      <c r="AA100" s="2"/>
      <c r="AB100" s="2"/>
      <c r="AC100" s="2"/>
      <c r="AN100" s="1" t="s">
        <v>540</v>
      </c>
      <c r="AO100" t="s">
        <v>541</v>
      </c>
      <c r="AQ100" t="s">
        <v>542</v>
      </c>
      <c r="AR100">
        <v>141</v>
      </c>
    </row>
    <row r="101" spans="1:52" ht="135" x14ac:dyDescent="0.25">
      <c r="A101" t="s">
        <v>239</v>
      </c>
      <c r="B101" t="s">
        <v>250</v>
      </c>
      <c r="C101" t="s">
        <v>251</v>
      </c>
      <c r="E101" t="s">
        <v>543</v>
      </c>
      <c r="F101" t="s">
        <v>544</v>
      </c>
      <c r="G101">
        <v>400</v>
      </c>
      <c r="H101" t="s">
        <v>128</v>
      </c>
      <c r="I101">
        <v>3.8650000000000002</v>
      </c>
      <c r="J101">
        <v>265</v>
      </c>
      <c r="L101">
        <f t="shared" si="7"/>
        <v>265</v>
      </c>
      <c r="M101" s="6">
        <f t="shared" si="8"/>
        <v>66.25</v>
      </c>
      <c r="N101">
        <v>83.4</v>
      </c>
      <c r="O101" s="2">
        <f t="shared" si="9"/>
        <v>139</v>
      </c>
      <c r="Q101" s="2">
        <f t="shared" si="10"/>
        <v>0</v>
      </c>
      <c r="S101" s="2">
        <f t="shared" si="11"/>
        <v>0</v>
      </c>
      <c r="Y101" s="2">
        <f t="shared" si="12"/>
        <v>0</v>
      </c>
      <c r="Z101" s="2"/>
      <c r="AA101" s="2"/>
      <c r="AB101" s="2"/>
      <c r="AC101" s="2"/>
      <c r="AN101" s="1" t="s">
        <v>545</v>
      </c>
      <c r="AO101" s="1" t="s">
        <v>546</v>
      </c>
      <c r="AQ101" t="s">
        <v>547</v>
      </c>
      <c r="AR101">
        <v>265</v>
      </c>
    </row>
    <row r="102" spans="1:52" x14ac:dyDescent="0.25">
      <c r="A102" t="s">
        <v>548</v>
      </c>
      <c r="B102" t="s">
        <v>549</v>
      </c>
      <c r="C102" t="s">
        <v>550</v>
      </c>
      <c r="E102" t="s">
        <v>551</v>
      </c>
      <c r="F102" t="s">
        <v>552</v>
      </c>
      <c r="G102">
        <v>20000</v>
      </c>
      <c r="H102" t="s">
        <v>433</v>
      </c>
      <c r="J102">
        <v>6203</v>
      </c>
      <c r="L102">
        <f t="shared" si="7"/>
        <v>6203</v>
      </c>
      <c r="M102" s="6">
        <f t="shared" si="8"/>
        <v>31.014999999999997</v>
      </c>
      <c r="N102">
        <v>2783</v>
      </c>
      <c r="O102" s="2">
        <f t="shared" si="9"/>
        <v>92.766666666666666</v>
      </c>
      <c r="P102">
        <v>942</v>
      </c>
      <c r="Q102" s="2">
        <f t="shared" si="10"/>
        <v>39.25</v>
      </c>
      <c r="R102">
        <v>109</v>
      </c>
      <c r="S102" s="2">
        <f t="shared" si="11"/>
        <v>45.416666666666664</v>
      </c>
      <c r="T102">
        <v>96.1</v>
      </c>
      <c r="U102">
        <v>91.9</v>
      </c>
      <c r="V102">
        <v>91.3</v>
      </c>
      <c r="W102">
        <v>88.3</v>
      </c>
      <c r="X102">
        <v>81</v>
      </c>
      <c r="Y102" s="2">
        <f t="shared" si="12"/>
        <v>116.3009833951314</v>
      </c>
      <c r="Z102" s="2">
        <v>129653</v>
      </c>
      <c r="AA102" s="2"/>
      <c r="AB102" s="2">
        <v>133285</v>
      </c>
      <c r="AC102" s="2">
        <v>4113</v>
      </c>
      <c r="AD102">
        <v>174</v>
      </c>
      <c r="AE102">
        <v>59.7</v>
      </c>
      <c r="AF102">
        <v>100</v>
      </c>
      <c r="AQ102" t="s">
        <v>553</v>
      </c>
      <c r="AR102">
        <v>2917</v>
      </c>
      <c r="AS102" t="s">
        <v>554</v>
      </c>
      <c r="AT102">
        <v>3118</v>
      </c>
      <c r="AU102" t="s">
        <v>555</v>
      </c>
      <c r="AV102">
        <v>168</v>
      </c>
      <c r="AW102" t="s">
        <v>556</v>
      </c>
      <c r="AX102" t="s">
        <v>261</v>
      </c>
      <c r="AZ102" t="s">
        <v>557</v>
      </c>
    </row>
    <row r="103" spans="1:52" ht="30" x14ac:dyDescent="0.25">
      <c r="A103" t="s">
        <v>548</v>
      </c>
      <c r="B103" t="s">
        <v>558</v>
      </c>
      <c r="C103" t="s">
        <v>559</v>
      </c>
      <c r="D103" t="s">
        <v>560</v>
      </c>
      <c r="E103" t="s">
        <v>561</v>
      </c>
      <c r="F103" t="s">
        <v>562</v>
      </c>
      <c r="G103">
        <v>50</v>
      </c>
      <c r="H103" t="s">
        <v>128</v>
      </c>
      <c r="I103">
        <v>1.02</v>
      </c>
      <c r="J103">
        <v>62</v>
      </c>
      <c r="L103">
        <f t="shared" si="7"/>
        <v>62</v>
      </c>
      <c r="M103" s="6">
        <f t="shared" si="8"/>
        <v>124</v>
      </c>
      <c r="O103" s="2">
        <f t="shared" si="9"/>
        <v>0</v>
      </c>
      <c r="Q103" s="2">
        <f t="shared" si="10"/>
        <v>0</v>
      </c>
      <c r="S103" s="2">
        <f t="shared" si="11"/>
        <v>0</v>
      </c>
      <c r="Y103" s="2">
        <f t="shared" si="12"/>
        <v>0</v>
      </c>
      <c r="Z103" s="2"/>
      <c r="AA103" s="2"/>
      <c r="AB103" s="2"/>
      <c r="AC103" s="2"/>
      <c r="AN103" s="1" t="s">
        <v>563</v>
      </c>
      <c r="AO103" s="1" t="s">
        <v>564</v>
      </c>
      <c r="AQ103" t="s">
        <v>565</v>
      </c>
      <c r="AR103">
        <v>62</v>
      </c>
    </row>
    <row r="104" spans="1:52" x14ac:dyDescent="0.25">
      <c r="A104" t="s">
        <v>548</v>
      </c>
      <c r="B104" t="s">
        <v>566</v>
      </c>
      <c r="C104" t="s">
        <v>567</v>
      </c>
      <c r="E104" t="s">
        <v>568</v>
      </c>
      <c r="F104" t="s">
        <v>569</v>
      </c>
      <c r="G104">
        <v>30</v>
      </c>
      <c r="H104" t="s">
        <v>433</v>
      </c>
      <c r="I104">
        <v>0.45</v>
      </c>
      <c r="J104">
        <v>24</v>
      </c>
      <c r="L104">
        <f t="shared" si="7"/>
        <v>24</v>
      </c>
      <c r="M104" s="6">
        <f t="shared" si="8"/>
        <v>80</v>
      </c>
      <c r="O104" s="2">
        <f t="shared" si="9"/>
        <v>0</v>
      </c>
      <c r="Q104" s="2">
        <f t="shared" si="10"/>
        <v>0</v>
      </c>
      <c r="S104" s="2">
        <f t="shared" si="11"/>
        <v>0</v>
      </c>
      <c r="Y104" s="2">
        <f t="shared" si="12"/>
        <v>0</v>
      </c>
      <c r="Z104" s="2"/>
      <c r="AA104" s="2"/>
      <c r="AB104" s="2"/>
      <c r="AC104" s="2"/>
      <c r="AQ104" t="s">
        <v>570</v>
      </c>
      <c r="AR104">
        <v>24</v>
      </c>
    </row>
    <row r="105" spans="1:52" x14ac:dyDescent="0.25">
      <c r="A105" t="s">
        <v>548</v>
      </c>
      <c r="B105" t="s">
        <v>566</v>
      </c>
      <c r="C105" t="s">
        <v>567</v>
      </c>
      <c r="D105" t="s">
        <v>571</v>
      </c>
      <c r="E105" t="s">
        <v>572</v>
      </c>
      <c r="F105" t="s">
        <v>573</v>
      </c>
      <c r="G105">
        <v>110</v>
      </c>
      <c r="H105" t="s">
        <v>433</v>
      </c>
      <c r="I105">
        <v>1.3</v>
      </c>
      <c r="J105">
        <v>30</v>
      </c>
      <c r="L105">
        <f t="shared" si="7"/>
        <v>30</v>
      </c>
      <c r="M105" s="6">
        <f t="shared" si="8"/>
        <v>27.27272727272727</v>
      </c>
      <c r="N105">
        <v>4</v>
      </c>
      <c r="O105" s="2">
        <f t="shared" si="9"/>
        <v>24.242424242424242</v>
      </c>
      <c r="P105">
        <v>3.26</v>
      </c>
      <c r="Q105" s="2">
        <f t="shared" si="10"/>
        <v>24.696969696969699</v>
      </c>
      <c r="R105">
        <v>0.52</v>
      </c>
      <c r="S105" s="2">
        <f t="shared" si="11"/>
        <v>39.393939393939391</v>
      </c>
      <c r="T105">
        <v>95</v>
      </c>
      <c r="U105">
        <v>87</v>
      </c>
      <c r="V105">
        <v>91.4</v>
      </c>
      <c r="W105">
        <v>95</v>
      </c>
      <c r="X105">
        <v>9.4</v>
      </c>
      <c r="Y105" s="2">
        <f t="shared" si="12"/>
        <v>78.783333333333331</v>
      </c>
      <c r="Z105" s="2"/>
      <c r="AA105" s="2"/>
      <c r="AB105" s="2"/>
      <c r="AC105" s="2"/>
      <c r="AQ105" t="s">
        <v>570</v>
      </c>
      <c r="AR105">
        <v>30</v>
      </c>
    </row>
    <row r="106" spans="1:52" x14ac:dyDescent="0.25">
      <c r="A106" t="s">
        <v>548</v>
      </c>
      <c r="B106" t="s">
        <v>549</v>
      </c>
      <c r="C106" t="s">
        <v>550</v>
      </c>
      <c r="E106" t="s">
        <v>574</v>
      </c>
      <c r="F106" t="s">
        <v>575</v>
      </c>
      <c r="G106">
        <v>75</v>
      </c>
      <c r="H106" t="s">
        <v>433</v>
      </c>
      <c r="L106">
        <f t="shared" si="7"/>
        <v>0</v>
      </c>
      <c r="M106" s="6">
        <f t="shared" si="8"/>
        <v>0</v>
      </c>
      <c r="O106" s="2">
        <f t="shared" si="9"/>
        <v>0</v>
      </c>
      <c r="Q106" s="2">
        <f t="shared" si="10"/>
        <v>0</v>
      </c>
      <c r="S106" s="2">
        <f t="shared" si="11"/>
        <v>0</v>
      </c>
      <c r="Y106" s="2" t="e">
        <f t="shared" si="12"/>
        <v>#DIV/0!</v>
      </c>
      <c r="Z106" s="2"/>
      <c r="AA106" s="2"/>
      <c r="AB106" s="2"/>
      <c r="AC106" s="2"/>
    </row>
    <row r="107" spans="1:52" x14ac:dyDescent="0.25">
      <c r="A107" t="s">
        <v>548</v>
      </c>
      <c r="B107" t="s">
        <v>549</v>
      </c>
      <c r="C107" t="s">
        <v>550</v>
      </c>
      <c r="E107" t="s">
        <v>576</v>
      </c>
      <c r="F107" t="s">
        <v>577</v>
      </c>
      <c r="G107">
        <v>1500</v>
      </c>
      <c r="H107" t="s">
        <v>433</v>
      </c>
      <c r="J107">
        <v>1894</v>
      </c>
      <c r="L107">
        <f t="shared" si="7"/>
        <v>1894</v>
      </c>
      <c r="M107" s="6">
        <f t="shared" si="8"/>
        <v>126.26666666666667</v>
      </c>
      <c r="N107">
        <v>362</v>
      </c>
      <c r="O107" s="2">
        <f t="shared" si="9"/>
        <v>160.88888888888889</v>
      </c>
      <c r="P107">
        <v>86.7</v>
      </c>
      <c r="Q107" s="2">
        <f t="shared" si="10"/>
        <v>48.166666666666671</v>
      </c>
      <c r="R107">
        <v>11.2</v>
      </c>
      <c r="S107" s="2">
        <f t="shared" si="11"/>
        <v>62.222222222222221</v>
      </c>
      <c r="T107">
        <v>97.3</v>
      </c>
      <c r="U107">
        <v>92.6</v>
      </c>
      <c r="V107">
        <v>91.5</v>
      </c>
      <c r="W107">
        <v>92.3</v>
      </c>
      <c r="X107">
        <v>68</v>
      </c>
      <c r="Y107" s="2">
        <f t="shared" si="12"/>
        <v>35.323917634635691</v>
      </c>
      <c r="Z107" s="2"/>
      <c r="AA107" s="2"/>
      <c r="AB107" s="2"/>
      <c r="AC107" s="2"/>
      <c r="AD107">
        <v>9.15</v>
      </c>
      <c r="AE107">
        <v>41.8</v>
      </c>
      <c r="AF107">
        <v>100</v>
      </c>
      <c r="AQ107" t="s">
        <v>578</v>
      </c>
      <c r="AR107">
        <v>1894</v>
      </c>
    </row>
    <row r="108" spans="1:52" x14ac:dyDescent="0.25">
      <c r="A108" t="s">
        <v>548</v>
      </c>
      <c r="B108" t="s">
        <v>579</v>
      </c>
      <c r="C108" t="s">
        <v>580</v>
      </c>
      <c r="E108" t="s">
        <v>581</v>
      </c>
      <c r="F108" t="s">
        <v>582</v>
      </c>
      <c r="G108">
        <v>2500</v>
      </c>
      <c r="H108" t="s">
        <v>433</v>
      </c>
      <c r="I108">
        <v>12.26</v>
      </c>
      <c r="J108">
        <v>1350</v>
      </c>
      <c r="L108">
        <f t="shared" si="7"/>
        <v>1350</v>
      </c>
      <c r="M108" s="6">
        <f t="shared" si="8"/>
        <v>54</v>
      </c>
      <c r="N108">
        <v>331</v>
      </c>
      <c r="O108" s="2">
        <f t="shared" si="9"/>
        <v>88.266666666666666</v>
      </c>
      <c r="P108">
        <v>71.400000000000006</v>
      </c>
      <c r="Q108" s="2">
        <f t="shared" si="10"/>
        <v>23.8</v>
      </c>
      <c r="R108">
        <v>9.33</v>
      </c>
      <c r="S108" s="2">
        <f t="shared" si="11"/>
        <v>31.1</v>
      </c>
      <c r="T108">
        <v>93.6</v>
      </c>
      <c r="U108">
        <v>84.7</v>
      </c>
      <c r="V108">
        <v>77.599999999999994</v>
      </c>
      <c r="W108">
        <v>84.9</v>
      </c>
      <c r="X108">
        <v>76.8</v>
      </c>
      <c r="Y108" s="2">
        <f t="shared" si="12"/>
        <v>37.330740740740744</v>
      </c>
      <c r="Z108" s="2">
        <v>111118</v>
      </c>
      <c r="AA108" s="2"/>
      <c r="AB108" s="2"/>
      <c r="AC108" s="2"/>
      <c r="AD108">
        <v>9.85</v>
      </c>
      <c r="AE108">
        <v>27</v>
      </c>
      <c r="AQ108" t="s">
        <v>583</v>
      </c>
      <c r="AR108">
        <v>1350</v>
      </c>
    </row>
    <row r="109" spans="1:52" x14ac:dyDescent="0.25">
      <c r="A109" t="s">
        <v>548</v>
      </c>
      <c r="B109" t="s">
        <v>579</v>
      </c>
      <c r="C109" t="s">
        <v>580</v>
      </c>
      <c r="E109" t="s">
        <v>584</v>
      </c>
      <c r="F109" t="s">
        <v>585</v>
      </c>
      <c r="G109">
        <v>50</v>
      </c>
      <c r="H109" t="s">
        <v>433</v>
      </c>
      <c r="J109">
        <v>21</v>
      </c>
      <c r="L109">
        <f t="shared" si="7"/>
        <v>21</v>
      </c>
      <c r="M109" s="6">
        <f t="shared" si="8"/>
        <v>42</v>
      </c>
      <c r="N109">
        <v>7</v>
      </c>
      <c r="O109" s="2">
        <f t="shared" si="9"/>
        <v>93.333333333333329</v>
      </c>
      <c r="P109">
        <v>0.27</v>
      </c>
      <c r="Q109" s="2">
        <f t="shared" si="10"/>
        <v>4.5000000000000009</v>
      </c>
      <c r="R109">
        <v>5.1999999999999998E-2</v>
      </c>
      <c r="S109" s="2">
        <f t="shared" si="11"/>
        <v>8.6666666666666679</v>
      </c>
      <c r="T109">
        <v>50</v>
      </c>
      <c r="U109">
        <v>23.1</v>
      </c>
      <c r="V109">
        <v>54.6</v>
      </c>
      <c r="W109">
        <v>60</v>
      </c>
      <c r="X109">
        <v>60</v>
      </c>
      <c r="Y109" s="2">
        <f t="shared" si="12"/>
        <v>2.4750000000000005</v>
      </c>
      <c r="Z109" s="2"/>
      <c r="AA109" s="2"/>
      <c r="AB109" s="2"/>
      <c r="AC109" s="2"/>
      <c r="AQ109" t="s">
        <v>583</v>
      </c>
      <c r="AR109">
        <v>21</v>
      </c>
    </row>
    <row r="110" spans="1:52" ht="60" x14ac:dyDescent="0.25">
      <c r="A110" t="s">
        <v>548</v>
      </c>
      <c r="B110" t="s">
        <v>579</v>
      </c>
      <c r="C110" t="s">
        <v>580</v>
      </c>
      <c r="D110" t="s">
        <v>586</v>
      </c>
      <c r="E110" t="s">
        <v>587</v>
      </c>
      <c r="F110" t="s">
        <v>588</v>
      </c>
      <c r="G110">
        <v>180</v>
      </c>
      <c r="H110" t="s">
        <v>128</v>
      </c>
      <c r="I110">
        <v>1.9470000000000001</v>
      </c>
      <c r="J110">
        <v>73</v>
      </c>
      <c r="L110">
        <f t="shared" si="7"/>
        <v>73</v>
      </c>
      <c r="M110" s="6">
        <f t="shared" si="8"/>
        <v>40.555555555555557</v>
      </c>
      <c r="N110">
        <v>12</v>
      </c>
      <c r="O110" s="2">
        <f t="shared" si="9"/>
        <v>44.444444444444443</v>
      </c>
      <c r="Q110" s="2">
        <f t="shared" si="10"/>
        <v>0</v>
      </c>
      <c r="S110" s="2">
        <f t="shared" si="11"/>
        <v>0</v>
      </c>
      <c r="Y110" s="2">
        <f t="shared" si="12"/>
        <v>0</v>
      </c>
      <c r="Z110" s="2"/>
      <c r="AA110" s="2"/>
      <c r="AB110" s="2"/>
      <c r="AC110" s="2"/>
      <c r="AN110" s="1" t="s">
        <v>589</v>
      </c>
      <c r="AO110" t="s">
        <v>590</v>
      </c>
      <c r="AQ110" t="s">
        <v>591</v>
      </c>
      <c r="AR110">
        <v>73</v>
      </c>
    </row>
    <row r="111" spans="1:52" x14ac:dyDescent="0.25">
      <c r="A111" t="s">
        <v>548</v>
      </c>
      <c r="B111" t="s">
        <v>549</v>
      </c>
      <c r="C111" t="s">
        <v>550</v>
      </c>
      <c r="D111" t="s">
        <v>592</v>
      </c>
      <c r="E111" t="s">
        <v>593</v>
      </c>
      <c r="F111" t="s">
        <v>594</v>
      </c>
      <c r="G111">
        <v>400</v>
      </c>
      <c r="H111" t="s">
        <v>433</v>
      </c>
      <c r="I111">
        <v>4.58</v>
      </c>
      <c r="J111">
        <v>210</v>
      </c>
      <c r="L111">
        <f t="shared" si="7"/>
        <v>210</v>
      </c>
      <c r="M111" s="6">
        <f t="shared" si="8"/>
        <v>52.5</v>
      </c>
      <c r="N111">
        <v>57</v>
      </c>
      <c r="O111" s="2">
        <f t="shared" si="9"/>
        <v>95</v>
      </c>
      <c r="P111">
        <v>35.200000000000003</v>
      </c>
      <c r="Q111" s="2">
        <f t="shared" si="10"/>
        <v>73.333333333333343</v>
      </c>
      <c r="R111">
        <v>6.44</v>
      </c>
      <c r="S111" s="2">
        <f t="shared" si="11"/>
        <v>134.16666666666669</v>
      </c>
      <c r="T111">
        <v>98.1</v>
      </c>
      <c r="U111">
        <v>90.3</v>
      </c>
      <c r="V111">
        <v>76.2</v>
      </c>
      <c r="W111">
        <v>9.73</v>
      </c>
      <c r="X111">
        <v>7.27</v>
      </c>
      <c r="Y111" s="2">
        <f t="shared" si="12"/>
        <v>126.13333333333334</v>
      </c>
      <c r="Z111" s="2"/>
      <c r="AA111" s="2"/>
      <c r="AB111" s="2"/>
      <c r="AC111" s="2"/>
      <c r="AQ111" t="s">
        <v>595</v>
      </c>
      <c r="AR111">
        <v>210</v>
      </c>
    </row>
    <row r="112" spans="1:52" x14ac:dyDescent="0.25">
      <c r="A112" t="s">
        <v>548</v>
      </c>
      <c r="B112" t="s">
        <v>596</v>
      </c>
      <c r="C112" t="s">
        <v>597</v>
      </c>
      <c r="D112" t="s">
        <v>598</v>
      </c>
      <c r="E112" t="s">
        <v>599</v>
      </c>
      <c r="F112" t="s">
        <v>600</v>
      </c>
      <c r="G112">
        <v>150</v>
      </c>
      <c r="H112" t="s">
        <v>433</v>
      </c>
      <c r="J112">
        <v>140</v>
      </c>
      <c r="L112">
        <f t="shared" si="7"/>
        <v>140</v>
      </c>
      <c r="M112" s="6">
        <f t="shared" si="8"/>
        <v>93.333333333333329</v>
      </c>
      <c r="O112" s="2">
        <f t="shared" si="9"/>
        <v>0</v>
      </c>
      <c r="Q112" s="2">
        <f t="shared" si="10"/>
        <v>0</v>
      </c>
      <c r="S112" s="2">
        <f t="shared" si="11"/>
        <v>0</v>
      </c>
      <c r="Y112" s="2">
        <f t="shared" si="12"/>
        <v>0</v>
      </c>
      <c r="Z112" s="2"/>
      <c r="AA112" s="2"/>
      <c r="AB112" s="2"/>
      <c r="AC112" s="2"/>
      <c r="AQ112" t="s">
        <v>601</v>
      </c>
      <c r="AR112">
        <v>140</v>
      </c>
    </row>
    <row r="113" spans="1:71" x14ac:dyDescent="0.25">
      <c r="A113" t="s">
        <v>548</v>
      </c>
      <c r="B113" t="s">
        <v>602</v>
      </c>
      <c r="C113" t="s">
        <v>603</v>
      </c>
      <c r="D113" t="s">
        <v>604</v>
      </c>
      <c r="E113" t="s">
        <v>605</v>
      </c>
      <c r="F113" t="s">
        <v>606</v>
      </c>
      <c r="G113">
        <v>300</v>
      </c>
      <c r="H113" t="s">
        <v>171</v>
      </c>
      <c r="I113">
        <v>1.5</v>
      </c>
      <c r="J113">
        <v>250</v>
      </c>
      <c r="L113">
        <f t="shared" si="7"/>
        <v>250</v>
      </c>
      <c r="M113" s="6">
        <f t="shared" si="8"/>
        <v>83.333333333333343</v>
      </c>
      <c r="N113">
        <v>73</v>
      </c>
      <c r="O113" s="2">
        <f t="shared" si="9"/>
        <v>162.22222222222223</v>
      </c>
      <c r="P113">
        <v>14.5</v>
      </c>
      <c r="Q113" s="2">
        <f t="shared" si="10"/>
        <v>40.277777777777779</v>
      </c>
      <c r="R113">
        <v>1.62</v>
      </c>
      <c r="S113" s="2">
        <f t="shared" si="11"/>
        <v>45</v>
      </c>
      <c r="T113">
        <v>91.8</v>
      </c>
      <c r="U113">
        <v>79.400000000000006</v>
      </c>
      <c r="V113">
        <v>88.7</v>
      </c>
      <c r="W113">
        <v>41.1</v>
      </c>
      <c r="X113">
        <v>22.1</v>
      </c>
      <c r="Y113" s="2">
        <f t="shared" si="12"/>
        <v>38.376666666666665</v>
      </c>
      <c r="Z113" s="2"/>
      <c r="AA113" s="2"/>
      <c r="AB113" s="2"/>
      <c r="AC113" s="2"/>
      <c r="AQ113" t="s">
        <v>607</v>
      </c>
      <c r="AR113">
        <v>250</v>
      </c>
    </row>
    <row r="114" spans="1:71" x14ac:dyDescent="0.25">
      <c r="A114" t="s">
        <v>548</v>
      </c>
      <c r="B114" t="s">
        <v>549</v>
      </c>
      <c r="C114" t="s">
        <v>550</v>
      </c>
      <c r="E114" t="s">
        <v>608</v>
      </c>
      <c r="F114" t="s">
        <v>609</v>
      </c>
      <c r="G114">
        <v>35000</v>
      </c>
      <c r="H114" t="s">
        <v>433</v>
      </c>
      <c r="J114">
        <v>21899</v>
      </c>
      <c r="L114">
        <f t="shared" si="7"/>
        <v>21899</v>
      </c>
      <c r="M114" s="6">
        <f t="shared" si="8"/>
        <v>62.568571428571431</v>
      </c>
      <c r="N114">
        <v>5941</v>
      </c>
      <c r="O114" s="2">
        <f t="shared" si="9"/>
        <v>113.16190476190475</v>
      </c>
      <c r="P114">
        <v>1851</v>
      </c>
      <c r="Q114" s="2">
        <f t="shared" si="10"/>
        <v>44.071428571428569</v>
      </c>
      <c r="R114">
        <v>221</v>
      </c>
      <c r="S114" s="2">
        <f t="shared" si="11"/>
        <v>52.61904761904762</v>
      </c>
      <c r="T114">
        <v>96.8</v>
      </c>
      <c r="U114">
        <v>91.3</v>
      </c>
      <c r="V114">
        <v>96.4</v>
      </c>
      <c r="W114">
        <v>75.599999999999994</v>
      </c>
      <c r="X114">
        <v>85.9</v>
      </c>
      <c r="Y114" s="2">
        <f t="shared" si="12"/>
        <v>64.308986711722</v>
      </c>
      <c r="Z114" s="2">
        <v>226955</v>
      </c>
      <c r="AA114" s="2"/>
      <c r="AB114" s="2">
        <v>790176</v>
      </c>
      <c r="AC114" s="2">
        <v>27647</v>
      </c>
      <c r="AD114">
        <v>384</v>
      </c>
      <c r="AE114">
        <v>73.2</v>
      </c>
      <c r="AK114">
        <v>100</v>
      </c>
      <c r="AQ114" t="s">
        <v>553</v>
      </c>
      <c r="AR114">
        <v>74</v>
      </c>
      <c r="AS114" t="s">
        <v>610</v>
      </c>
      <c r="AT114">
        <v>548</v>
      </c>
      <c r="AU114" t="s">
        <v>554</v>
      </c>
      <c r="AV114">
        <v>13034</v>
      </c>
      <c r="AW114" t="s">
        <v>555</v>
      </c>
      <c r="AX114">
        <v>350</v>
      </c>
      <c r="AY114" t="s">
        <v>611</v>
      </c>
      <c r="AZ114">
        <v>7580</v>
      </c>
      <c r="BA114" t="s">
        <v>612</v>
      </c>
      <c r="BB114">
        <v>313</v>
      </c>
      <c r="BC114" t="s">
        <v>613</v>
      </c>
      <c r="BD114" t="s">
        <v>218</v>
      </c>
      <c r="BF114" t="s">
        <v>614</v>
      </c>
      <c r="BG114" t="s">
        <v>144</v>
      </c>
      <c r="BI114" t="s">
        <v>613</v>
      </c>
      <c r="BJ114" t="s">
        <v>218</v>
      </c>
      <c r="BL114" t="s">
        <v>615</v>
      </c>
      <c r="BM114" t="s">
        <v>616</v>
      </c>
      <c r="BO114" t="s">
        <v>617</v>
      </c>
      <c r="BP114" t="s">
        <v>218</v>
      </c>
      <c r="BR114" t="s">
        <v>618</v>
      </c>
      <c r="BS114" t="s">
        <v>218</v>
      </c>
    </row>
    <row r="115" spans="1:71" x14ac:dyDescent="0.25">
      <c r="A115" t="s">
        <v>548</v>
      </c>
      <c r="B115" t="s">
        <v>549</v>
      </c>
      <c r="C115" t="s">
        <v>550</v>
      </c>
      <c r="E115" t="s">
        <v>619</v>
      </c>
      <c r="F115" t="s">
        <v>620</v>
      </c>
      <c r="G115">
        <v>1500</v>
      </c>
      <c r="H115" t="s">
        <v>433</v>
      </c>
      <c r="L115">
        <f t="shared" si="7"/>
        <v>0</v>
      </c>
      <c r="M115" s="6">
        <f t="shared" si="8"/>
        <v>0</v>
      </c>
      <c r="N115">
        <v>229</v>
      </c>
      <c r="O115" s="2">
        <f t="shared" si="9"/>
        <v>101.77777777777777</v>
      </c>
      <c r="P115">
        <v>218</v>
      </c>
      <c r="Q115" s="2">
        <f t="shared" si="10"/>
        <v>121.1111111111111</v>
      </c>
      <c r="R115">
        <v>8.9700000000000006</v>
      </c>
      <c r="S115" s="2">
        <f t="shared" si="11"/>
        <v>49.833333333333336</v>
      </c>
      <c r="T115">
        <v>98.8</v>
      </c>
      <c r="U115">
        <v>93.8</v>
      </c>
      <c r="V115">
        <v>98.1</v>
      </c>
      <c r="W115">
        <v>51.7</v>
      </c>
      <c r="X115">
        <v>78.2</v>
      </c>
      <c r="Y115" s="2" t="e">
        <f t="shared" si="12"/>
        <v>#DIV/0!</v>
      </c>
      <c r="Z115" s="2"/>
      <c r="AA115" s="2"/>
      <c r="AB115" s="2"/>
      <c r="AC115" s="2"/>
      <c r="AQ115" t="s">
        <v>612</v>
      </c>
    </row>
    <row r="116" spans="1:71" ht="60" x14ac:dyDescent="0.25">
      <c r="A116" t="s">
        <v>548</v>
      </c>
      <c r="B116" t="s">
        <v>621</v>
      </c>
      <c r="C116" t="s">
        <v>622</v>
      </c>
      <c r="D116" t="s">
        <v>623</v>
      </c>
      <c r="E116" t="s">
        <v>624</v>
      </c>
      <c r="F116" t="s">
        <v>625</v>
      </c>
      <c r="G116">
        <v>100</v>
      </c>
      <c r="H116" t="s">
        <v>128</v>
      </c>
      <c r="I116">
        <v>0.93</v>
      </c>
      <c r="J116">
        <v>58</v>
      </c>
      <c r="L116">
        <f t="shared" si="7"/>
        <v>58</v>
      </c>
      <c r="M116" s="6">
        <f t="shared" si="8"/>
        <v>57.999999999999993</v>
      </c>
      <c r="O116" s="2">
        <f t="shared" si="9"/>
        <v>0</v>
      </c>
      <c r="Q116" s="2">
        <f t="shared" si="10"/>
        <v>0</v>
      </c>
      <c r="S116" s="2">
        <f t="shared" si="11"/>
        <v>0</v>
      </c>
      <c r="Y116" s="2">
        <f t="shared" si="12"/>
        <v>0</v>
      </c>
      <c r="Z116" s="2"/>
      <c r="AA116" s="2"/>
      <c r="AB116" s="2"/>
      <c r="AC116" s="2"/>
      <c r="AN116" s="1" t="s">
        <v>626</v>
      </c>
      <c r="AO116" s="1" t="s">
        <v>627</v>
      </c>
      <c r="AQ116" t="s">
        <v>628</v>
      </c>
      <c r="AR116">
        <v>58</v>
      </c>
    </row>
    <row r="117" spans="1:71" ht="60" x14ac:dyDescent="0.25">
      <c r="A117" t="s">
        <v>548</v>
      </c>
      <c r="B117" t="s">
        <v>621</v>
      </c>
      <c r="C117" t="s">
        <v>622</v>
      </c>
      <c r="D117" t="s">
        <v>320</v>
      </c>
      <c r="E117" t="s">
        <v>629</v>
      </c>
      <c r="F117" t="s">
        <v>630</v>
      </c>
      <c r="G117">
        <v>130</v>
      </c>
      <c r="H117" t="s">
        <v>128</v>
      </c>
      <c r="I117">
        <v>1.506</v>
      </c>
      <c r="J117">
        <v>83</v>
      </c>
      <c r="L117">
        <f t="shared" si="7"/>
        <v>83</v>
      </c>
      <c r="M117" s="6">
        <f t="shared" si="8"/>
        <v>63.84615384615384</v>
      </c>
      <c r="O117" s="2">
        <f t="shared" si="9"/>
        <v>0</v>
      </c>
      <c r="Q117" s="2">
        <f t="shared" si="10"/>
        <v>0</v>
      </c>
      <c r="S117" s="2">
        <f t="shared" si="11"/>
        <v>0</v>
      </c>
      <c r="Y117" s="2">
        <f t="shared" si="12"/>
        <v>0</v>
      </c>
      <c r="Z117" s="2"/>
      <c r="AA117" s="2"/>
      <c r="AB117" s="2"/>
      <c r="AC117" s="2"/>
      <c r="AN117" s="1" t="s">
        <v>631</v>
      </c>
      <c r="AO117" s="1" t="s">
        <v>632</v>
      </c>
      <c r="AQ117" t="s">
        <v>309</v>
      </c>
      <c r="AR117">
        <v>4</v>
      </c>
      <c r="AS117" t="s">
        <v>628</v>
      </c>
      <c r="AT117">
        <v>79</v>
      </c>
    </row>
    <row r="118" spans="1:71" ht="150" x14ac:dyDescent="0.25">
      <c r="A118" t="s">
        <v>548</v>
      </c>
      <c r="B118" t="s">
        <v>633</v>
      </c>
      <c r="C118" t="s">
        <v>634</v>
      </c>
      <c r="D118" t="s">
        <v>635</v>
      </c>
      <c r="E118" t="s">
        <v>636</v>
      </c>
      <c r="F118" t="s">
        <v>637</v>
      </c>
      <c r="G118">
        <v>1000</v>
      </c>
      <c r="H118" t="s">
        <v>128</v>
      </c>
      <c r="I118">
        <v>10.897</v>
      </c>
      <c r="J118">
        <v>880</v>
      </c>
      <c r="L118">
        <f t="shared" si="7"/>
        <v>880</v>
      </c>
      <c r="M118" s="6">
        <f t="shared" si="8"/>
        <v>88</v>
      </c>
      <c r="N118">
        <v>108</v>
      </c>
      <c r="O118" s="2">
        <f t="shared" si="9"/>
        <v>72</v>
      </c>
      <c r="P118">
        <v>55.7</v>
      </c>
      <c r="Q118" s="2">
        <f t="shared" si="10"/>
        <v>46.416666666666664</v>
      </c>
      <c r="R118">
        <v>7.48</v>
      </c>
      <c r="S118" s="2">
        <f t="shared" si="11"/>
        <v>62.333333333333343</v>
      </c>
      <c r="T118">
        <v>96.8</v>
      </c>
      <c r="U118">
        <v>92.2</v>
      </c>
      <c r="V118">
        <v>91.8</v>
      </c>
      <c r="W118">
        <v>95</v>
      </c>
      <c r="X118">
        <v>28.6</v>
      </c>
      <c r="Y118" s="2">
        <f t="shared" si="12"/>
        <v>48.632007575757576</v>
      </c>
      <c r="Z118" s="2"/>
      <c r="AA118" s="2"/>
      <c r="AB118" s="2"/>
      <c r="AC118" s="2"/>
      <c r="AD118">
        <v>3.89</v>
      </c>
      <c r="AE118">
        <v>26.6</v>
      </c>
      <c r="AK118">
        <v>100</v>
      </c>
      <c r="AN118" s="1" t="s">
        <v>638</v>
      </c>
      <c r="AO118" s="1" t="s">
        <v>639</v>
      </c>
      <c r="AQ118" t="s">
        <v>640</v>
      </c>
      <c r="AR118">
        <v>880</v>
      </c>
      <c r="AS118" t="s">
        <v>641</v>
      </c>
      <c r="AT118" t="s">
        <v>144</v>
      </c>
      <c r="AV118" t="s">
        <v>642</v>
      </c>
      <c r="AW118" t="s">
        <v>144</v>
      </c>
    </row>
    <row r="119" spans="1:71" x14ac:dyDescent="0.25">
      <c r="A119" t="s">
        <v>548</v>
      </c>
      <c r="B119" t="s">
        <v>579</v>
      </c>
      <c r="C119" t="s">
        <v>580</v>
      </c>
      <c r="E119" t="s">
        <v>643</v>
      </c>
      <c r="F119" t="s">
        <v>644</v>
      </c>
      <c r="G119">
        <v>19500</v>
      </c>
      <c r="H119" t="s">
        <v>128</v>
      </c>
      <c r="I119">
        <v>67.5</v>
      </c>
      <c r="J119">
        <v>9575</v>
      </c>
      <c r="L119">
        <f t="shared" si="7"/>
        <v>9575</v>
      </c>
      <c r="M119" s="6">
        <f t="shared" si="8"/>
        <v>49.102564102564102</v>
      </c>
      <c r="N119">
        <v>2490</v>
      </c>
      <c r="O119" s="2">
        <f t="shared" si="9"/>
        <v>85.128205128205124</v>
      </c>
      <c r="P119">
        <v>985</v>
      </c>
      <c r="Q119" s="2">
        <f t="shared" si="10"/>
        <v>42.094017094017097</v>
      </c>
      <c r="R119">
        <v>97.8</v>
      </c>
      <c r="S119" s="2">
        <f t="shared" si="11"/>
        <v>41.794871794871796</v>
      </c>
      <c r="T119">
        <v>97.2</v>
      </c>
      <c r="U119">
        <v>95.3</v>
      </c>
      <c r="V119">
        <v>96</v>
      </c>
      <c r="W119">
        <v>94.7</v>
      </c>
      <c r="X119">
        <v>88.8</v>
      </c>
      <c r="Y119" s="2">
        <f t="shared" si="12"/>
        <v>81.697563098346379</v>
      </c>
      <c r="Z119" s="2">
        <v>307</v>
      </c>
      <c r="AA119" s="2"/>
      <c r="AB119" s="2">
        <v>299236</v>
      </c>
      <c r="AC119" s="2"/>
      <c r="AD119">
        <v>173</v>
      </c>
      <c r="AE119">
        <v>59.3</v>
      </c>
      <c r="AK119">
        <v>100</v>
      </c>
      <c r="AQ119" t="s">
        <v>645</v>
      </c>
      <c r="AR119">
        <v>9575</v>
      </c>
    </row>
    <row r="120" spans="1:71" x14ac:dyDescent="0.25">
      <c r="A120" t="s">
        <v>548</v>
      </c>
      <c r="B120" t="s">
        <v>621</v>
      </c>
      <c r="C120" t="s">
        <v>622</v>
      </c>
      <c r="D120" t="s">
        <v>623</v>
      </c>
      <c r="E120" t="s">
        <v>646</v>
      </c>
      <c r="F120" t="s">
        <v>647</v>
      </c>
      <c r="G120">
        <v>1000</v>
      </c>
      <c r="H120" t="s">
        <v>433</v>
      </c>
      <c r="I120">
        <v>16.96</v>
      </c>
      <c r="J120">
        <v>1478</v>
      </c>
      <c r="L120">
        <f t="shared" si="7"/>
        <v>1478</v>
      </c>
      <c r="M120" s="6">
        <f t="shared" si="8"/>
        <v>147.80000000000001</v>
      </c>
      <c r="N120">
        <v>264</v>
      </c>
      <c r="O120" s="2">
        <f t="shared" si="9"/>
        <v>176</v>
      </c>
      <c r="P120">
        <v>56.3</v>
      </c>
      <c r="Q120" s="2">
        <f t="shared" si="10"/>
        <v>46.916666666666664</v>
      </c>
      <c r="R120">
        <v>5.54</v>
      </c>
      <c r="S120" s="2">
        <f t="shared" si="11"/>
        <v>46.166666666666664</v>
      </c>
      <c r="T120">
        <v>88</v>
      </c>
      <c r="U120">
        <v>89.5</v>
      </c>
      <c r="V120">
        <v>93.1</v>
      </c>
      <c r="W120">
        <v>82.6</v>
      </c>
      <c r="X120">
        <v>36.700000000000003</v>
      </c>
      <c r="Y120" s="2">
        <f t="shared" si="12"/>
        <v>28.410295444294093</v>
      </c>
      <c r="Z120" s="2"/>
      <c r="AA120" s="2"/>
      <c r="AB120" s="2"/>
      <c r="AC120" s="2"/>
      <c r="AD120">
        <v>13.7</v>
      </c>
      <c r="AE120">
        <v>91.3</v>
      </c>
      <c r="AQ120" t="s">
        <v>648</v>
      </c>
      <c r="AR120">
        <v>1478</v>
      </c>
    </row>
    <row r="121" spans="1:71" ht="60" x14ac:dyDescent="0.25">
      <c r="A121" t="s">
        <v>548</v>
      </c>
      <c r="B121" t="s">
        <v>649</v>
      </c>
      <c r="C121" t="s">
        <v>650</v>
      </c>
      <c r="D121" t="s">
        <v>651</v>
      </c>
      <c r="E121" t="s">
        <v>652</v>
      </c>
      <c r="F121" t="s">
        <v>653</v>
      </c>
      <c r="G121">
        <v>310</v>
      </c>
      <c r="H121" t="s">
        <v>128</v>
      </c>
      <c r="I121">
        <v>2.5</v>
      </c>
      <c r="J121">
        <v>170</v>
      </c>
      <c r="L121">
        <f t="shared" si="7"/>
        <v>170</v>
      </c>
      <c r="M121" s="6">
        <f t="shared" si="8"/>
        <v>54.838709677419352</v>
      </c>
      <c r="O121" s="2">
        <f t="shared" si="9"/>
        <v>0</v>
      </c>
      <c r="Q121" s="2">
        <f t="shared" si="10"/>
        <v>0</v>
      </c>
      <c r="S121" s="2">
        <f t="shared" si="11"/>
        <v>0</v>
      </c>
      <c r="Y121" s="2">
        <f t="shared" si="12"/>
        <v>0</v>
      </c>
      <c r="Z121" s="2"/>
      <c r="AA121" s="2"/>
      <c r="AB121" s="2"/>
      <c r="AC121" s="2"/>
      <c r="AN121" s="1" t="s">
        <v>654</v>
      </c>
      <c r="AQ121" t="s">
        <v>655</v>
      </c>
      <c r="AR121">
        <v>170</v>
      </c>
    </row>
    <row r="122" spans="1:71" x14ac:dyDescent="0.25">
      <c r="A122" t="s">
        <v>548</v>
      </c>
      <c r="B122" t="s">
        <v>656</v>
      </c>
      <c r="C122" t="s">
        <v>657</v>
      </c>
      <c r="E122" t="s">
        <v>658</v>
      </c>
      <c r="F122" t="s">
        <v>659</v>
      </c>
      <c r="G122">
        <v>440</v>
      </c>
      <c r="H122" t="s">
        <v>433</v>
      </c>
      <c r="J122">
        <v>250</v>
      </c>
      <c r="L122">
        <f t="shared" si="7"/>
        <v>250</v>
      </c>
      <c r="M122" s="6">
        <f t="shared" si="8"/>
        <v>56.81818181818182</v>
      </c>
      <c r="N122">
        <v>123</v>
      </c>
      <c r="O122" s="2">
        <f t="shared" si="9"/>
        <v>186.36363636363635</v>
      </c>
      <c r="P122">
        <v>19.5</v>
      </c>
      <c r="Q122" s="2">
        <f t="shared" si="10"/>
        <v>36.93181818181818</v>
      </c>
      <c r="R122">
        <v>2.5099999999999998</v>
      </c>
      <c r="S122" s="2">
        <f t="shared" si="11"/>
        <v>47.537878787878782</v>
      </c>
      <c r="T122">
        <v>98.2</v>
      </c>
      <c r="U122">
        <v>95.1</v>
      </c>
      <c r="V122">
        <v>97.2</v>
      </c>
      <c r="W122">
        <v>96.2</v>
      </c>
      <c r="X122">
        <v>56.8</v>
      </c>
      <c r="Y122" s="2">
        <f t="shared" si="12"/>
        <v>61.814999999999998</v>
      </c>
      <c r="Z122" s="2"/>
      <c r="AA122" s="2"/>
      <c r="AB122" s="2"/>
      <c r="AC122" s="2"/>
      <c r="AD122">
        <v>1.08</v>
      </c>
      <c r="AE122">
        <v>14.8</v>
      </c>
      <c r="AF122">
        <v>100</v>
      </c>
      <c r="AQ122" t="s">
        <v>660</v>
      </c>
      <c r="AR122">
        <v>250</v>
      </c>
    </row>
    <row r="123" spans="1:71" x14ac:dyDescent="0.25">
      <c r="A123" t="s">
        <v>548</v>
      </c>
      <c r="B123" t="s">
        <v>549</v>
      </c>
      <c r="C123" t="s">
        <v>550</v>
      </c>
      <c r="E123" t="s">
        <v>661</v>
      </c>
      <c r="F123" t="s">
        <v>662</v>
      </c>
      <c r="G123">
        <v>400</v>
      </c>
      <c r="H123" t="s">
        <v>433</v>
      </c>
      <c r="J123">
        <v>200</v>
      </c>
      <c r="L123">
        <f t="shared" si="7"/>
        <v>200</v>
      </c>
      <c r="M123" s="6">
        <f t="shared" si="8"/>
        <v>50</v>
      </c>
      <c r="N123">
        <v>111</v>
      </c>
      <c r="O123" s="2">
        <f t="shared" si="9"/>
        <v>185</v>
      </c>
      <c r="P123">
        <v>38.6</v>
      </c>
      <c r="Q123" s="2">
        <f t="shared" si="10"/>
        <v>80.416666666666671</v>
      </c>
      <c r="R123">
        <v>4.9400000000000004</v>
      </c>
      <c r="S123" s="2">
        <f t="shared" si="11"/>
        <v>102.91666666666669</v>
      </c>
      <c r="T123">
        <v>85.1</v>
      </c>
      <c r="U123">
        <v>85.8</v>
      </c>
      <c r="V123">
        <v>69.599999999999994</v>
      </c>
      <c r="W123">
        <v>36</v>
      </c>
      <c r="X123">
        <v>27.6</v>
      </c>
      <c r="Y123" s="2">
        <f t="shared" si="12"/>
        <v>137.995</v>
      </c>
      <c r="Z123" s="2"/>
      <c r="AA123" s="2"/>
      <c r="AB123" s="2"/>
      <c r="AC123" s="2"/>
      <c r="AQ123" t="s">
        <v>660</v>
      </c>
      <c r="AR123">
        <v>200</v>
      </c>
    </row>
    <row r="124" spans="1:71" ht="45" x14ac:dyDescent="0.25">
      <c r="A124" t="s">
        <v>548</v>
      </c>
      <c r="B124" t="s">
        <v>663</v>
      </c>
      <c r="C124" t="s">
        <v>664</v>
      </c>
      <c r="D124" t="s">
        <v>665</v>
      </c>
      <c r="E124" t="s">
        <v>666</v>
      </c>
      <c r="F124" t="s">
        <v>667</v>
      </c>
      <c r="G124">
        <v>200</v>
      </c>
      <c r="H124" t="s">
        <v>128</v>
      </c>
      <c r="I124">
        <v>2.4</v>
      </c>
      <c r="J124">
        <v>133</v>
      </c>
      <c r="L124">
        <f t="shared" si="7"/>
        <v>133</v>
      </c>
      <c r="M124" s="6">
        <f t="shared" si="8"/>
        <v>66.5</v>
      </c>
      <c r="O124" s="2">
        <f t="shared" si="9"/>
        <v>0</v>
      </c>
      <c r="Q124" s="2">
        <f t="shared" si="10"/>
        <v>0</v>
      </c>
      <c r="S124" s="2">
        <f t="shared" si="11"/>
        <v>0</v>
      </c>
      <c r="Y124" s="2">
        <f t="shared" si="12"/>
        <v>0</v>
      </c>
      <c r="Z124" s="2"/>
      <c r="AA124" s="2"/>
      <c r="AB124" s="2"/>
      <c r="AC124" s="2"/>
      <c r="AN124" s="1" t="s">
        <v>668</v>
      </c>
      <c r="AO124" t="s">
        <v>669</v>
      </c>
      <c r="AQ124" t="s">
        <v>670</v>
      </c>
      <c r="AR124">
        <v>133</v>
      </c>
    </row>
    <row r="125" spans="1:71" x14ac:dyDescent="0.25">
      <c r="A125" t="s">
        <v>548</v>
      </c>
      <c r="B125" t="s">
        <v>621</v>
      </c>
      <c r="C125" t="s">
        <v>622</v>
      </c>
      <c r="D125" t="s">
        <v>671</v>
      </c>
      <c r="E125" t="s">
        <v>672</v>
      </c>
      <c r="F125" t="s">
        <v>673</v>
      </c>
      <c r="G125">
        <v>400</v>
      </c>
      <c r="H125" t="s">
        <v>433</v>
      </c>
      <c r="J125">
        <v>100</v>
      </c>
      <c r="L125">
        <f t="shared" si="7"/>
        <v>100</v>
      </c>
      <c r="M125" s="6">
        <f t="shared" si="8"/>
        <v>25</v>
      </c>
      <c r="N125">
        <v>65</v>
      </c>
      <c r="O125" s="2">
        <f t="shared" si="9"/>
        <v>108.33333333333333</v>
      </c>
      <c r="P125">
        <v>113</v>
      </c>
      <c r="Q125" s="2">
        <f t="shared" si="10"/>
        <v>235.41666666666666</v>
      </c>
      <c r="R125">
        <v>7.02</v>
      </c>
      <c r="S125" s="2">
        <f t="shared" si="11"/>
        <v>146.25</v>
      </c>
      <c r="T125">
        <v>98.7</v>
      </c>
      <c r="U125">
        <v>95.4</v>
      </c>
      <c r="V125">
        <v>98.8</v>
      </c>
      <c r="W125">
        <v>34.1</v>
      </c>
      <c r="X125">
        <v>87.1</v>
      </c>
      <c r="Y125" s="2">
        <f t="shared" si="12"/>
        <v>898.35000000000014</v>
      </c>
      <c r="Z125" s="2"/>
      <c r="AA125" s="2"/>
      <c r="AB125" s="2"/>
      <c r="AC125" s="2"/>
      <c r="AQ125" t="s">
        <v>555</v>
      </c>
      <c r="AR125">
        <v>100</v>
      </c>
    </row>
    <row r="126" spans="1:71" x14ac:dyDescent="0.25">
      <c r="A126" t="s">
        <v>548</v>
      </c>
      <c r="B126" t="s">
        <v>549</v>
      </c>
      <c r="C126" t="s">
        <v>550</v>
      </c>
      <c r="E126" t="s">
        <v>674</v>
      </c>
      <c r="F126" t="s">
        <v>675</v>
      </c>
      <c r="G126">
        <v>320</v>
      </c>
      <c r="H126" t="s">
        <v>433</v>
      </c>
      <c r="J126">
        <v>150</v>
      </c>
      <c r="L126">
        <f t="shared" si="7"/>
        <v>150</v>
      </c>
      <c r="M126" s="6">
        <f t="shared" si="8"/>
        <v>46.875</v>
      </c>
      <c r="N126">
        <v>26</v>
      </c>
      <c r="O126" s="2">
        <f t="shared" si="9"/>
        <v>54.166666666666664</v>
      </c>
      <c r="P126">
        <v>5.38</v>
      </c>
      <c r="Q126" s="2">
        <f t="shared" si="10"/>
        <v>14.010416666666666</v>
      </c>
      <c r="R126">
        <v>1.21</v>
      </c>
      <c r="S126" s="2">
        <f t="shared" si="11"/>
        <v>31.510416666666668</v>
      </c>
      <c r="T126">
        <v>95.8</v>
      </c>
      <c r="U126">
        <v>79.7</v>
      </c>
      <c r="V126">
        <v>81.8</v>
      </c>
      <c r="W126">
        <v>82</v>
      </c>
      <c r="X126">
        <v>89.2</v>
      </c>
      <c r="Y126" s="2">
        <f t="shared" si="12"/>
        <v>23.821444444444445</v>
      </c>
      <c r="Z126" s="2"/>
      <c r="AA126" s="2"/>
      <c r="AB126" s="2"/>
      <c r="AC126" s="2"/>
      <c r="AQ126" t="s">
        <v>676</v>
      </c>
      <c r="AR126">
        <v>150</v>
      </c>
    </row>
    <row r="127" spans="1:71" x14ac:dyDescent="0.25">
      <c r="A127" t="s">
        <v>548</v>
      </c>
      <c r="B127" t="s">
        <v>549</v>
      </c>
      <c r="C127" t="s">
        <v>550</v>
      </c>
      <c r="D127" t="s">
        <v>677</v>
      </c>
      <c r="E127" t="s">
        <v>678</v>
      </c>
      <c r="F127" t="s">
        <v>679</v>
      </c>
      <c r="G127">
        <v>280</v>
      </c>
      <c r="H127" t="s">
        <v>433</v>
      </c>
      <c r="J127">
        <v>370</v>
      </c>
      <c r="L127">
        <f t="shared" si="7"/>
        <v>370</v>
      </c>
      <c r="M127" s="6">
        <f t="shared" si="8"/>
        <v>132.14285714285714</v>
      </c>
      <c r="N127">
        <v>26</v>
      </c>
      <c r="O127" s="2">
        <f t="shared" si="9"/>
        <v>61.904761904761905</v>
      </c>
      <c r="P127">
        <v>22.9</v>
      </c>
      <c r="Q127" s="2">
        <f t="shared" si="10"/>
        <v>68.154761904761898</v>
      </c>
      <c r="R127">
        <v>2.13</v>
      </c>
      <c r="S127" s="2">
        <f t="shared" si="11"/>
        <v>63.392857142857139</v>
      </c>
      <c r="T127">
        <v>97.6</v>
      </c>
      <c r="U127">
        <v>89.9</v>
      </c>
      <c r="V127">
        <v>82.4</v>
      </c>
      <c r="W127">
        <v>72.099999999999994</v>
      </c>
      <c r="X127">
        <v>39</v>
      </c>
      <c r="Y127" s="2">
        <f t="shared" si="12"/>
        <v>46.36734234234234</v>
      </c>
      <c r="Z127" s="2"/>
      <c r="AA127" s="2"/>
      <c r="AB127" s="2"/>
      <c r="AC127" s="2"/>
      <c r="AQ127" t="s">
        <v>680</v>
      </c>
      <c r="AR127">
        <v>370</v>
      </c>
    </row>
    <row r="128" spans="1:71" ht="60" x14ac:dyDescent="0.25">
      <c r="A128" t="s">
        <v>548</v>
      </c>
      <c r="B128" t="s">
        <v>621</v>
      </c>
      <c r="C128" t="s">
        <v>622</v>
      </c>
      <c r="E128" t="s">
        <v>681</v>
      </c>
      <c r="F128" t="s">
        <v>682</v>
      </c>
      <c r="G128">
        <v>450</v>
      </c>
      <c r="H128" t="s">
        <v>128</v>
      </c>
      <c r="I128">
        <v>4.9720000000000004</v>
      </c>
      <c r="J128">
        <v>340</v>
      </c>
      <c r="L128">
        <f t="shared" si="7"/>
        <v>340</v>
      </c>
      <c r="M128" s="6">
        <f t="shared" si="8"/>
        <v>75.555555555555557</v>
      </c>
      <c r="O128" s="2">
        <f t="shared" si="9"/>
        <v>0</v>
      </c>
      <c r="Q128" s="2">
        <f t="shared" si="10"/>
        <v>0</v>
      </c>
      <c r="S128" s="2">
        <f t="shared" si="11"/>
        <v>0</v>
      </c>
      <c r="Y128" s="2">
        <f t="shared" si="12"/>
        <v>0</v>
      </c>
      <c r="Z128" s="2"/>
      <c r="AA128" s="2"/>
      <c r="AB128" s="2"/>
      <c r="AC128" s="2"/>
      <c r="AN128" s="1" t="s">
        <v>683</v>
      </c>
      <c r="AO128" t="s">
        <v>684</v>
      </c>
      <c r="AQ128" t="s">
        <v>685</v>
      </c>
      <c r="AR128">
        <v>340</v>
      </c>
    </row>
    <row r="129" spans="1:83" ht="60" x14ac:dyDescent="0.25">
      <c r="A129" t="s">
        <v>548</v>
      </c>
      <c r="B129" t="s">
        <v>621</v>
      </c>
      <c r="C129" t="s">
        <v>622</v>
      </c>
      <c r="E129" t="s">
        <v>686</v>
      </c>
      <c r="F129" t="s">
        <v>687</v>
      </c>
      <c r="G129">
        <v>100</v>
      </c>
      <c r="H129" t="s">
        <v>128</v>
      </c>
      <c r="I129">
        <v>1.2809999999999999</v>
      </c>
      <c r="J129">
        <v>88</v>
      </c>
      <c r="L129">
        <f t="shared" si="7"/>
        <v>88</v>
      </c>
      <c r="M129" s="6">
        <f t="shared" si="8"/>
        <v>88</v>
      </c>
      <c r="O129" s="2">
        <f t="shared" si="9"/>
        <v>0</v>
      </c>
      <c r="Q129" s="2">
        <f t="shared" si="10"/>
        <v>0</v>
      </c>
      <c r="S129" s="2">
        <f t="shared" si="11"/>
        <v>0</v>
      </c>
      <c r="Y129" s="2">
        <f t="shared" si="12"/>
        <v>0</v>
      </c>
      <c r="Z129" s="2"/>
      <c r="AA129" s="2"/>
      <c r="AB129" s="2"/>
      <c r="AC129" s="2"/>
      <c r="AN129" s="1" t="s">
        <v>688</v>
      </c>
      <c r="AQ129" t="s">
        <v>685</v>
      </c>
      <c r="AR129">
        <v>88</v>
      </c>
    </row>
    <row r="130" spans="1:83" x14ac:dyDescent="0.25">
      <c r="A130" t="s">
        <v>548</v>
      </c>
      <c r="B130" t="s">
        <v>689</v>
      </c>
      <c r="C130" t="s">
        <v>690</v>
      </c>
      <c r="D130" t="s">
        <v>691</v>
      </c>
      <c r="E130" t="s">
        <v>692</v>
      </c>
      <c r="F130" t="s">
        <v>693</v>
      </c>
      <c r="G130">
        <v>250</v>
      </c>
      <c r="H130" t="s">
        <v>171</v>
      </c>
      <c r="I130">
        <v>1</v>
      </c>
      <c r="J130">
        <v>132</v>
      </c>
      <c r="L130">
        <f t="shared" si="7"/>
        <v>132</v>
      </c>
      <c r="M130" s="6">
        <f t="shared" si="8"/>
        <v>52.800000000000004</v>
      </c>
      <c r="N130">
        <v>21</v>
      </c>
      <c r="O130" s="2">
        <f t="shared" si="9"/>
        <v>56.000000000000007</v>
      </c>
      <c r="P130">
        <v>11</v>
      </c>
      <c r="Q130" s="2">
        <f t="shared" si="10"/>
        <v>36.666666666666664</v>
      </c>
      <c r="R130">
        <v>3.3</v>
      </c>
      <c r="S130" s="2">
        <f t="shared" si="11"/>
        <v>109.99999999999999</v>
      </c>
      <c r="T130">
        <v>97.2</v>
      </c>
      <c r="U130">
        <v>85.7</v>
      </c>
      <c r="V130">
        <v>59.7</v>
      </c>
      <c r="W130">
        <v>87.6</v>
      </c>
      <c r="X130">
        <v>53.3</v>
      </c>
      <c r="Y130" s="2">
        <f t="shared" si="12"/>
        <v>59.513888888888886</v>
      </c>
      <c r="Z130" s="2"/>
      <c r="AA130" s="2"/>
      <c r="AB130" s="2"/>
      <c r="AC130" s="2"/>
      <c r="AQ130" t="s">
        <v>694</v>
      </c>
      <c r="AR130">
        <v>132</v>
      </c>
    </row>
    <row r="131" spans="1:83" ht="105" x14ac:dyDescent="0.25">
      <c r="A131" t="s">
        <v>548</v>
      </c>
      <c r="B131" t="s">
        <v>621</v>
      </c>
      <c r="C131" t="s">
        <v>622</v>
      </c>
      <c r="D131" t="s">
        <v>623</v>
      </c>
      <c r="E131" t="s">
        <v>695</v>
      </c>
      <c r="F131" t="s">
        <v>696</v>
      </c>
      <c r="G131">
        <v>600</v>
      </c>
      <c r="H131" t="s">
        <v>128</v>
      </c>
      <c r="I131">
        <v>6.4429999999999996</v>
      </c>
      <c r="J131">
        <v>350</v>
      </c>
      <c r="L131">
        <f t="shared" si="7"/>
        <v>350</v>
      </c>
      <c r="M131" s="6">
        <f t="shared" si="8"/>
        <v>58.333333333333336</v>
      </c>
      <c r="N131">
        <v>60.6</v>
      </c>
      <c r="O131" s="2">
        <f t="shared" si="9"/>
        <v>67.333333333333329</v>
      </c>
      <c r="P131">
        <v>23.2</v>
      </c>
      <c r="Q131" s="2">
        <f t="shared" si="10"/>
        <v>32.222222222222221</v>
      </c>
      <c r="R131">
        <v>3.27</v>
      </c>
      <c r="S131" s="2">
        <f t="shared" si="11"/>
        <v>45.416666666666664</v>
      </c>
      <c r="V131">
        <v>96.5</v>
      </c>
      <c r="W131">
        <v>99</v>
      </c>
      <c r="X131">
        <v>96.8</v>
      </c>
      <c r="Y131" s="2">
        <f t="shared" si="12"/>
        <v>0</v>
      </c>
      <c r="Z131" s="2"/>
      <c r="AA131" s="2"/>
      <c r="AB131" s="2"/>
      <c r="AC131" s="2"/>
      <c r="AN131" s="1" t="s">
        <v>697</v>
      </c>
      <c r="AQ131" t="s">
        <v>698</v>
      </c>
      <c r="AR131">
        <v>350</v>
      </c>
    </row>
    <row r="132" spans="1:83" x14ac:dyDescent="0.25">
      <c r="A132" t="s">
        <v>548</v>
      </c>
      <c r="B132" t="s">
        <v>699</v>
      </c>
      <c r="C132" t="s">
        <v>700</v>
      </c>
      <c r="D132" t="s">
        <v>604</v>
      </c>
      <c r="E132" t="s">
        <v>701</v>
      </c>
      <c r="F132" t="s">
        <v>702</v>
      </c>
      <c r="G132">
        <v>3500</v>
      </c>
      <c r="H132" t="s">
        <v>433</v>
      </c>
      <c r="I132">
        <v>40.575000000000003</v>
      </c>
      <c r="J132">
        <v>2830</v>
      </c>
      <c r="L132">
        <f t="shared" si="7"/>
        <v>2830</v>
      </c>
      <c r="M132" s="6">
        <f t="shared" si="8"/>
        <v>80.857142857142861</v>
      </c>
      <c r="N132">
        <v>614</v>
      </c>
      <c r="O132" s="2">
        <f t="shared" si="9"/>
        <v>116.95238095238096</v>
      </c>
      <c r="P132">
        <v>224</v>
      </c>
      <c r="Q132" s="2">
        <f t="shared" si="10"/>
        <v>53.333333333333336</v>
      </c>
      <c r="R132">
        <v>21.6</v>
      </c>
      <c r="S132" s="2">
        <f t="shared" si="11"/>
        <v>51.428571428571438</v>
      </c>
      <c r="T132">
        <v>92.6</v>
      </c>
      <c r="U132">
        <v>81.099999999999994</v>
      </c>
      <c r="V132">
        <v>83.2</v>
      </c>
      <c r="W132">
        <v>86.6</v>
      </c>
      <c r="X132">
        <v>66.7</v>
      </c>
      <c r="Y132" s="2">
        <f t="shared" si="12"/>
        <v>53.493521790341582</v>
      </c>
      <c r="Z132" s="2">
        <v>220693</v>
      </c>
      <c r="AA132" s="2"/>
      <c r="AB132" s="2">
        <v>10977</v>
      </c>
      <c r="AC132" s="2"/>
      <c r="AD132">
        <v>44.2</v>
      </c>
      <c r="AE132">
        <v>86.4</v>
      </c>
      <c r="AF132">
        <v>100</v>
      </c>
      <c r="AQ132" t="s">
        <v>612</v>
      </c>
      <c r="AR132">
        <v>2830</v>
      </c>
    </row>
    <row r="133" spans="1:83" x14ac:dyDescent="0.25">
      <c r="A133" t="s">
        <v>548</v>
      </c>
      <c r="B133" t="s">
        <v>549</v>
      </c>
      <c r="C133" t="s">
        <v>550</v>
      </c>
      <c r="E133" t="s">
        <v>703</v>
      </c>
      <c r="F133" t="s">
        <v>704</v>
      </c>
      <c r="G133">
        <v>1000</v>
      </c>
      <c r="H133" t="s">
        <v>433</v>
      </c>
      <c r="I133">
        <v>6.38</v>
      </c>
      <c r="J133">
        <v>1160</v>
      </c>
      <c r="L133">
        <f t="shared" ref="L133:L196" si="13">J133+K133</f>
        <v>1160</v>
      </c>
      <c r="M133" s="6">
        <f t="shared" ref="M133:M196" si="14">(L133/G133)*100</f>
        <v>115.99999999999999</v>
      </c>
      <c r="N133">
        <v>171</v>
      </c>
      <c r="O133" s="2">
        <f t="shared" ref="O133:O196" si="15">(N133/(G133*0.15))*100</f>
        <v>113.99999999999999</v>
      </c>
      <c r="P133">
        <v>104</v>
      </c>
      <c r="Q133" s="2">
        <f t="shared" ref="Q133:Q196" si="16">(P133/(G133*0.12))*100</f>
        <v>86.666666666666671</v>
      </c>
      <c r="R133">
        <v>8.81</v>
      </c>
      <c r="S133" s="2">
        <f t="shared" ref="S133:S196" si="17">(R133/(G133*0.012))*100</f>
        <v>73.416666666666671</v>
      </c>
      <c r="T133">
        <v>97.2</v>
      </c>
      <c r="U133">
        <v>88.4</v>
      </c>
      <c r="V133">
        <v>94.2</v>
      </c>
      <c r="W133">
        <v>60</v>
      </c>
      <c r="X133">
        <v>33.5</v>
      </c>
      <c r="Y133" s="2">
        <f t="shared" ref="Y133:Y196" si="18">(P133*(U133/100)/(L133*0.12))*100</f>
        <v>66.045977011494259</v>
      </c>
      <c r="Z133" s="2"/>
      <c r="AA133" s="2"/>
      <c r="AB133" s="2"/>
      <c r="AC133" s="2"/>
      <c r="AD133">
        <v>1.48</v>
      </c>
      <c r="AE133">
        <v>10.1</v>
      </c>
      <c r="AF133">
        <v>100</v>
      </c>
      <c r="AQ133" t="s">
        <v>612</v>
      </c>
      <c r="AR133">
        <v>1160</v>
      </c>
    </row>
    <row r="134" spans="1:83" x14ac:dyDescent="0.25">
      <c r="A134" t="s">
        <v>548</v>
      </c>
      <c r="B134" t="s">
        <v>549</v>
      </c>
      <c r="C134" t="s">
        <v>550</v>
      </c>
      <c r="E134" t="s">
        <v>705</v>
      </c>
      <c r="F134" t="s">
        <v>706</v>
      </c>
      <c r="G134">
        <v>60000</v>
      </c>
      <c r="H134" t="s">
        <v>433</v>
      </c>
      <c r="J134">
        <v>34892</v>
      </c>
      <c r="L134">
        <f t="shared" si="13"/>
        <v>34892</v>
      </c>
      <c r="M134" s="6">
        <f t="shared" si="14"/>
        <v>58.153333333333336</v>
      </c>
      <c r="N134">
        <v>6376</v>
      </c>
      <c r="O134" s="2">
        <f t="shared" si="15"/>
        <v>70.844444444444449</v>
      </c>
      <c r="P134">
        <v>3187</v>
      </c>
      <c r="Q134" s="2">
        <f t="shared" si="16"/>
        <v>44.263888888888893</v>
      </c>
      <c r="R134">
        <v>388</v>
      </c>
      <c r="S134" s="2">
        <f t="shared" si="17"/>
        <v>53.888888888888886</v>
      </c>
      <c r="T134">
        <v>98</v>
      </c>
      <c r="U134">
        <v>93.4</v>
      </c>
      <c r="V134">
        <v>98.2</v>
      </c>
      <c r="W134">
        <v>94.7</v>
      </c>
      <c r="X134">
        <v>93.4</v>
      </c>
      <c r="Y134" s="2">
        <f t="shared" si="18"/>
        <v>71.092179678245259</v>
      </c>
      <c r="Z134" s="2">
        <v>131567</v>
      </c>
      <c r="AA134" s="2"/>
      <c r="AB134" s="2">
        <v>352373</v>
      </c>
      <c r="AC134" s="2">
        <v>13887</v>
      </c>
      <c r="AD134">
        <v>658</v>
      </c>
      <c r="AE134">
        <v>75.099999999999994</v>
      </c>
      <c r="AK134">
        <v>100</v>
      </c>
      <c r="AQ134" t="s">
        <v>595</v>
      </c>
      <c r="AR134">
        <v>2780</v>
      </c>
      <c r="AS134" t="s">
        <v>707</v>
      </c>
      <c r="AT134">
        <v>21550</v>
      </c>
      <c r="AU134" t="s">
        <v>708</v>
      </c>
      <c r="AV134">
        <v>2080</v>
      </c>
      <c r="AW134" t="s">
        <v>709</v>
      </c>
      <c r="AX134">
        <v>5390</v>
      </c>
      <c r="AY134" t="s">
        <v>680</v>
      </c>
      <c r="AZ134">
        <v>450</v>
      </c>
      <c r="BA134" t="s">
        <v>710</v>
      </c>
      <c r="BB134">
        <v>2642</v>
      </c>
      <c r="BC134" t="s">
        <v>711</v>
      </c>
      <c r="BD134" t="s">
        <v>263</v>
      </c>
      <c r="BF134" t="s">
        <v>712</v>
      </c>
      <c r="BG134" t="s">
        <v>263</v>
      </c>
      <c r="BI134" t="s">
        <v>713</v>
      </c>
      <c r="BJ134" t="s">
        <v>714</v>
      </c>
      <c r="BL134" t="s">
        <v>715</v>
      </c>
      <c r="BM134" t="s">
        <v>218</v>
      </c>
      <c r="BO134" t="s">
        <v>716</v>
      </c>
      <c r="BP134" t="s">
        <v>144</v>
      </c>
      <c r="BR134" t="s">
        <v>717</v>
      </c>
      <c r="BS134" t="s">
        <v>144</v>
      </c>
      <c r="BU134" t="s">
        <v>718</v>
      </c>
      <c r="BV134" t="s">
        <v>719</v>
      </c>
      <c r="BX134" t="s">
        <v>720</v>
      </c>
      <c r="BY134" t="s">
        <v>719</v>
      </c>
      <c r="CA134" t="s">
        <v>721</v>
      </c>
      <c r="CB134" t="s">
        <v>719</v>
      </c>
      <c r="CD134" t="s">
        <v>722</v>
      </c>
      <c r="CE134" t="s">
        <v>182</v>
      </c>
    </row>
    <row r="135" spans="1:83" x14ac:dyDescent="0.25">
      <c r="A135" t="s">
        <v>548</v>
      </c>
      <c r="B135" t="s">
        <v>579</v>
      </c>
      <c r="C135" t="s">
        <v>580</v>
      </c>
      <c r="E135" t="s">
        <v>723</v>
      </c>
      <c r="F135" t="s">
        <v>724</v>
      </c>
      <c r="G135">
        <v>200</v>
      </c>
      <c r="H135" t="s">
        <v>128</v>
      </c>
      <c r="I135">
        <v>1.7</v>
      </c>
      <c r="J135">
        <v>128</v>
      </c>
      <c r="L135">
        <f t="shared" si="13"/>
        <v>128</v>
      </c>
      <c r="M135" s="6">
        <f t="shared" si="14"/>
        <v>64</v>
      </c>
      <c r="N135">
        <v>24.7</v>
      </c>
      <c r="O135" s="2">
        <f t="shared" si="15"/>
        <v>82.333333333333343</v>
      </c>
      <c r="Q135" s="2">
        <f t="shared" si="16"/>
        <v>0</v>
      </c>
      <c r="S135" s="2">
        <f t="shared" si="17"/>
        <v>0</v>
      </c>
      <c r="Y135" s="2">
        <f t="shared" si="18"/>
        <v>0</v>
      </c>
      <c r="Z135" s="2"/>
      <c r="AA135" s="2"/>
      <c r="AB135" s="2"/>
      <c r="AC135" s="2"/>
      <c r="AN135" t="s">
        <v>725</v>
      </c>
      <c r="AO135" t="s">
        <v>726</v>
      </c>
      <c r="AQ135" t="s">
        <v>225</v>
      </c>
      <c r="AR135">
        <v>128</v>
      </c>
    </row>
    <row r="136" spans="1:83" ht="135" x14ac:dyDescent="0.25">
      <c r="A136" t="s">
        <v>548</v>
      </c>
      <c r="B136" t="s">
        <v>579</v>
      </c>
      <c r="C136" t="s">
        <v>580</v>
      </c>
      <c r="E136" t="s">
        <v>727</v>
      </c>
      <c r="F136" t="s">
        <v>728</v>
      </c>
      <c r="G136">
        <v>300</v>
      </c>
      <c r="H136" t="s">
        <v>128</v>
      </c>
      <c r="I136">
        <v>7.6180000000000003</v>
      </c>
      <c r="J136">
        <v>524</v>
      </c>
      <c r="L136">
        <f t="shared" si="13"/>
        <v>524</v>
      </c>
      <c r="M136" s="6">
        <f t="shared" si="14"/>
        <v>174.66666666666666</v>
      </c>
      <c r="O136" s="2">
        <f t="shared" si="15"/>
        <v>0</v>
      </c>
      <c r="Q136" s="2">
        <f t="shared" si="16"/>
        <v>0</v>
      </c>
      <c r="S136" s="2">
        <f t="shared" si="17"/>
        <v>0</v>
      </c>
      <c r="Y136" s="2">
        <f t="shared" si="18"/>
        <v>0</v>
      </c>
      <c r="Z136" s="2"/>
      <c r="AA136" s="2"/>
      <c r="AB136" s="2"/>
      <c r="AC136" s="2"/>
      <c r="AN136" s="1" t="s">
        <v>729</v>
      </c>
      <c r="AO136" s="1" t="s">
        <v>730</v>
      </c>
      <c r="AQ136" t="s">
        <v>731</v>
      </c>
      <c r="AR136">
        <v>524</v>
      </c>
    </row>
    <row r="137" spans="1:83" ht="45" x14ac:dyDescent="0.25">
      <c r="A137" t="s">
        <v>548</v>
      </c>
      <c r="B137" t="s">
        <v>579</v>
      </c>
      <c r="C137" t="s">
        <v>580</v>
      </c>
      <c r="E137" t="s">
        <v>732</v>
      </c>
      <c r="F137" t="s">
        <v>733</v>
      </c>
      <c r="G137">
        <v>210</v>
      </c>
      <c r="H137" t="s">
        <v>128</v>
      </c>
      <c r="I137">
        <v>2.5</v>
      </c>
      <c r="J137">
        <v>158</v>
      </c>
      <c r="L137">
        <f t="shared" si="13"/>
        <v>158</v>
      </c>
      <c r="M137" s="6">
        <f t="shared" si="14"/>
        <v>75.238095238095241</v>
      </c>
      <c r="O137" s="2">
        <f t="shared" si="15"/>
        <v>0</v>
      </c>
      <c r="Q137" s="2">
        <f t="shared" si="16"/>
        <v>0</v>
      </c>
      <c r="S137" s="2">
        <f t="shared" si="17"/>
        <v>0</v>
      </c>
      <c r="Y137" s="2">
        <f t="shared" si="18"/>
        <v>0</v>
      </c>
      <c r="Z137" s="2"/>
      <c r="AA137" s="2"/>
      <c r="AB137" s="2"/>
      <c r="AC137" s="2"/>
      <c r="AN137" s="1" t="s">
        <v>734</v>
      </c>
      <c r="AQ137" t="s">
        <v>735</v>
      </c>
      <c r="AR137">
        <v>158</v>
      </c>
    </row>
    <row r="138" spans="1:83" ht="75" x14ac:dyDescent="0.25">
      <c r="A138" t="s">
        <v>736</v>
      </c>
      <c r="B138" t="s">
        <v>737</v>
      </c>
      <c r="C138" t="s">
        <v>738</v>
      </c>
      <c r="D138" t="s">
        <v>739</v>
      </c>
      <c r="E138" t="s">
        <v>740</v>
      </c>
      <c r="F138" t="s">
        <v>741</v>
      </c>
      <c r="G138">
        <v>380</v>
      </c>
      <c r="H138" t="s">
        <v>245</v>
      </c>
      <c r="I138">
        <v>5.12</v>
      </c>
      <c r="J138">
        <v>255</v>
      </c>
      <c r="L138">
        <f t="shared" si="13"/>
        <v>255</v>
      </c>
      <c r="M138" s="6">
        <f t="shared" si="14"/>
        <v>67.10526315789474</v>
      </c>
      <c r="O138" s="2">
        <f t="shared" si="15"/>
        <v>0</v>
      </c>
      <c r="Q138" s="2">
        <f t="shared" si="16"/>
        <v>0</v>
      </c>
      <c r="S138" s="2">
        <f t="shared" si="17"/>
        <v>0</v>
      </c>
      <c r="Y138" s="2">
        <f t="shared" si="18"/>
        <v>0</v>
      </c>
      <c r="Z138" s="2"/>
      <c r="AA138" s="2"/>
      <c r="AB138" s="2"/>
      <c r="AC138" s="2"/>
      <c r="AN138" s="1" t="s">
        <v>742</v>
      </c>
      <c r="AQ138" t="s">
        <v>743</v>
      </c>
      <c r="AR138">
        <v>255</v>
      </c>
    </row>
    <row r="139" spans="1:83" ht="75" x14ac:dyDescent="0.25">
      <c r="A139" t="s">
        <v>736</v>
      </c>
      <c r="B139" t="s">
        <v>737</v>
      </c>
      <c r="C139" t="s">
        <v>738</v>
      </c>
      <c r="D139" t="s">
        <v>744</v>
      </c>
      <c r="E139" t="s">
        <v>745</v>
      </c>
      <c r="F139" t="s">
        <v>746</v>
      </c>
      <c r="G139">
        <v>200</v>
      </c>
      <c r="H139" t="s">
        <v>245</v>
      </c>
      <c r="J139">
        <v>152</v>
      </c>
      <c r="L139">
        <f t="shared" si="13"/>
        <v>152</v>
      </c>
      <c r="M139" s="6">
        <f t="shared" si="14"/>
        <v>76</v>
      </c>
      <c r="O139" s="2">
        <f t="shared" si="15"/>
        <v>0</v>
      </c>
      <c r="Q139" s="2">
        <f t="shared" si="16"/>
        <v>0</v>
      </c>
      <c r="S139" s="2">
        <f t="shared" si="17"/>
        <v>0</v>
      </c>
      <c r="Y139" s="2">
        <f t="shared" si="18"/>
        <v>0</v>
      </c>
      <c r="Z139" s="2"/>
      <c r="AA139" s="2"/>
      <c r="AB139" s="2"/>
      <c r="AC139" s="2"/>
      <c r="AN139" s="1" t="s">
        <v>747</v>
      </c>
      <c r="AQ139" t="s">
        <v>748</v>
      </c>
      <c r="AR139">
        <v>152</v>
      </c>
    </row>
    <row r="140" spans="1:83" ht="45" x14ac:dyDescent="0.25">
      <c r="A140" t="s">
        <v>736</v>
      </c>
      <c r="B140" t="s">
        <v>737</v>
      </c>
      <c r="C140" t="s">
        <v>738</v>
      </c>
      <c r="D140" t="s">
        <v>744</v>
      </c>
      <c r="E140" t="s">
        <v>749</v>
      </c>
      <c r="F140" t="s">
        <v>750</v>
      </c>
      <c r="G140">
        <v>95</v>
      </c>
      <c r="H140" t="s">
        <v>245</v>
      </c>
      <c r="I140">
        <v>1.6</v>
      </c>
      <c r="J140">
        <v>58</v>
      </c>
      <c r="L140">
        <f t="shared" si="13"/>
        <v>58</v>
      </c>
      <c r="M140" s="6">
        <f t="shared" si="14"/>
        <v>61.05263157894737</v>
      </c>
      <c r="O140" s="2">
        <f t="shared" si="15"/>
        <v>0</v>
      </c>
      <c r="Q140" s="2">
        <f t="shared" si="16"/>
        <v>0</v>
      </c>
      <c r="S140" s="2">
        <f t="shared" si="17"/>
        <v>0</v>
      </c>
      <c r="Y140" s="2">
        <f t="shared" si="18"/>
        <v>0</v>
      </c>
      <c r="Z140" s="2"/>
      <c r="AA140" s="2"/>
      <c r="AB140" s="2"/>
      <c r="AC140" s="2"/>
      <c r="AN140" s="1" t="s">
        <v>751</v>
      </c>
      <c r="AQ140" t="s">
        <v>743</v>
      </c>
      <c r="AR140">
        <v>12</v>
      </c>
      <c r="AS140" t="s">
        <v>748</v>
      </c>
      <c r="AT140">
        <v>46</v>
      </c>
    </row>
    <row r="141" spans="1:83" ht="45" x14ac:dyDescent="0.25">
      <c r="A141" t="s">
        <v>736</v>
      </c>
      <c r="B141" t="s">
        <v>737</v>
      </c>
      <c r="C141" t="s">
        <v>738</v>
      </c>
      <c r="D141" t="s">
        <v>744</v>
      </c>
      <c r="E141" t="s">
        <v>752</v>
      </c>
      <c r="F141" t="s">
        <v>753</v>
      </c>
      <c r="G141">
        <v>65</v>
      </c>
      <c r="H141" t="s">
        <v>245</v>
      </c>
      <c r="J141">
        <v>32</v>
      </c>
      <c r="L141">
        <f t="shared" si="13"/>
        <v>32</v>
      </c>
      <c r="M141" s="6">
        <f t="shared" si="14"/>
        <v>49.230769230769234</v>
      </c>
      <c r="O141" s="2">
        <f t="shared" si="15"/>
        <v>0</v>
      </c>
      <c r="Q141" s="2">
        <f t="shared" si="16"/>
        <v>0</v>
      </c>
      <c r="S141" s="2">
        <f t="shared" si="17"/>
        <v>0</v>
      </c>
      <c r="Y141" s="2">
        <f t="shared" si="18"/>
        <v>0</v>
      </c>
      <c r="Z141" s="2"/>
      <c r="AA141" s="2"/>
      <c r="AB141" s="2"/>
      <c r="AC141" s="2"/>
      <c r="AN141" s="1" t="s">
        <v>754</v>
      </c>
      <c r="AQ141" t="s">
        <v>748</v>
      </c>
      <c r="AR141">
        <v>32</v>
      </c>
    </row>
    <row r="142" spans="1:83" ht="90" x14ac:dyDescent="0.25">
      <c r="A142" t="s">
        <v>736</v>
      </c>
      <c r="B142" t="s">
        <v>737</v>
      </c>
      <c r="C142" t="s">
        <v>738</v>
      </c>
      <c r="D142" t="s">
        <v>755</v>
      </c>
      <c r="E142" t="s">
        <v>756</v>
      </c>
      <c r="F142" t="s">
        <v>757</v>
      </c>
      <c r="G142">
        <v>80</v>
      </c>
      <c r="H142" t="s">
        <v>245</v>
      </c>
      <c r="J142">
        <v>44</v>
      </c>
      <c r="L142">
        <f t="shared" si="13"/>
        <v>44</v>
      </c>
      <c r="M142" s="6">
        <f t="shared" si="14"/>
        <v>55.000000000000007</v>
      </c>
      <c r="N142">
        <v>16.8</v>
      </c>
      <c r="O142" s="2">
        <f t="shared" si="15"/>
        <v>140</v>
      </c>
      <c r="Q142" s="2">
        <f t="shared" si="16"/>
        <v>0</v>
      </c>
      <c r="S142" s="2">
        <f t="shared" si="17"/>
        <v>0</v>
      </c>
      <c r="Y142" s="2">
        <f t="shared" si="18"/>
        <v>0</v>
      </c>
      <c r="Z142" s="2"/>
      <c r="AA142" s="2"/>
      <c r="AB142" s="2"/>
      <c r="AC142" s="2"/>
      <c r="AN142" s="1" t="s">
        <v>758</v>
      </c>
      <c r="AQ142" t="s">
        <v>759</v>
      </c>
      <c r="AR142">
        <v>44</v>
      </c>
    </row>
    <row r="143" spans="1:83" ht="120" x14ac:dyDescent="0.25">
      <c r="A143" t="s">
        <v>736</v>
      </c>
      <c r="B143" t="s">
        <v>737</v>
      </c>
      <c r="C143" t="s">
        <v>738</v>
      </c>
      <c r="D143" t="s">
        <v>755</v>
      </c>
      <c r="E143" t="s">
        <v>760</v>
      </c>
      <c r="F143" t="s">
        <v>761</v>
      </c>
      <c r="G143">
        <v>500</v>
      </c>
      <c r="H143" t="s">
        <v>245</v>
      </c>
      <c r="J143">
        <v>406</v>
      </c>
      <c r="L143">
        <f t="shared" si="13"/>
        <v>406</v>
      </c>
      <c r="M143" s="6">
        <f t="shared" si="14"/>
        <v>81.2</v>
      </c>
      <c r="N143">
        <v>284</v>
      </c>
      <c r="O143" s="2">
        <f t="shared" si="15"/>
        <v>378.66666666666669</v>
      </c>
      <c r="P143">
        <v>36.4</v>
      </c>
      <c r="Q143" s="2">
        <f t="shared" si="16"/>
        <v>60.666666666666671</v>
      </c>
      <c r="R143">
        <v>4.33</v>
      </c>
      <c r="S143" s="2">
        <f t="shared" si="17"/>
        <v>72.166666666666671</v>
      </c>
      <c r="V143">
        <v>90.9</v>
      </c>
      <c r="W143">
        <v>94.5</v>
      </c>
      <c r="X143">
        <v>87.2</v>
      </c>
      <c r="Y143" s="2">
        <f t="shared" si="18"/>
        <v>0</v>
      </c>
      <c r="Z143" s="2"/>
      <c r="AA143" s="2"/>
      <c r="AB143" s="2"/>
      <c r="AC143" s="2"/>
      <c r="AN143" s="1" t="s">
        <v>762</v>
      </c>
      <c r="AO143" s="1" t="s">
        <v>763</v>
      </c>
      <c r="AQ143" t="s">
        <v>759</v>
      </c>
      <c r="AR143">
        <v>406</v>
      </c>
    </row>
    <row r="144" spans="1:83" ht="30" x14ac:dyDescent="0.25">
      <c r="A144" t="s">
        <v>736</v>
      </c>
      <c r="B144" t="s">
        <v>764</v>
      </c>
      <c r="C144" t="s">
        <v>765</v>
      </c>
      <c r="E144" t="s">
        <v>766</v>
      </c>
      <c r="F144" t="s">
        <v>767</v>
      </c>
      <c r="G144">
        <v>30</v>
      </c>
      <c r="H144" t="s">
        <v>245</v>
      </c>
      <c r="I144">
        <v>0.71</v>
      </c>
      <c r="J144">
        <v>52</v>
      </c>
      <c r="L144">
        <f t="shared" si="13"/>
        <v>52</v>
      </c>
      <c r="M144" s="6">
        <f t="shared" si="14"/>
        <v>173.33333333333334</v>
      </c>
      <c r="O144" s="2">
        <f t="shared" si="15"/>
        <v>0</v>
      </c>
      <c r="Q144" s="2">
        <f t="shared" si="16"/>
        <v>0</v>
      </c>
      <c r="S144" s="2">
        <f t="shared" si="17"/>
        <v>0</v>
      </c>
      <c r="Y144" s="2">
        <f t="shared" si="18"/>
        <v>0</v>
      </c>
      <c r="Z144" s="2"/>
      <c r="AA144" s="2"/>
      <c r="AB144" s="2"/>
      <c r="AC144" s="2"/>
      <c r="AN144" s="1" t="s">
        <v>768</v>
      </c>
      <c r="AQ144" t="s">
        <v>769</v>
      </c>
      <c r="AR144">
        <v>52</v>
      </c>
    </row>
    <row r="145" spans="1:46" ht="45" x14ac:dyDescent="0.25">
      <c r="A145" t="s">
        <v>736</v>
      </c>
      <c r="B145" t="s">
        <v>770</v>
      </c>
      <c r="C145" t="s">
        <v>771</v>
      </c>
      <c r="E145" t="s">
        <v>772</v>
      </c>
      <c r="F145" t="s">
        <v>773</v>
      </c>
      <c r="G145">
        <v>30</v>
      </c>
      <c r="H145" t="s">
        <v>245</v>
      </c>
      <c r="I145">
        <v>0.58499999999999996</v>
      </c>
      <c r="J145">
        <v>26</v>
      </c>
      <c r="L145">
        <f t="shared" si="13"/>
        <v>26</v>
      </c>
      <c r="M145" s="6">
        <f t="shared" si="14"/>
        <v>86.666666666666671</v>
      </c>
      <c r="O145" s="2">
        <f t="shared" si="15"/>
        <v>0</v>
      </c>
      <c r="Q145" s="2">
        <f t="shared" si="16"/>
        <v>0</v>
      </c>
      <c r="S145" s="2">
        <f t="shared" si="17"/>
        <v>0</v>
      </c>
      <c r="Y145" s="2">
        <f t="shared" si="18"/>
        <v>0</v>
      </c>
      <c r="Z145" s="2"/>
      <c r="AA145" s="2"/>
      <c r="AB145" s="2"/>
      <c r="AC145" s="2"/>
      <c r="AN145" s="1" t="s">
        <v>774</v>
      </c>
      <c r="AQ145" t="s">
        <v>769</v>
      </c>
      <c r="AR145">
        <v>26</v>
      </c>
    </row>
    <row r="146" spans="1:46" ht="60" x14ac:dyDescent="0.25">
      <c r="A146" t="s">
        <v>736</v>
      </c>
      <c r="B146" t="s">
        <v>770</v>
      </c>
      <c r="C146" t="s">
        <v>771</v>
      </c>
      <c r="D146" t="s">
        <v>775</v>
      </c>
      <c r="E146" t="s">
        <v>776</v>
      </c>
      <c r="F146" t="s">
        <v>777</v>
      </c>
      <c r="G146">
        <v>30</v>
      </c>
      <c r="H146" t="s">
        <v>245</v>
      </c>
      <c r="I146">
        <v>0.54</v>
      </c>
      <c r="J146">
        <v>24</v>
      </c>
      <c r="L146">
        <f t="shared" si="13"/>
        <v>24</v>
      </c>
      <c r="M146" s="6">
        <f t="shared" si="14"/>
        <v>80</v>
      </c>
      <c r="O146" s="2">
        <f t="shared" si="15"/>
        <v>0</v>
      </c>
      <c r="Q146" s="2">
        <f t="shared" si="16"/>
        <v>0</v>
      </c>
      <c r="S146" s="2">
        <f t="shared" si="17"/>
        <v>0</v>
      </c>
      <c r="Y146" s="2">
        <f t="shared" si="18"/>
        <v>0</v>
      </c>
      <c r="Z146" s="2"/>
      <c r="AA146" s="2"/>
      <c r="AB146" s="2"/>
      <c r="AC146" s="2"/>
      <c r="AN146" s="1" t="s">
        <v>778</v>
      </c>
      <c r="AQ146" t="s">
        <v>769</v>
      </c>
      <c r="AR146">
        <v>24</v>
      </c>
    </row>
    <row r="147" spans="1:46" ht="105" x14ac:dyDescent="0.25">
      <c r="A147" t="s">
        <v>736</v>
      </c>
      <c r="B147" t="s">
        <v>779</v>
      </c>
      <c r="C147" t="s">
        <v>780</v>
      </c>
      <c r="D147" t="s">
        <v>781</v>
      </c>
      <c r="E147" t="s">
        <v>782</v>
      </c>
      <c r="F147" t="s">
        <v>783</v>
      </c>
      <c r="G147">
        <v>450</v>
      </c>
      <c r="H147" t="s">
        <v>245</v>
      </c>
      <c r="I147">
        <v>4.74</v>
      </c>
      <c r="J147">
        <v>178</v>
      </c>
      <c r="L147">
        <f t="shared" si="13"/>
        <v>178</v>
      </c>
      <c r="M147" s="6">
        <f t="shared" si="14"/>
        <v>39.555555555555557</v>
      </c>
      <c r="O147" s="2">
        <f t="shared" si="15"/>
        <v>0</v>
      </c>
      <c r="Q147" s="2">
        <f t="shared" si="16"/>
        <v>0</v>
      </c>
      <c r="S147" s="2">
        <f t="shared" si="17"/>
        <v>0</v>
      </c>
      <c r="Y147" s="2">
        <f t="shared" si="18"/>
        <v>0</v>
      </c>
      <c r="Z147" s="2"/>
      <c r="AA147" s="2"/>
      <c r="AB147" s="2"/>
      <c r="AC147" s="2"/>
      <c r="AN147" s="1" t="s">
        <v>784</v>
      </c>
      <c r="AO147" t="s">
        <v>785</v>
      </c>
      <c r="AQ147" t="s">
        <v>786</v>
      </c>
      <c r="AR147">
        <v>178</v>
      </c>
    </row>
    <row r="148" spans="1:46" x14ac:dyDescent="0.25">
      <c r="A148" t="s">
        <v>736</v>
      </c>
      <c r="B148" t="s">
        <v>737</v>
      </c>
      <c r="C148" t="s">
        <v>738</v>
      </c>
      <c r="E148" t="s">
        <v>787</v>
      </c>
      <c r="F148" t="s">
        <v>788</v>
      </c>
      <c r="G148">
        <v>50</v>
      </c>
      <c r="H148" t="s">
        <v>245</v>
      </c>
      <c r="I148">
        <v>0.25</v>
      </c>
      <c r="J148">
        <v>15</v>
      </c>
      <c r="L148">
        <f t="shared" si="13"/>
        <v>15</v>
      </c>
      <c r="M148" s="6">
        <f t="shared" si="14"/>
        <v>30</v>
      </c>
      <c r="O148" s="2">
        <f t="shared" si="15"/>
        <v>0</v>
      </c>
      <c r="Q148" s="2">
        <f t="shared" si="16"/>
        <v>0</v>
      </c>
      <c r="S148" s="2">
        <f t="shared" si="17"/>
        <v>0</v>
      </c>
      <c r="Y148" s="2">
        <f t="shared" si="18"/>
        <v>0</v>
      </c>
      <c r="Z148" s="2"/>
      <c r="AA148" s="2"/>
      <c r="AB148" s="2"/>
      <c r="AC148" s="2"/>
      <c r="AN148" t="s">
        <v>789</v>
      </c>
      <c r="AQ148" t="s">
        <v>790</v>
      </c>
      <c r="AR148">
        <v>15</v>
      </c>
    </row>
    <row r="149" spans="1:46" ht="45" x14ac:dyDescent="0.25">
      <c r="A149" t="s">
        <v>736</v>
      </c>
      <c r="B149" t="s">
        <v>737</v>
      </c>
      <c r="C149" t="s">
        <v>738</v>
      </c>
      <c r="D149" t="s">
        <v>744</v>
      </c>
      <c r="E149" t="s">
        <v>791</v>
      </c>
      <c r="F149" t="s">
        <v>792</v>
      </c>
      <c r="G149">
        <v>50</v>
      </c>
      <c r="H149" t="s">
        <v>245</v>
      </c>
      <c r="I149">
        <v>0.75</v>
      </c>
      <c r="J149">
        <v>32</v>
      </c>
      <c r="L149">
        <f t="shared" si="13"/>
        <v>32</v>
      </c>
      <c r="M149" s="6">
        <f t="shared" si="14"/>
        <v>64</v>
      </c>
      <c r="O149" s="2">
        <f t="shared" si="15"/>
        <v>0</v>
      </c>
      <c r="Q149" s="2">
        <f t="shared" si="16"/>
        <v>0</v>
      </c>
      <c r="S149" s="2">
        <f t="shared" si="17"/>
        <v>0</v>
      </c>
      <c r="Y149" s="2">
        <f t="shared" si="18"/>
        <v>0</v>
      </c>
      <c r="Z149" s="2"/>
      <c r="AA149" s="2"/>
      <c r="AB149" s="2"/>
      <c r="AC149" s="2"/>
      <c r="AN149" s="1" t="s">
        <v>793</v>
      </c>
      <c r="AQ149" t="s">
        <v>790</v>
      </c>
      <c r="AR149">
        <v>32</v>
      </c>
    </row>
    <row r="150" spans="1:46" ht="60" x14ac:dyDescent="0.25">
      <c r="A150" t="s">
        <v>736</v>
      </c>
      <c r="B150" t="s">
        <v>770</v>
      </c>
      <c r="C150" t="s">
        <v>771</v>
      </c>
      <c r="D150" t="s">
        <v>775</v>
      </c>
      <c r="E150" t="s">
        <v>794</v>
      </c>
      <c r="F150" t="s">
        <v>795</v>
      </c>
      <c r="G150">
        <v>110</v>
      </c>
      <c r="H150" t="s">
        <v>245</v>
      </c>
      <c r="I150">
        <v>1.6</v>
      </c>
      <c r="J150">
        <v>54</v>
      </c>
      <c r="L150">
        <f t="shared" si="13"/>
        <v>54</v>
      </c>
      <c r="M150" s="6">
        <f t="shared" si="14"/>
        <v>49.090909090909093</v>
      </c>
      <c r="O150" s="2">
        <f t="shared" si="15"/>
        <v>0</v>
      </c>
      <c r="Q150" s="2">
        <f t="shared" si="16"/>
        <v>0</v>
      </c>
      <c r="S150" s="2">
        <f t="shared" si="17"/>
        <v>0</v>
      </c>
      <c r="Y150" s="2">
        <f t="shared" si="18"/>
        <v>0</v>
      </c>
      <c r="Z150" s="2"/>
      <c r="AA150" s="2"/>
      <c r="AB150" s="2"/>
      <c r="AC150" s="2"/>
      <c r="AN150" s="1" t="s">
        <v>796</v>
      </c>
      <c r="AO150" s="1" t="s">
        <v>797</v>
      </c>
      <c r="AQ150" t="s">
        <v>423</v>
      </c>
      <c r="AR150">
        <v>54</v>
      </c>
    </row>
    <row r="151" spans="1:46" x14ac:dyDescent="0.25">
      <c r="A151" t="s">
        <v>736</v>
      </c>
      <c r="B151" t="s">
        <v>310</v>
      </c>
      <c r="C151" t="s">
        <v>311</v>
      </c>
      <c r="D151" t="s">
        <v>798</v>
      </c>
      <c r="E151" t="s">
        <v>799</v>
      </c>
      <c r="F151" t="s">
        <v>800</v>
      </c>
      <c r="G151">
        <v>290</v>
      </c>
      <c r="H151" t="s">
        <v>245</v>
      </c>
      <c r="I151">
        <v>2.96</v>
      </c>
      <c r="J151">
        <v>319</v>
      </c>
      <c r="L151">
        <f t="shared" si="13"/>
        <v>319</v>
      </c>
      <c r="M151" s="6">
        <f t="shared" si="14"/>
        <v>110.00000000000001</v>
      </c>
      <c r="O151" s="2">
        <f t="shared" si="15"/>
        <v>0</v>
      </c>
      <c r="Q151" s="2">
        <f t="shared" si="16"/>
        <v>0</v>
      </c>
      <c r="S151" s="2">
        <f t="shared" si="17"/>
        <v>0</v>
      </c>
      <c r="Y151" s="2">
        <f t="shared" si="18"/>
        <v>0</v>
      </c>
      <c r="Z151" s="2"/>
      <c r="AA151" s="2"/>
      <c r="AB151" s="2"/>
      <c r="AC151" s="2"/>
      <c r="AQ151" t="s">
        <v>801</v>
      </c>
      <c r="AR151">
        <v>319</v>
      </c>
    </row>
    <row r="152" spans="1:46" ht="90" x14ac:dyDescent="0.25">
      <c r="A152" t="s">
        <v>736</v>
      </c>
      <c r="B152" t="s">
        <v>737</v>
      </c>
      <c r="C152" t="s">
        <v>738</v>
      </c>
      <c r="D152" t="s">
        <v>755</v>
      </c>
      <c r="E152" t="s">
        <v>802</v>
      </c>
      <c r="F152" t="s">
        <v>803</v>
      </c>
      <c r="G152">
        <v>180</v>
      </c>
      <c r="H152" t="s">
        <v>245</v>
      </c>
      <c r="I152">
        <v>2.8079999999999998</v>
      </c>
      <c r="J152">
        <v>155</v>
      </c>
      <c r="L152">
        <f t="shared" si="13"/>
        <v>155</v>
      </c>
      <c r="M152" s="6">
        <f t="shared" si="14"/>
        <v>86.111111111111114</v>
      </c>
      <c r="O152" s="2">
        <f t="shared" si="15"/>
        <v>0</v>
      </c>
      <c r="Q152" s="2">
        <f t="shared" si="16"/>
        <v>0</v>
      </c>
      <c r="S152" s="2">
        <f t="shared" si="17"/>
        <v>0</v>
      </c>
      <c r="Y152" s="2">
        <f t="shared" si="18"/>
        <v>0</v>
      </c>
      <c r="Z152" s="2"/>
      <c r="AA152" s="2"/>
      <c r="AB152" s="2"/>
      <c r="AC152" s="2"/>
      <c r="AN152" s="1" t="s">
        <v>804</v>
      </c>
      <c r="AP152" s="1" t="s">
        <v>805</v>
      </c>
      <c r="AQ152" t="s">
        <v>806</v>
      </c>
      <c r="AR152">
        <v>155</v>
      </c>
    </row>
    <row r="153" spans="1:46" ht="45" x14ac:dyDescent="0.25">
      <c r="A153" t="s">
        <v>736</v>
      </c>
      <c r="B153" t="s">
        <v>737</v>
      </c>
      <c r="C153" t="s">
        <v>738</v>
      </c>
      <c r="D153" t="s">
        <v>807</v>
      </c>
      <c r="E153" t="s">
        <v>808</v>
      </c>
      <c r="F153" t="s">
        <v>809</v>
      </c>
      <c r="G153">
        <v>120</v>
      </c>
      <c r="H153" t="s">
        <v>245</v>
      </c>
      <c r="I153">
        <v>0.83</v>
      </c>
      <c r="J153">
        <v>114</v>
      </c>
      <c r="L153">
        <f t="shared" si="13"/>
        <v>114</v>
      </c>
      <c r="M153" s="6">
        <f t="shared" si="14"/>
        <v>95</v>
      </c>
      <c r="O153" s="2">
        <f t="shared" si="15"/>
        <v>0</v>
      </c>
      <c r="Q153" s="2">
        <f t="shared" si="16"/>
        <v>0</v>
      </c>
      <c r="S153" s="2">
        <f t="shared" si="17"/>
        <v>0</v>
      </c>
      <c r="Y153" s="2">
        <f t="shared" si="18"/>
        <v>0</v>
      </c>
      <c r="Z153" s="2"/>
      <c r="AA153" s="2"/>
      <c r="AB153" s="2"/>
      <c r="AC153" s="2"/>
      <c r="AN153" s="1" t="s">
        <v>810</v>
      </c>
      <c r="AQ153" t="s">
        <v>811</v>
      </c>
      <c r="AR153">
        <v>114</v>
      </c>
    </row>
    <row r="154" spans="1:46" ht="60" x14ac:dyDescent="0.25">
      <c r="A154" t="s">
        <v>736</v>
      </c>
      <c r="B154" t="s">
        <v>764</v>
      </c>
      <c r="C154" t="s">
        <v>765</v>
      </c>
      <c r="E154" t="s">
        <v>812</v>
      </c>
      <c r="F154" t="s">
        <v>813</v>
      </c>
      <c r="G154">
        <v>100</v>
      </c>
      <c r="H154" t="s">
        <v>245</v>
      </c>
      <c r="I154">
        <v>0.79</v>
      </c>
      <c r="J154">
        <v>75</v>
      </c>
      <c r="L154">
        <f t="shared" si="13"/>
        <v>75</v>
      </c>
      <c r="M154" s="6">
        <f t="shared" si="14"/>
        <v>75</v>
      </c>
      <c r="O154" s="2">
        <f t="shared" si="15"/>
        <v>0</v>
      </c>
      <c r="Q154" s="2">
        <f t="shared" si="16"/>
        <v>0</v>
      </c>
      <c r="S154" s="2">
        <f t="shared" si="17"/>
        <v>0</v>
      </c>
      <c r="Y154" s="2">
        <f t="shared" si="18"/>
        <v>0</v>
      </c>
      <c r="Z154" s="2"/>
      <c r="AA154" s="2"/>
      <c r="AB154" s="2"/>
      <c r="AC154" s="2"/>
      <c r="AN154" s="1" t="s">
        <v>814</v>
      </c>
      <c r="AQ154" t="s">
        <v>815</v>
      </c>
      <c r="AR154">
        <v>75</v>
      </c>
    </row>
    <row r="155" spans="1:46" x14ac:dyDescent="0.25">
      <c r="A155" t="s">
        <v>736</v>
      </c>
      <c r="B155" t="s">
        <v>764</v>
      </c>
      <c r="C155" t="s">
        <v>765</v>
      </c>
      <c r="E155" t="s">
        <v>816</v>
      </c>
      <c r="F155" t="s">
        <v>817</v>
      </c>
      <c r="G155">
        <v>50</v>
      </c>
      <c r="H155" t="s">
        <v>245</v>
      </c>
      <c r="I155">
        <v>0.1</v>
      </c>
      <c r="L155">
        <f t="shared" si="13"/>
        <v>0</v>
      </c>
      <c r="M155" s="6">
        <f t="shared" si="14"/>
        <v>0</v>
      </c>
      <c r="O155" s="2">
        <f t="shared" si="15"/>
        <v>0</v>
      </c>
      <c r="Q155" s="2">
        <f t="shared" si="16"/>
        <v>0</v>
      </c>
      <c r="S155" s="2">
        <f t="shared" si="17"/>
        <v>0</v>
      </c>
      <c r="Y155" s="2" t="e">
        <f t="shared" si="18"/>
        <v>#DIV/0!</v>
      </c>
      <c r="Z155" s="2"/>
      <c r="AA155" s="2"/>
      <c r="AB155" s="2"/>
      <c r="AC155" s="2"/>
      <c r="AQ155" t="s">
        <v>815</v>
      </c>
    </row>
    <row r="156" spans="1:46" ht="45" x14ac:dyDescent="0.25">
      <c r="A156" t="s">
        <v>736</v>
      </c>
      <c r="B156" t="s">
        <v>779</v>
      </c>
      <c r="C156" t="s">
        <v>780</v>
      </c>
      <c r="E156" t="s">
        <v>818</v>
      </c>
      <c r="F156" t="s">
        <v>819</v>
      </c>
      <c r="G156">
        <v>300</v>
      </c>
      <c r="H156" t="s">
        <v>245</v>
      </c>
      <c r="J156">
        <v>21</v>
      </c>
      <c r="L156">
        <f t="shared" si="13"/>
        <v>21</v>
      </c>
      <c r="M156" s="6">
        <f t="shared" si="14"/>
        <v>7.0000000000000009</v>
      </c>
      <c r="N156">
        <v>45</v>
      </c>
      <c r="O156" s="2">
        <f t="shared" si="15"/>
        <v>100</v>
      </c>
      <c r="P156">
        <v>1.76</v>
      </c>
      <c r="Q156" s="2">
        <f t="shared" si="16"/>
        <v>4.8888888888888893</v>
      </c>
      <c r="R156">
        <v>0.17</v>
      </c>
      <c r="S156" s="2">
        <f t="shared" si="17"/>
        <v>4.7222222222222223</v>
      </c>
      <c r="T156">
        <v>0</v>
      </c>
      <c r="U156">
        <v>0</v>
      </c>
      <c r="V156">
        <v>56.5</v>
      </c>
      <c r="W156">
        <v>0</v>
      </c>
      <c r="X156">
        <v>0</v>
      </c>
      <c r="Y156" s="2">
        <f t="shared" si="18"/>
        <v>0</v>
      </c>
      <c r="Z156" s="2"/>
      <c r="AA156" s="2"/>
      <c r="AB156" s="2"/>
      <c r="AC156" s="2"/>
      <c r="AN156" s="1" t="s">
        <v>820</v>
      </c>
      <c r="AQ156" t="s">
        <v>821</v>
      </c>
      <c r="AR156">
        <v>21</v>
      </c>
    </row>
    <row r="157" spans="1:46" ht="135" x14ac:dyDescent="0.25">
      <c r="A157" t="s">
        <v>736</v>
      </c>
      <c r="B157" t="s">
        <v>770</v>
      </c>
      <c r="C157" t="s">
        <v>771</v>
      </c>
      <c r="D157" t="s">
        <v>775</v>
      </c>
      <c r="E157" t="s">
        <v>822</v>
      </c>
      <c r="F157" t="s">
        <v>823</v>
      </c>
      <c r="G157">
        <v>175</v>
      </c>
      <c r="H157" t="s">
        <v>245</v>
      </c>
      <c r="I157">
        <v>4.6500000000000004</v>
      </c>
      <c r="J157">
        <v>181</v>
      </c>
      <c r="L157">
        <f t="shared" si="13"/>
        <v>181</v>
      </c>
      <c r="M157" s="6">
        <f t="shared" si="14"/>
        <v>103.42857142857143</v>
      </c>
      <c r="O157" s="2">
        <f t="shared" si="15"/>
        <v>0</v>
      </c>
      <c r="Q157" s="2">
        <f t="shared" si="16"/>
        <v>0</v>
      </c>
      <c r="S157" s="2">
        <f t="shared" si="17"/>
        <v>0</v>
      </c>
      <c r="Y157" s="2">
        <f t="shared" si="18"/>
        <v>0</v>
      </c>
      <c r="Z157" s="2"/>
      <c r="AA157" s="2"/>
      <c r="AB157" s="2"/>
      <c r="AC157" s="2"/>
      <c r="AN157" s="1" t="s">
        <v>824</v>
      </c>
      <c r="AQ157" t="s">
        <v>821</v>
      </c>
      <c r="AR157">
        <v>181</v>
      </c>
    </row>
    <row r="158" spans="1:46" ht="180" x14ac:dyDescent="0.25">
      <c r="A158" t="s">
        <v>736</v>
      </c>
      <c r="B158" t="s">
        <v>779</v>
      </c>
      <c r="C158" t="s">
        <v>780</v>
      </c>
      <c r="D158" t="s">
        <v>781</v>
      </c>
      <c r="E158" t="s">
        <v>825</v>
      </c>
      <c r="F158" t="s">
        <v>826</v>
      </c>
      <c r="G158">
        <v>250</v>
      </c>
      <c r="H158" t="s">
        <v>245</v>
      </c>
      <c r="I158">
        <v>1.8</v>
      </c>
      <c r="J158">
        <v>100</v>
      </c>
      <c r="L158">
        <f t="shared" si="13"/>
        <v>100</v>
      </c>
      <c r="M158" s="6">
        <f t="shared" si="14"/>
        <v>40</v>
      </c>
      <c r="N158">
        <v>43.3</v>
      </c>
      <c r="O158" s="2">
        <f t="shared" si="15"/>
        <v>115.46666666666665</v>
      </c>
      <c r="Q158" s="2">
        <f t="shared" si="16"/>
        <v>0</v>
      </c>
      <c r="S158" s="2">
        <f t="shared" si="17"/>
        <v>0</v>
      </c>
      <c r="Y158" s="2">
        <f t="shared" si="18"/>
        <v>0</v>
      </c>
      <c r="Z158" s="2"/>
      <c r="AA158" s="2"/>
      <c r="AB158" s="2"/>
      <c r="AC158" s="2"/>
      <c r="AN158" s="1" t="s">
        <v>827</v>
      </c>
      <c r="AP158" s="1" t="s">
        <v>828</v>
      </c>
      <c r="AQ158" t="s">
        <v>821</v>
      </c>
      <c r="AR158">
        <v>100</v>
      </c>
      <c r="AS158" t="s">
        <v>829</v>
      </c>
      <c r="AT158" t="s">
        <v>144</v>
      </c>
    </row>
    <row r="159" spans="1:46" ht="45" x14ac:dyDescent="0.25">
      <c r="A159" t="s">
        <v>736</v>
      </c>
      <c r="B159" t="s">
        <v>779</v>
      </c>
      <c r="C159" t="s">
        <v>780</v>
      </c>
      <c r="D159" t="s">
        <v>781</v>
      </c>
      <c r="E159" t="s">
        <v>830</v>
      </c>
      <c r="F159" t="s">
        <v>831</v>
      </c>
      <c r="G159">
        <v>120</v>
      </c>
      <c r="H159" t="s">
        <v>245</v>
      </c>
      <c r="I159">
        <v>1.95</v>
      </c>
      <c r="J159">
        <v>78</v>
      </c>
      <c r="L159">
        <f t="shared" si="13"/>
        <v>78</v>
      </c>
      <c r="M159" s="6">
        <f t="shared" si="14"/>
        <v>65</v>
      </c>
      <c r="O159" s="2">
        <f t="shared" si="15"/>
        <v>0</v>
      </c>
      <c r="Q159" s="2">
        <f t="shared" si="16"/>
        <v>0</v>
      </c>
      <c r="S159" s="2">
        <f t="shared" si="17"/>
        <v>0</v>
      </c>
      <c r="Y159" s="2">
        <f t="shared" si="18"/>
        <v>0</v>
      </c>
      <c r="Z159" s="2"/>
      <c r="AA159" s="2"/>
      <c r="AB159" s="2"/>
      <c r="AC159" s="2"/>
      <c r="AN159" s="1" t="s">
        <v>832</v>
      </c>
      <c r="AQ159" t="s">
        <v>833</v>
      </c>
      <c r="AR159">
        <v>78</v>
      </c>
    </row>
    <row r="160" spans="1:46" x14ac:dyDescent="0.25">
      <c r="A160" t="s">
        <v>736</v>
      </c>
      <c r="B160" t="s">
        <v>310</v>
      </c>
      <c r="C160" t="s">
        <v>311</v>
      </c>
      <c r="D160" t="s">
        <v>312</v>
      </c>
      <c r="E160" t="s">
        <v>834</v>
      </c>
      <c r="F160" t="s">
        <v>835</v>
      </c>
      <c r="G160">
        <v>250</v>
      </c>
      <c r="H160" t="s">
        <v>245</v>
      </c>
      <c r="I160">
        <v>3.5</v>
      </c>
      <c r="J160">
        <v>145</v>
      </c>
      <c r="L160">
        <f t="shared" si="13"/>
        <v>145</v>
      </c>
      <c r="M160" s="6">
        <f t="shared" si="14"/>
        <v>57.999999999999993</v>
      </c>
      <c r="O160" s="2">
        <f t="shared" si="15"/>
        <v>0</v>
      </c>
      <c r="Q160" s="2">
        <f t="shared" si="16"/>
        <v>0</v>
      </c>
      <c r="S160" s="2">
        <f t="shared" si="17"/>
        <v>0</v>
      </c>
      <c r="Y160" s="2">
        <f t="shared" si="18"/>
        <v>0</v>
      </c>
      <c r="Z160" s="2"/>
      <c r="AA160" s="2"/>
      <c r="AB160" s="2"/>
      <c r="AC160" s="2"/>
      <c r="AQ160" t="s">
        <v>836</v>
      </c>
      <c r="AR160">
        <v>145</v>
      </c>
    </row>
    <row r="161" spans="1:51" ht="120" x14ac:dyDescent="0.25">
      <c r="A161" t="s">
        <v>736</v>
      </c>
      <c r="B161" t="s">
        <v>310</v>
      </c>
      <c r="C161" t="s">
        <v>311</v>
      </c>
      <c r="D161" t="s">
        <v>312</v>
      </c>
      <c r="E161" t="s">
        <v>837</v>
      </c>
      <c r="F161" t="s">
        <v>838</v>
      </c>
      <c r="G161">
        <v>130</v>
      </c>
      <c r="H161" t="s">
        <v>245</v>
      </c>
      <c r="I161">
        <v>2.5</v>
      </c>
      <c r="J161">
        <v>110</v>
      </c>
      <c r="L161">
        <f t="shared" si="13"/>
        <v>110</v>
      </c>
      <c r="M161" s="6">
        <f t="shared" si="14"/>
        <v>84.615384615384613</v>
      </c>
      <c r="O161" s="2">
        <f t="shared" si="15"/>
        <v>0</v>
      </c>
      <c r="Q161" s="2">
        <f t="shared" si="16"/>
        <v>0</v>
      </c>
      <c r="S161" s="2">
        <f t="shared" si="17"/>
        <v>0</v>
      </c>
      <c r="Y161" s="2">
        <f t="shared" si="18"/>
        <v>0</v>
      </c>
      <c r="Z161" s="2"/>
      <c r="AA161" s="2"/>
      <c r="AB161" s="2"/>
      <c r="AC161" s="2"/>
      <c r="AN161" s="1" t="s">
        <v>839</v>
      </c>
      <c r="AP161" s="1" t="s">
        <v>840</v>
      </c>
      <c r="AQ161" t="s">
        <v>841</v>
      </c>
      <c r="AR161">
        <v>110</v>
      </c>
    </row>
    <row r="162" spans="1:51" ht="150" x14ac:dyDescent="0.25">
      <c r="A162" t="s">
        <v>736</v>
      </c>
      <c r="B162" t="s">
        <v>310</v>
      </c>
      <c r="C162" t="s">
        <v>311</v>
      </c>
      <c r="D162" t="s">
        <v>312</v>
      </c>
      <c r="E162" t="s">
        <v>842</v>
      </c>
      <c r="F162" t="s">
        <v>843</v>
      </c>
      <c r="G162">
        <v>230</v>
      </c>
      <c r="H162" t="s">
        <v>245</v>
      </c>
      <c r="I162">
        <v>2.5</v>
      </c>
      <c r="J162">
        <v>172</v>
      </c>
      <c r="L162">
        <f t="shared" si="13"/>
        <v>172</v>
      </c>
      <c r="M162" s="6">
        <f t="shared" si="14"/>
        <v>74.782608695652172</v>
      </c>
      <c r="N162">
        <v>31</v>
      </c>
      <c r="O162" s="2">
        <f t="shared" si="15"/>
        <v>89.85507246376811</v>
      </c>
      <c r="P162">
        <v>11.1</v>
      </c>
      <c r="Q162" s="2">
        <f t="shared" si="16"/>
        <v>40.217391304347828</v>
      </c>
      <c r="R162">
        <v>1.77</v>
      </c>
      <c r="S162" s="2">
        <f t="shared" si="17"/>
        <v>64.130434782608688</v>
      </c>
      <c r="T162">
        <v>97.3</v>
      </c>
      <c r="U162">
        <v>90.7</v>
      </c>
      <c r="V162">
        <v>99.1</v>
      </c>
      <c r="W162">
        <v>94.4</v>
      </c>
      <c r="X162">
        <v>43.1</v>
      </c>
      <c r="Y162" s="2">
        <f t="shared" si="18"/>
        <v>48.777616279069768</v>
      </c>
      <c r="Z162" s="2"/>
      <c r="AA162" s="2"/>
      <c r="AB162" s="2"/>
      <c r="AC162" s="2"/>
      <c r="AN162" t="s">
        <v>844</v>
      </c>
      <c r="AP162" s="1" t="s">
        <v>845</v>
      </c>
      <c r="AQ162" t="s">
        <v>841</v>
      </c>
      <c r="AR162">
        <v>172</v>
      </c>
    </row>
    <row r="163" spans="1:51" ht="180" x14ac:dyDescent="0.25">
      <c r="A163" t="s">
        <v>736</v>
      </c>
      <c r="B163" t="s">
        <v>310</v>
      </c>
      <c r="C163" t="s">
        <v>311</v>
      </c>
      <c r="D163" t="s">
        <v>312</v>
      </c>
      <c r="E163" t="s">
        <v>846</v>
      </c>
      <c r="F163" t="s">
        <v>847</v>
      </c>
      <c r="G163">
        <v>150</v>
      </c>
      <c r="H163" t="s">
        <v>245</v>
      </c>
      <c r="J163">
        <v>55</v>
      </c>
      <c r="L163">
        <f t="shared" si="13"/>
        <v>55</v>
      </c>
      <c r="M163" s="6">
        <f t="shared" si="14"/>
        <v>36.666666666666664</v>
      </c>
      <c r="N163">
        <v>28.5</v>
      </c>
      <c r="O163" s="2">
        <f t="shared" si="15"/>
        <v>126.66666666666666</v>
      </c>
      <c r="Q163" s="2">
        <f t="shared" si="16"/>
        <v>0</v>
      </c>
      <c r="S163" s="2">
        <f t="shared" si="17"/>
        <v>0</v>
      </c>
      <c r="Y163" s="2">
        <f t="shared" si="18"/>
        <v>0</v>
      </c>
      <c r="Z163" s="2"/>
      <c r="AA163" s="2"/>
      <c r="AB163" s="2"/>
      <c r="AC163" s="2"/>
      <c r="AN163" s="1" t="s">
        <v>848</v>
      </c>
      <c r="AO163" s="1" t="s">
        <v>849</v>
      </c>
      <c r="AP163" s="1" t="s">
        <v>850</v>
      </c>
      <c r="AQ163" t="s">
        <v>841</v>
      </c>
      <c r="AR163">
        <v>55</v>
      </c>
    </row>
    <row r="164" spans="1:51" x14ac:dyDescent="0.25">
      <c r="A164" t="s">
        <v>851</v>
      </c>
      <c r="E164" t="s">
        <v>852</v>
      </c>
      <c r="F164" t="s">
        <v>853</v>
      </c>
      <c r="G164">
        <v>250</v>
      </c>
      <c r="H164" t="s">
        <v>171</v>
      </c>
      <c r="I164">
        <v>8.3650000000000002</v>
      </c>
      <c r="J164">
        <v>600</v>
      </c>
      <c r="L164">
        <f t="shared" si="13"/>
        <v>600</v>
      </c>
      <c r="M164" s="6">
        <f t="shared" si="14"/>
        <v>240</v>
      </c>
      <c r="O164" s="2">
        <f t="shared" si="15"/>
        <v>0</v>
      </c>
      <c r="Q164" s="2">
        <f t="shared" si="16"/>
        <v>0</v>
      </c>
      <c r="S164" s="2">
        <f t="shared" si="17"/>
        <v>0</v>
      </c>
      <c r="Y164" s="2">
        <f t="shared" si="18"/>
        <v>0</v>
      </c>
      <c r="Z164" s="2"/>
      <c r="AA164" s="2"/>
      <c r="AB164" s="2"/>
      <c r="AC164" s="2"/>
      <c r="AQ164" t="s">
        <v>854</v>
      </c>
      <c r="AR164">
        <v>600</v>
      </c>
    </row>
    <row r="165" spans="1:51" ht="135" x14ac:dyDescent="0.25">
      <c r="A165" t="s">
        <v>851</v>
      </c>
      <c r="B165" t="s">
        <v>855</v>
      </c>
      <c r="C165" t="s">
        <v>856</v>
      </c>
      <c r="E165" t="s">
        <v>857</v>
      </c>
      <c r="F165" t="s">
        <v>858</v>
      </c>
      <c r="G165">
        <v>1000</v>
      </c>
      <c r="H165" t="s">
        <v>171</v>
      </c>
      <c r="I165">
        <v>9.6300000000000008</v>
      </c>
      <c r="J165">
        <v>881</v>
      </c>
      <c r="L165">
        <f t="shared" si="13"/>
        <v>881</v>
      </c>
      <c r="M165" s="6">
        <f t="shared" si="14"/>
        <v>88.1</v>
      </c>
      <c r="N165">
        <v>128</v>
      </c>
      <c r="O165" s="2">
        <f t="shared" si="15"/>
        <v>85.333333333333343</v>
      </c>
      <c r="P165">
        <v>80.400000000000006</v>
      </c>
      <c r="Q165" s="2">
        <f t="shared" si="16"/>
        <v>67</v>
      </c>
      <c r="R165">
        <v>9.2100000000000009</v>
      </c>
      <c r="S165" s="2">
        <f t="shared" si="17"/>
        <v>76.75</v>
      </c>
      <c r="V165">
        <v>76.2</v>
      </c>
      <c r="W165">
        <v>91.6</v>
      </c>
      <c r="X165">
        <v>68.7</v>
      </c>
      <c r="Y165" s="2">
        <f t="shared" si="18"/>
        <v>0</v>
      </c>
      <c r="Z165" s="2"/>
      <c r="AA165" s="2"/>
      <c r="AB165" s="2"/>
      <c r="AC165" s="2"/>
      <c r="AN165" s="1" t="s">
        <v>859</v>
      </c>
      <c r="AO165" t="s">
        <v>860</v>
      </c>
      <c r="AP165" s="1" t="s">
        <v>861</v>
      </c>
      <c r="AQ165" t="s">
        <v>862</v>
      </c>
      <c r="AR165">
        <v>881</v>
      </c>
      <c r="AS165" t="s">
        <v>863</v>
      </c>
      <c r="AT165" t="s">
        <v>218</v>
      </c>
    </row>
    <row r="166" spans="1:51" ht="30" x14ac:dyDescent="0.25">
      <c r="A166" t="s">
        <v>851</v>
      </c>
      <c r="B166" t="s">
        <v>864</v>
      </c>
      <c r="C166" t="s">
        <v>865</v>
      </c>
      <c r="D166" t="s">
        <v>866</v>
      </c>
      <c r="E166" t="s">
        <v>867</v>
      </c>
      <c r="F166" t="s">
        <v>868</v>
      </c>
      <c r="G166">
        <v>160</v>
      </c>
      <c r="H166" t="s">
        <v>869</v>
      </c>
      <c r="I166">
        <v>3</v>
      </c>
      <c r="J166">
        <v>138</v>
      </c>
      <c r="L166">
        <f t="shared" si="13"/>
        <v>138</v>
      </c>
      <c r="M166" s="6">
        <f t="shared" si="14"/>
        <v>86.25</v>
      </c>
      <c r="O166" s="2">
        <f t="shared" si="15"/>
        <v>0</v>
      </c>
      <c r="Q166" s="2">
        <f t="shared" si="16"/>
        <v>0</v>
      </c>
      <c r="S166" s="2">
        <f t="shared" si="17"/>
        <v>0</v>
      </c>
      <c r="Y166" s="2">
        <f t="shared" si="18"/>
        <v>0</v>
      </c>
      <c r="Z166" s="2"/>
      <c r="AA166" s="2"/>
      <c r="AB166" s="2"/>
      <c r="AC166" s="2"/>
      <c r="AN166" t="s">
        <v>870</v>
      </c>
      <c r="AP166" s="1" t="s">
        <v>871</v>
      </c>
      <c r="AQ166" t="s">
        <v>872</v>
      </c>
      <c r="AR166">
        <v>138</v>
      </c>
      <c r="AS166" t="s">
        <v>873</v>
      </c>
      <c r="AT166" t="s">
        <v>218</v>
      </c>
    </row>
    <row r="167" spans="1:51" ht="60" x14ac:dyDescent="0.25">
      <c r="A167" t="s">
        <v>851</v>
      </c>
      <c r="B167" t="s">
        <v>864</v>
      </c>
      <c r="C167" t="s">
        <v>865</v>
      </c>
      <c r="D167" t="s">
        <v>874</v>
      </c>
      <c r="E167" t="s">
        <v>875</v>
      </c>
      <c r="F167" t="s">
        <v>876</v>
      </c>
      <c r="G167">
        <v>60</v>
      </c>
      <c r="H167" t="s">
        <v>869</v>
      </c>
      <c r="I167">
        <v>2</v>
      </c>
      <c r="J167">
        <v>60</v>
      </c>
      <c r="L167">
        <f t="shared" si="13"/>
        <v>60</v>
      </c>
      <c r="M167" s="6">
        <f t="shared" si="14"/>
        <v>100</v>
      </c>
      <c r="O167" s="2">
        <f t="shared" si="15"/>
        <v>0</v>
      </c>
      <c r="Q167" s="2">
        <f t="shared" si="16"/>
        <v>0</v>
      </c>
      <c r="S167" s="2">
        <f t="shared" si="17"/>
        <v>0</v>
      </c>
      <c r="Y167" s="2">
        <f t="shared" si="18"/>
        <v>0</v>
      </c>
      <c r="Z167" s="2"/>
      <c r="AA167" s="2"/>
      <c r="AB167" s="2"/>
      <c r="AC167" s="2"/>
      <c r="AN167" s="1" t="s">
        <v>877</v>
      </c>
      <c r="AP167" s="1" t="s">
        <v>878</v>
      </c>
      <c r="AQ167" t="s">
        <v>872</v>
      </c>
      <c r="AR167">
        <v>60</v>
      </c>
    </row>
    <row r="168" spans="1:51" ht="75" x14ac:dyDescent="0.25">
      <c r="A168" t="s">
        <v>851</v>
      </c>
      <c r="B168" t="s">
        <v>855</v>
      </c>
      <c r="C168" t="s">
        <v>856</v>
      </c>
      <c r="E168" t="s">
        <v>879</v>
      </c>
      <c r="F168" t="s">
        <v>880</v>
      </c>
      <c r="G168">
        <v>860</v>
      </c>
      <c r="H168" t="s">
        <v>171</v>
      </c>
      <c r="I168">
        <v>8.5210000000000008</v>
      </c>
      <c r="J168">
        <v>840</v>
      </c>
      <c r="L168">
        <f t="shared" si="13"/>
        <v>840</v>
      </c>
      <c r="M168" s="6">
        <f t="shared" si="14"/>
        <v>97.674418604651152</v>
      </c>
      <c r="N168">
        <v>195</v>
      </c>
      <c r="O168" s="2">
        <f t="shared" si="15"/>
        <v>151.16279069767441</v>
      </c>
      <c r="P168">
        <v>41.3</v>
      </c>
      <c r="Q168" s="2">
        <f t="shared" si="16"/>
        <v>40.019379844961236</v>
      </c>
      <c r="R168">
        <v>8</v>
      </c>
      <c r="S168" s="2">
        <f t="shared" si="17"/>
        <v>77.519379844961236</v>
      </c>
      <c r="V168">
        <v>0</v>
      </c>
      <c r="W168">
        <v>0</v>
      </c>
      <c r="X168">
        <v>0</v>
      </c>
      <c r="Y168" s="2">
        <f t="shared" si="18"/>
        <v>0</v>
      </c>
      <c r="Z168" s="2"/>
      <c r="AA168" s="2"/>
      <c r="AB168" s="2"/>
      <c r="AC168" s="2"/>
      <c r="AN168" s="1" t="s">
        <v>881</v>
      </c>
      <c r="AP168" s="1" t="s">
        <v>882</v>
      </c>
      <c r="AQ168" t="s">
        <v>883</v>
      </c>
      <c r="AR168">
        <v>840</v>
      </c>
    </row>
    <row r="169" spans="1:51" ht="180" x14ac:dyDescent="0.25">
      <c r="A169" t="s">
        <v>851</v>
      </c>
      <c r="B169" t="s">
        <v>884</v>
      </c>
      <c r="C169" t="s">
        <v>885</v>
      </c>
      <c r="E169" t="s">
        <v>886</v>
      </c>
      <c r="F169" t="s">
        <v>887</v>
      </c>
      <c r="G169">
        <v>370</v>
      </c>
      <c r="H169" t="s">
        <v>171</v>
      </c>
      <c r="I169">
        <v>4.8810000000000002</v>
      </c>
      <c r="J169">
        <v>340</v>
      </c>
      <c r="L169">
        <f t="shared" si="13"/>
        <v>340</v>
      </c>
      <c r="M169" s="6">
        <f t="shared" si="14"/>
        <v>91.891891891891902</v>
      </c>
      <c r="O169" s="2">
        <f t="shared" si="15"/>
        <v>0</v>
      </c>
      <c r="Q169" s="2">
        <f t="shared" si="16"/>
        <v>0</v>
      </c>
      <c r="S169" s="2">
        <f t="shared" si="17"/>
        <v>0</v>
      </c>
      <c r="Y169" s="2">
        <f t="shared" si="18"/>
        <v>0</v>
      </c>
      <c r="Z169" s="2"/>
      <c r="AA169" s="2"/>
      <c r="AB169" s="2"/>
      <c r="AC169" s="2"/>
      <c r="AN169" s="1" t="s">
        <v>888</v>
      </c>
      <c r="AP169" s="1" t="s">
        <v>889</v>
      </c>
      <c r="AQ169" t="s">
        <v>890</v>
      </c>
      <c r="AR169">
        <v>340</v>
      </c>
    </row>
    <row r="170" spans="1:51" x14ac:dyDescent="0.25">
      <c r="A170" t="s">
        <v>851</v>
      </c>
      <c r="B170" t="s">
        <v>855</v>
      </c>
      <c r="C170" t="s">
        <v>856</v>
      </c>
      <c r="E170" t="s">
        <v>891</v>
      </c>
      <c r="F170" t="s">
        <v>892</v>
      </c>
      <c r="G170">
        <v>900</v>
      </c>
      <c r="H170" t="s">
        <v>171</v>
      </c>
      <c r="I170">
        <v>6.2450000000000001</v>
      </c>
      <c r="J170">
        <v>924</v>
      </c>
      <c r="L170">
        <f t="shared" si="13"/>
        <v>924</v>
      </c>
      <c r="M170" s="6">
        <f t="shared" si="14"/>
        <v>102.66666666666666</v>
      </c>
      <c r="O170" s="2">
        <f t="shared" si="15"/>
        <v>0</v>
      </c>
      <c r="Q170" s="2">
        <f t="shared" si="16"/>
        <v>0</v>
      </c>
      <c r="S170" s="2">
        <f t="shared" si="17"/>
        <v>0</v>
      </c>
      <c r="Y170" s="2">
        <f t="shared" si="18"/>
        <v>0</v>
      </c>
      <c r="Z170" s="2"/>
      <c r="AA170" s="2"/>
      <c r="AB170" s="2"/>
      <c r="AC170" s="2"/>
      <c r="AQ170" t="s">
        <v>893</v>
      </c>
      <c r="AR170">
        <v>924</v>
      </c>
    </row>
    <row r="171" spans="1:51" x14ac:dyDescent="0.25">
      <c r="A171" t="s">
        <v>851</v>
      </c>
      <c r="B171" t="s">
        <v>855</v>
      </c>
      <c r="C171" t="s">
        <v>856</v>
      </c>
      <c r="E171" t="s">
        <v>894</v>
      </c>
      <c r="F171" t="s">
        <v>895</v>
      </c>
      <c r="G171">
        <v>40</v>
      </c>
      <c r="H171" t="s">
        <v>171</v>
      </c>
      <c r="I171">
        <v>0.7</v>
      </c>
      <c r="J171">
        <v>41</v>
      </c>
      <c r="L171">
        <f t="shared" si="13"/>
        <v>41</v>
      </c>
      <c r="M171" s="6">
        <f t="shared" si="14"/>
        <v>102.49999999999999</v>
      </c>
      <c r="O171" s="2">
        <f t="shared" si="15"/>
        <v>0</v>
      </c>
      <c r="Q171" s="2">
        <f t="shared" si="16"/>
        <v>0</v>
      </c>
      <c r="S171" s="2">
        <f t="shared" si="17"/>
        <v>0</v>
      </c>
      <c r="Y171" s="2">
        <f t="shared" si="18"/>
        <v>0</v>
      </c>
      <c r="Z171" s="2"/>
      <c r="AA171" s="2"/>
      <c r="AB171" s="2"/>
      <c r="AC171" s="2"/>
      <c r="AQ171" t="s">
        <v>893</v>
      </c>
      <c r="AR171">
        <v>41</v>
      </c>
    </row>
    <row r="172" spans="1:51" ht="255" x14ac:dyDescent="0.25">
      <c r="A172" t="s">
        <v>851</v>
      </c>
      <c r="B172" t="s">
        <v>896</v>
      </c>
      <c r="C172" t="s">
        <v>897</v>
      </c>
      <c r="E172" t="s">
        <v>898</v>
      </c>
      <c r="F172" t="s">
        <v>899</v>
      </c>
      <c r="G172">
        <v>1200</v>
      </c>
      <c r="H172" t="s">
        <v>171</v>
      </c>
      <c r="I172">
        <v>9.3379999999999992</v>
      </c>
      <c r="J172">
        <v>878</v>
      </c>
      <c r="L172">
        <f t="shared" si="13"/>
        <v>878</v>
      </c>
      <c r="M172" s="6">
        <f t="shared" si="14"/>
        <v>73.166666666666671</v>
      </c>
      <c r="N172">
        <v>115</v>
      </c>
      <c r="O172" s="2">
        <f t="shared" si="15"/>
        <v>63.888888888888886</v>
      </c>
      <c r="P172">
        <v>101</v>
      </c>
      <c r="Q172" s="2">
        <f t="shared" si="16"/>
        <v>70.138888888888886</v>
      </c>
      <c r="R172">
        <v>10.6</v>
      </c>
      <c r="S172" s="2">
        <f t="shared" si="17"/>
        <v>73.6111111111111</v>
      </c>
      <c r="T172">
        <v>99.6</v>
      </c>
      <c r="U172">
        <v>98.1</v>
      </c>
      <c r="V172">
        <v>99.5</v>
      </c>
      <c r="W172">
        <v>95.9</v>
      </c>
      <c r="X172">
        <v>67.8</v>
      </c>
      <c r="Y172" s="2">
        <f t="shared" si="18"/>
        <v>94.040432801822334</v>
      </c>
      <c r="Z172" s="2"/>
      <c r="AA172" s="2"/>
      <c r="AB172" s="2"/>
      <c r="AC172" s="2"/>
      <c r="AN172" s="1" t="s">
        <v>900</v>
      </c>
      <c r="AO172" s="1" t="s">
        <v>901</v>
      </c>
      <c r="AP172" s="1" t="s">
        <v>902</v>
      </c>
      <c r="AQ172" t="s">
        <v>903</v>
      </c>
      <c r="AR172">
        <v>878</v>
      </c>
    </row>
    <row r="173" spans="1:51" x14ac:dyDescent="0.25">
      <c r="A173" t="s">
        <v>851</v>
      </c>
      <c r="B173" t="s">
        <v>855</v>
      </c>
      <c r="C173" t="s">
        <v>856</v>
      </c>
      <c r="D173" t="s">
        <v>904</v>
      </c>
      <c r="E173" t="s">
        <v>905</v>
      </c>
      <c r="F173" t="s">
        <v>906</v>
      </c>
      <c r="G173">
        <v>30400</v>
      </c>
      <c r="H173" t="s">
        <v>171</v>
      </c>
      <c r="L173">
        <f t="shared" si="13"/>
        <v>0</v>
      </c>
      <c r="M173" s="6">
        <f t="shared" si="14"/>
        <v>0</v>
      </c>
      <c r="N173">
        <v>1544</v>
      </c>
      <c r="O173" s="2">
        <f t="shared" si="15"/>
        <v>33.859649122807021</v>
      </c>
      <c r="P173">
        <v>1128</v>
      </c>
      <c r="Q173" s="2">
        <f t="shared" si="16"/>
        <v>30.921052631578949</v>
      </c>
      <c r="R173">
        <v>81.5</v>
      </c>
      <c r="S173" s="2">
        <f t="shared" si="17"/>
        <v>22.341008771929825</v>
      </c>
      <c r="T173">
        <v>97.4</v>
      </c>
      <c r="U173">
        <v>94.7</v>
      </c>
      <c r="V173">
        <v>94.7</v>
      </c>
      <c r="W173">
        <v>89</v>
      </c>
      <c r="X173">
        <v>90</v>
      </c>
      <c r="Y173" s="2" t="e">
        <f t="shared" si="18"/>
        <v>#DIV/0!</v>
      </c>
      <c r="Z173" s="2">
        <v>19755</v>
      </c>
      <c r="AA173" s="2"/>
      <c r="AB173" s="2">
        <v>7110</v>
      </c>
      <c r="AC173" s="2">
        <v>157</v>
      </c>
      <c r="AD173">
        <v>253</v>
      </c>
      <c r="AE173">
        <v>14.1</v>
      </c>
      <c r="AJ173">
        <v>100</v>
      </c>
      <c r="AQ173" t="s">
        <v>907</v>
      </c>
      <c r="AS173" t="s">
        <v>908</v>
      </c>
      <c r="AU173" t="s">
        <v>909</v>
      </c>
      <c r="AW173" t="s">
        <v>910</v>
      </c>
      <c r="AY173" t="s">
        <v>911</v>
      </c>
    </row>
    <row r="174" spans="1:51" ht="165" x14ac:dyDescent="0.25">
      <c r="A174" t="s">
        <v>851</v>
      </c>
      <c r="B174" t="s">
        <v>855</v>
      </c>
      <c r="C174" t="s">
        <v>856</v>
      </c>
      <c r="D174" t="s">
        <v>912</v>
      </c>
      <c r="E174" t="s">
        <v>913</v>
      </c>
      <c r="F174" t="s">
        <v>914</v>
      </c>
      <c r="G174">
        <v>360</v>
      </c>
      <c r="H174" t="s">
        <v>171</v>
      </c>
      <c r="I174">
        <v>4.4000000000000004</v>
      </c>
      <c r="J174">
        <v>363</v>
      </c>
      <c r="L174">
        <f t="shared" si="13"/>
        <v>363</v>
      </c>
      <c r="M174" s="6">
        <f t="shared" si="14"/>
        <v>100.83333333333333</v>
      </c>
      <c r="N174">
        <v>78.400000000000006</v>
      </c>
      <c r="O174" s="2">
        <f t="shared" si="15"/>
        <v>145.18518518518519</v>
      </c>
      <c r="Q174" s="2">
        <f t="shared" si="16"/>
        <v>0</v>
      </c>
      <c r="S174" s="2">
        <f t="shared" si="17"/>
        <v>0</v>
      </c>
      <c r="Y174" s="2">
        <f t="shared" si="18"/>
        <v>0</v>
      </c>
      <c r="Z174" s="2"/>
      <c r="AA174" s="2"/>
      <c r="AB174" s="2"/>
      <c r="AC174" s="2"/>
      <c r="AN174" s="1" t="s">
        <v>915</v>
      </c>
      <c r="AP174" s="1" t="s">
        <v>916</v>
      </c>
      <c r="AQ174" t="s">
        <v>917</v>
      </c>
      <c r="AR174">
        <v>363</v>
      </c>
    </row>
    <row r="175" spans="1:51" x14ac:dyDescent="0.25">
      <c r="A175" t="s">
        <v>851</v>
      </c>
      <c r="B175" t="s">
        <v>884</v>
      </c>
      <c r="C175" t="s">
        <v>885</v>
      </c>
      <c r="D175" t="s">
        <v>918</v>
      </c>
      <c r="E175" t="s">
        <v>919</v>
      </c>
      <c r="F175" t="s">
        <v>920</v>
      </c>
      <c r="G175">
        <v>195</v>
      </c>
      <c r="H175" t="s">
        <v>171</v>
      </c>
      <c r="L175">
        <f t="shared" si="13"/>
        <v>0</v>
      </c>
      <c r="M175" s="6">
        <f t="shared" si="14"/>
        <v>0</v>
      </c>
      <c r="O175" s="2">
        <f t="shared" si="15"/>
        <v>0</v>
      </c>
      <c r="Q175" s="2">
        <f t="shared" si="16"/>
        <v>0</v>
      </c>
      <c r="S175" s="2">
        <f t="shared" si="17"/>
        <v>0</v>
      </c>
      <c r="Y175" s="2" t="e">
        <f t="shared" si="18"/>
        <v>#DIV/0!</v>
      </c>
      <c r="Z175" s="2"/>
      <c r="AA175" s="2"/>
      <c r="AB175" s="2"/>
      <c r="AC175" s="2"/>
    </row>
    <row r="176" spans="1:51" x14ac:dyDescent="0.25">
      <c r="A176" t="s">
        <v>851</v>
      </c>
      <c r="B176" t="s">
        <v>855</v>
      </c>
      <c r="C176" t="s">
        <v>856</v>
      </c>
      <c r="D176" t="s">
        <v>921</v>
      </c>
      <c r="E176" t="s">
        <v>922</v>
      </c>
      <c r="F176" t="s">
        <v>923</v>
      </c>
      <c r="G176">
        <v>1400</v>
      </c>
      <c r="H176" t="s">
        <v>171</v>
      </c>
      <c r="I176">
        <v>13.589</v>
      </c>
      <c r="J176">
        <v>2257</v>
      </c>
      <c r="L176">
        <f t="shared" si="13"/>
        <v>2257</v>
      </c>
      <c r="M176" s="6">
        <f t="shared" si="14"/>
        <v>161.21428571428572</v>
      </c>
      <c r="N176">
        <v>447</v>
      </c>
      <c r="O176" s="2">
        <f t="shared" si="15"/>
        <v>212.85714285714286</v>
      </c>
      <c r="P176">
        <v>147</v>
      </c>
      <c r="Q176" s="2">
        <f t="shared" si="16"/>
        <v>87.5</v>
      </c>
      <c r="R176">
        <v>22.1</v>
      </c>
      <c r="S176" s="2">
        <f t="shared" si="17"/>
        <v>131.54761904761904</v>
      </c>
      <c r="T176">
        <v>85.2</v>
      </c>
      <c r="U176">
        <v>71.8</v>
      </c>
      <c r="V176">
        <v>77.099999999999994</v>
      </c>
      <c r="W176">
        <v>52.1</v>
      </c>
      <c r="X176">
        <v>30.8</v>
      </c>
      <c r="Y176" s="2">
        <f t="shared" si="18"/>
        <v>38.969871510855121</v>
      </c>
      <c r="Z176" s="2"/>
      <c r="AA176" s="2"/>
      <c r="AB176" s="2"/>
      <c r="AC176" s="2"/>
      <c r="AQ176" t="s">
        <v>924</v>
      </c>
      <c r="AR176">
        <v>1457</v>
      </c>
      <c r="AS176" t="s">
        <v>925</v>
      </c>
      <c r="AT176">
        <v>800</v>
      </c>
    </row>
    <row r="177" spans="1:49" x14ac:dyDescent="0.25">
      <c r="A177" t="s">
        <v>851</v>
      </c>
      <c r="B177" t="s">
        <v>855</v>
      </c>
      <c r="C177" t="s">
        <v>856</v>
      </c>
      <c r="D177" t="s">
        <v>926</v>
      </c>
      <c r="E177" t="s">
        <v>927</v>
      </c>
      <c r="F177" t="s">
        <v>928</v>
      </c>
      <c r="G177">
        <v>380</v>
      </c>
      <c r="I177">
        <v>1</v>
      </c>
      <c r="J177">
        <v>26</v>
      </c>
      <c r="L177">
        <f t="shared" si="13"/>
        <v>26</v>
      </c>
      <c r="M177" s="6">
        <f t="shared" si="14"/>
        <v>6.8421052631578956</v>
      </c>
      <c r="O177" s="2">
        <f t="shared" si="15"/>
        <v>0</v>
      </c>
      <c r="Q177" s="2">
        <f t="shared" si="16"/>
        <v>0</v>
      </c>
      <c r="S177" s="2">
        <f t="shared" si="17"/>
        <v>0</v>
      </c>
      <c r="Y177" s="2">
        <f t="shared" si="18"/>
        <v>0</v>
      </c>
      <c r="Z177" s="2"/>
      <c r="AA177" s="2"/>
      <c r="AB177" s="2"/>
      <c r="AC177" s="2"/>
      <c r="AQ177" t="s">
        <v>924</v>
      </c>
      <c r="AR177">
        <v>26</v>
      </c>
    </row>
    <row r="178" spans="1:49" x14ac:dyDescent="0.25">
      <c r="A178" t="s">
        <v>851</v>
      </c>
      <c r="B178" t="s">
        <v>855</v>
      </c>
      <c r="C178" t="s">
        <v>856</v>
      </c>
      <c r="E178" t="s">
        <v>929</v>
      </c>
      <c r="F178" t="s">
        <v>930</v>
      </c>
      <c r="G178">
        <v>700</v>
      </c>
      <c r="H178" t="s">
        <v>171</v>
      </c>
      <c r="I178">
        <v>3.2709999999999999</v>
      </c>
      <c r="J178">
        <v>308</v>
      </c>
      <c r="L178">
        <f t="shared" si="13"/>
        <v>308</v>
      </c>
      <c r="M178" s="6">
        <f t="shared" si="14"/>
        <v>44</v>
      </c>
      <c r="N178">
        <v>35</v>
      </c>
      <c r="O178" s="2">
        <f t="shared" si="15"/>
        <v>33.333333333333329</v>
      </c>
      <c r="P178">
        <v>20.2</v>
      </c>
      <c r="Q178" s="2">
        <f t="shared" si="16"/>
        <v>24.047619047619044</v>
      </c>
      <c r="R178">
        <v>3.36</v>
      </c>
      <c r="S178" s="2">
        <f t="shared" si="17"/>
        <v>40</v>
      </c>
      <c r="V178">
        <v>0</v>
      </c>
      <c r="W178">
        <v>73.8</v>
      </c>
      <c r="X178">
        <v>67</v>
      </c>
      <c r="Y178" s="2">
        <f t="shared" si="18"/>
        <v>0</v>
      </c>
      <c r="Z178" s="2"/>
      <c r="AA178" s="2"/>
      <c r="AB178" s="2"/>
      <c r="AC178" s="2"/>
      <c r="AQ178" t="s">
        <v>931</v>
      </c>
      <c r="AR178">
        <v>308</v>
      </c>
    </row>
    <row r="179" spans="1:49" x14ac:dyDescent="0.25">
      <c r="A179" t="s">
        <v>851</v>
      </c>
      <c r="B179" t="s">
        <v>855</v>
      </c>
      <c r="C179" t="s">
        <v>856</v>
      </c>
      <c r="D179" t="s">
        <v>932</v>
      </c>
      <c r="E179" t="s">
        <v>933</v>
      </c>
      <c r="F179" t="s">
        <v>934</v>
      </c>
      <c r="G179">
        <v>1600</v>
      </c>
      <c r="H179" t="s">
        <v>171</v>
      </c>
      <c r="I179">
        <v>21.648</v>
      </c>
      <c r="J179">
        <v>1755</v>
      </c>
      <c r="L179">
        <f t="shared" si="13"/>
        <v>1755</v>
      </c>
      <c r="M179" s="6">
        <f t="shared" si="14"/>
        <v>109.6875</v>
      </c>
      <c r="O179" s="2">
        <f t="shared" si="15"/>
        <v>0</v>
      </c>
      <c r="Q179" s="2">
        <f t="shared" si="16"/>
        <v>0</v>
      </c>
      <c r="S179" s="2">
        <f t="shared" si="17"/>
        <v>0</v>
      </c>
      <c r="Y179" s="2">
        <f t="shared" si="18"/>
        <v>0</v>
      </c>
      <c r="Z179" s="2"/>
      <c r="AA179" s="2"/>
      <c r="AB179" s="2"/>
      <c r="AC179" s="2"/>
      <c r="AQ179" t="s">
        <v>931</v>
      </c>
      <c r="AR179">
        <v>1755</v>
      </c>
      <c r="AS179" t="s">
        <v>935</v>
      </c>
      <c r="AT179" t="s">
        <v>182</v>
      </c>
      <c r="AV179" t="s">
        <v>936</v>
      </c>
      <c r="AW179" t="s">
        <v>182</v>
      </c>
    </row>
    <row r="180" spans="1:49" ht="60" x14ac:dyDescent="0.25">
      <c r="A180" t="s">
        <v>851</v>
      </c>
      <c r="B180" t="s">
        <v>855</v>
      </c>
      <c r="C180" t="s">
        <v>856</v>
      </c>
      <c r="E180" t="s">
        <v>937</v>
      </c>
      <c r="F180" t="s">
        <v>938</v>
      </c>
      <c r="G180">
        <v>160</v>
      </c>
      <c r="H180" t="s">
        <v>171</v>
      </c>
      <c r="I180">
        <v>3.1280000000000001</v>
      </c>
      <c r="J180">
        <v>232</v>
      </c>
      <c r="L180">
        <f t="shared" si="13"/>
        <v>232</v>
      </c>
      <c r="M180" s="6">
        <f t="shared" si="14"/>
        <v>145</v>
      </c>
      <c r="N180">
        <v>200</v>
      </c>
      <c r="O180" s="2">
        <f t="shared" si="15"/>
        <v>833.33333333333337</v>
      </c>
      <c r="Q180" s="2">
        <f t="shared" si="16"/>
        <v>0</v>
      </c>
      <c r="S180" s="2">
        <f t="shared" si="17"/>
        <v>0</v>
      </c>
      <c r="Y180" s="2">
        <f t="shared" si="18"/>
        <v>0</v>
      </c>
      <c r="Z180" s="2"/>
      <c r="AA180" s="2"/>
      <c r="AB180" s="2"/>
      <c r="AC180" s="2"/>
      <c r="AN180" s="1" t="s">
        <v>939</v>
      </c>
      <c r="AP180" t="s">
        <v>940</v>
      </c>
      <c r="AQ180" t="s">
        <v>941</v>
      </c>
      <c r="AR180">
        <v>232</v>
      </c>
    </row>
    <row r="181" spans="1:49" ht="60" x14ac:dyDescent="0.25">
      <c r="A181" t="s">
        <v>851</v>
      </c>
      <c r="B181" t="s">
        <v>855</v>
      </c>
      <c r="C181" t="s">
        <v>856</v>
      </c>
      <c r="D181" t="s">
        <v>942</v>
      </c>
      <c r="E181" t="s">
        <v>943</v>
      </c>
      <c r="F181" t="s">
        <v>944</v>
      </c>
      <c r="G181">
        <v>220</v>
      </c>
      <c r="H181" t="s">
        <v>171</v>
      </c>
      <c r="I181">
        <v>3.4940000000000002</v>
      </c>
      <c r="J181">
        <v>330</v>
      </c>
      <c r="L181">
        <f t="shared" si="13"/>
        <v>330</v>
      </c>
      <c r="M181" s="6">
        <f t="shared" si="14"/>
        <v>150</v>
      </c>
      <c r="N181">
        <v>49</v>
      </c>
      <c r="O181" s="2">
        <f t="shared" si="15"/>
        <v>148.4848484848485</v>
      </c>
      <c r="Q181" s="2">
        <f t="shared" si="16"/>
        <v>0</v>
      </c>
      <c r="S181" s="2">
        <f t="shared" si="17"/>
        <v>0</v>
      </c>
      <c r="Y181" s="2">
        <f t="shared" si="18"/>
        <v>0</v>
      </c>
      <c r="Z181" s="2"/>
      <c r="AA181" s="2"/>
      <c r="AB181" s="2"/>
      <c r="AC181" s="2"/>
      <c r="AN181" s="1" t="s">
        <v>945</v>
      </c>
      <c r="AO181" t="s">
        <v>946</v>
      </c>
      <c r="AP181" s="1" t="s">
        <v>947</v>
      </c>
      <c r="AQ181" t="s">
        <v>941</v>
      </c>
      <c r="AR181">
        <v>330</v>
      </c>
    </row>
    <row r="182" spans="1:49" ht="75" x14ac:dyDescent="0.25">
      <c r="A182" t="s">
        <v>851</v>
      </c>
      <c r="B182" t="s">
        <v>948</v>
      </c>
      <c r="C182" t="s">
        <v>949</v>
      </c>
      <c r="D182" t="s">
        <v>950</v>
      </c>
      <c r="E182" t="s">
        <v>951</v>
      </c>
      <c r="F182" t="s">
        <v>952</v>
      </c>
      <c r="G182">
        <v>500</v>
      </c>
      <c r="H182" t="s">
        <v>869</v>
      </c>
      <c r="I182">
        <v>4.609</v>
      </c>
      <c r="J182">
        <v>378</v>
      </c>
      <c r="L182">
        <f t="shared" si="13"/>
        <v>378</v>
      </c>
      <c r="M182" s="6">
        <f t="shared" si="14"/>
        <v>75.599999999999994</v>
      </c>
      <c r="N182">
        <v>52.1</v>
      </c>
      <c r="O182" s="2">
        <f t="shared" si="15"/>
        <v>69.466666666666669</v>
      </c>
      <c r="Q182" s="2">
        <f t="shared" si="16"/>
        <v>0</v>
      </c>
      <c r="S182" s="2">
        <f t="shared" si="17"/>
        <v>0</v>
      </c>
      <c r="Y182" s="2">
        <f t="shared" si="18"/>
        <v>0</v>
      </c>
      <c r="Z182" s="2"/>
      <c r="AA182" s="2"/>
      <c r="AB182" s="2"/>
      <c r="AC182" s="2"/>
      <c r="AN182" s="1" t="s">
        <v>953</v>
      </c>
      <c r="AO182" t="s">
        <v>954</v>
      </c>
      <c r="AP182" s="1" t="s">
        <v>955</v>
      </c>
      <c r="AQ182" t="s">
        <v>956</v>
      </c>
      <c r="AR182">
        <v>378</v>
      </c>
    </row>
    <row r="183" spans="1:49" ht="90" x14ac:dyDescent="0.25">
      <c r="A183" t="s">
        <v>851</v>
      </c>
      <c r="B183" t="s">
        <v>855</v>
      </c>
      <c r="C183" t="s">
        <v>856</v>
      </c>
      <c r="E183" t="s">
        <v>957</v>
      </c>
      <c r="F183" t="s">
        <v>958</v>
      </c>
      <c r="G183">
        <v>850</v>
      </c>
      <c r="H183" t="s">
        <v>159</v>
      </c>
      <c r="I183">
        <v>6.83</v>
      </c>
      <c r="J183">
        <v>580</v>
      </c>
      <c r="L183">
        <f t="shared" si="13"/>
        <v>580</v>
      </c>
      <c r="M183" s="6">
        <f t="shared" si="14"/>
        <v>68.235294117647058</v>
      </c>
      <c r="N183">
        <v>74.2</v>
      </c>
      <c r="O183" s="2">
        <f t="shared" si="15"/>
        <v>58.196078431372555</v>
      </c>
      <c r="P183">
        <v>29</v>
      </c>
      <c r="Q183" s="2">
        <f t="shared" si="16"/>
        <v>28.431372549019606</v>
      </c>
      <c r="R183">
        <v>4.6399999999999997</v>
      </c>
      <c r="S183" s="2">
        <f t="shared" si="17"/>
        <v>45.490196078431367</v>
      </c>
      <c r="V183">
        <v>100</v>
      </c>
      <c r="W183">
        <v>100</v>
      </c>
      <c r="X183">
        <v>100</v>
      </c>
      <c r="Y183" s="2">
        <f t="shared" si="18"/>
        <v>0</v>
      </c>
      <c r="Z183" s="2"/>
      <c r="AA183" s="2"/>
      <c r="AB183" s="2"/>
      <c r="AC183" s="2"/>
      <c r="AN183" s="1" t="s">
        <v>959</v>
      </c>
      <c r="AO183" s="1" t="s">
        <v>960</v>
      </c>
      <c r="AP183" s="1" t="s">
        <v>961</v>
      </c>
      <c r="AQ183" t="s">
        <v>962</v>
      </c>
      <c r="AR183">
        <v>580</v>
      </c>
    </row>
    <row r="184" spans="1:49" x14ac:dyDescent="0.25">
      <c r="A184" t="s">
        <v>851</v>
      </c>
      <c r="B184" t="s">
        <v>855</v>
      </c>
      <c r="C184" t="s">
        <v>856</v>
      </c>
      <c r="D184" t="s">
        <v>963</v>
      </c>
      <c r="E184" t="s">
        <v>964</v>
      </c>
      <c r="F184" t="s">
        <v>965</v>
      </c>
      <c r="G184">
        <v>840</v>
      </c>
      <c r="H184" t="s">
        <v>171</v>
      </c>
      <c r="I184">
        <v>5.8869999999999996</v>
      </c>
      <c r="J184">
        <v>882</v>
      </c>
      <c r="L184">
        <f t="shared" si="13"/>
        <v>882</v>
      </c>
      <c r="M184" s="6">
        <f t="shared" si="14"/>
        <v>105</v>
      </c>
      <c r="O184" s="2">
        <f t="shared" si="15"/>
        <v>0</v>
      </c>
      <c r="Q184" s="2">
        <f t="shared" si="16"/>
        <v>0</v>
      </c>
      <c r="S184" s="2">
        <f t="shared" si="17"/>
        <v>0</v>
      </c>
      <c r="Y184" s="2">
        <f t="shared" si="18"/>
        <v>0</v>
      </c>
      <c r="Z184" s="2"/>
      <c r="AA184" s="2"/>
      <c r="AB184" s="2"/>
      <c r="AC184" s="2"/>
      <c r="AQ184" t="s">
        <v>966</v>
      </c>
      <c r="AR184">
        <v>882</v>
      </c>
    </row>
    <row r="185" spans="1:49" ht="45" x14ac:dyDescent="0.25">
      <c r="A185" t="s">
        <v>851</v>
      </c>
      <c r="B185" t="s">
        <v>864</v>
      </c>
      <c r="C185" t="s">
        <v>865</v>
      </c>
      <c r="D185" t="s">
        <v>874</v>
      </c>
      <c r="E185" t="s">
        <v>967</v>
      </c>
      <c r="F185" t="s">
        <v>968</v>
      </c>
      <c r="G185">
        <v>270</v>
      </c>
      <c r="H185" t="s">
        <v>869</v>
      </c>
      <c r="I185">
        <v>2.5299999999999998</v>
      </c>
      <c r="J185">
        <v>302</v>
      </c>
      <c r="L185">
        <f t="shared" si="13"/>
        <v>302</v>
      </c>
      <c r="M185" s="6">
        <f t="shared" si="14"/>
        <v>111.85185185185185</v>
      </c>
      <c r="N185">
        <v>68</v>
      </c>
      <c r="O185" s="2">
        <f t="shared" si="15"/>
        <v>167.90123456790121</v>
      </c>
      <c r="P185">
        <v>33.200000000000003</v>
      </c>
      <c r="Q185" s="2">
        <f t="shared" si="16"/>
        <v>102.46913580246914</v>
      </c>
      <c r="R185">
        <v>3.94</v>
      </c>
      <c r="S185" s="2">
        <f t="shared" si="17"/>
        <v>121.60493827160492</v>
      </c>
      <c r="V185">
        <v>81.8</v>
      </c>
      <c r="W185">
        <v>43.2</v>
      </c>
      <c r="X185">
        <v>35.5</v>
      </c>
      <c r="Y185" s="2">
        <f t="shared" si="18"/>
        <v>0</v>
      </c>
      <c r="Z185" s="2"/>
      <c r="AA185" s="2"/>
      <c r="AB185" s="2"/>
      <c r="AC185" s="2"/>
      <c r="AN185" s="1" t="s">
        <v>969</v>
      </c>
      <c r="AO185" t="s">
        <v>970</v>
      </c>
      <c r="AP185" s="1" t="s">
        <v>971</v>
      </c>
      <c r="AQ185" t="s">
        <v>972</v>
      </c>
      <c r="AR185">
        <v>302</v>
      </c>
    </row>
    <row r="186" spans="1:49" ht="30" x14ac:dyDescent="0.25">
      <c r="A186" t="s">
        <v>851</v>
      </c>
      <c r="B186" t="s">
        <v>896</v>
      </c>
      <c r="C186" t="s">
        <v>897</v>
      </c>
      <c r="D186" t="s">
        <v>912</v>
      </c>
      <c r="E186" t="s">
        <v>973</v>
      </c>
      <c r="F186" t="s">
        <v>974</v>
      </c>
      <c r="G186">
        <v>50</v>
      </c>
      <c r="H186" t="s">
        <v>171</v>
      </c>
      <c r="I186">
        <v>1.5</v>
      </c>
      <c r="J186">
        <v>98</v>
      </c>
      <c r="L186">
        <f t="shared" si="13"/>
        <v>98</v>
      </c>
      <c r="M186" s="6">
        <f t="shared" si="14"/>
        <v>196</v>
      </c>
      <c r="O186" s="2">
        <f t="shared" si="15"/>
        <v>0</v>
      </c>
      <c r="Q186" s="2">
        <f t="shared" si="16"/>
        <v>0</v>
      </c>
      <c r="S186" s="2">
        <f t="shared" si="17"/>
        <v>0</v>
      </c>
      <c r="Y186" s="2">
        <f t="shared" si="18"/>
        <v>0</v>
      </c>
      <c r="Z186" s="2"/>
      <c r="AA186" s="2"/>
      <c r="AB186" s="2"/>
      <c r="AC186" s="2"/>
      <c r="AN186" s="1" t="s">
        <v>975</v>
      </c>
      <c r="AP186" t="s">
        <v>976</v>
      </c>
      <c r="AQ186" t="s">
        <v>977</v>
      </c>
      <c r="AR186">
        <v>98</v>
      </c>
    </row>
    <row r="187" spans="1:49" ht="30" x14ac:dyDescent="0.25">
      <c r="A187" t="s">
        <v>851</v>
      </c>
      <c r="B187" t="s">
        <v>896</v>
      </c>
      <c r="C187" t="s">
        <v>897</v>
      </c>
      <c r="D187" t="s">
        <v>912</v>
      </c>
      <c r="E187" t="s">
        <v>978</v>
      </c>
      <c r="F187" t="s">
        <v>979</v>
      </c>
      <c r="G187">
        <v>100</v>
      </c>
      <c r="H187" t="s">
        <v>171</v>
      </c>
      <c r="I187">
        <v>0.57999999999999996</v>
      </c>
      <c r="J187">
        <v>36</v>
      </c>
      <c r="L187">
        <f t="shared" si="13"/>
        <v>36</v>
      </c>
      <c r="M187" s="6">
        <f t="shared" si="14"/>
        <v>36</v>
      </c>
      <c r="O187" s="2">
        <f t="shared" si="15"/>
        <v>0</v>
      </c>
      <c r="Q187" s="2">
        <f t="shared" si="16"/>
        <v>0</v>
      </c>
      <c r="S187" s="2">
        <f t="shared" si="17"/>
        <v>0</v>
      </c>
      <c r="Y187" s="2">
        <f t="shared" si="18"/>
        <v>0</v>
      </c>
      <c r="Z187" s="2"/>
      <c r="AA187" s="2"/>
      <c r="AB187" s="2"/>
      <c r="AC187" s="2"/>
      <c r="AN187" s="1" t="s">
        <v>980</v>
      </c>
      <c r="AQ187" t="s">
        <v>977</v>
      </c>
      <c r="AR187">
        <v>36</v>
      </c>
    </row>
    <row r="188" spans="1:49" x14ac:dyDescent="0.25">
      <c r="A188" t="s">
        <v>851</v>
      </c>
      <c r="B188" t="s">
        <v>855</v>
      </c>
      <c r="C188" t="s">
        <v>856</v>
      </c>
      <c r="D188" t="s">
        <v>963</v>
      </c>
      <c r="E188" t="s">
        <v>981</v>
      </c>
      <c r="F188" t="s">
        <v>982</v>
      </c>
      <c r="G188">
        <v>1950</v>
      </c>
      <c r="H188" t="s">
        <v>171</v>
      </c>
      <c r="I188">
        <v>6.8449999999999998</v>
      </c>
      <c r="J188">
        <v>1522</v>
      </c>
      <c r="L188">
        <f t="shared" si="13"/>
        <v>1522</v>
      </c>
      <c r="M188" s="6">
        <f t="shared" si="14"/>
        <v>78.051282051282058</v>
      </c>
      <c r="N188">
        <v>236</v>
      </c>
      <c r="O188" s="2">
        <f t="shared" si="15"/>
        <v>80.683760683760681</v>
      </c>
      <c r="P188">
        <v>81.7</v>
      </c>
      <c r="Q188" s="2">
        <f t="shared" si="16"/>
        <v>34.914529914529915</v>
      </c>
      <c r="R188">
        <v>13.5</v>
      </c>
      <c r="S188" s="2">
        <f t="shared" si="17"/>
        <v>57.692307692307686</v>
      </c>
      <c r="T188">
        <v>90.7</v>
      </c>
      <c r="U188">
        <v>66.900000000000006</v>
      </c>
      <c r="V188">
        <v>42</v>
      </c>
      <c r="W188">
        <v>63.5</v>
      </c>
      <c r="X188">
        <v>56.6</v>
      </c>
      <c r="Y188" s="2">
        <f t="shared" si="18"/>
        <v>29.926248357424445</v>
      </c>
      <c r="Z188" s="2"/>
      <c r="AA188" s="2"/>
      <c r="AB188" s="2"/>
      <c r="AC188" s="2"/>
      <c r="AQ188" t="s">
        <v>893</v>
      </c>
      <c r="AR188">
        <v>300</v>
      </c>
      <c r="AS188" t="s">
        <v>983</v>
      </c>
      <c r="AT188">
        <v>1222</v>
      </c>
    </row>
    <row r="189" spans="1:49" ht="180" x14ac:dyDescent="0.25">
      <c r="A189" t="s">
        <v>851</v>
      </c>
      <c r="B189" t="s">
        <v>984</v>
      </c>
      <c r="C189" t="s">
        <v>985</v>
      </c>
      <c r="D189" t="s">
        <v>986</v>
      </c>
      <c r="E189" t="s">
        <v>987</v>
      </c>
      <c r="F189" t="s">
        <v>988</v>
      </c>
      <c r="G189">
        <v>2000</v>
      </c>
      <c r="H189" t="s">
        <v>869</v>
      </c>
      <c r="I189">
        <v>17.39</v>
      </c>
      <c r="J189">
        <v>2003</v>
      </c>
      <c r="L189">
        <f t="shared" si="13"/>
        <v>2003</v>
      </c>
      <c r="M189" s="6">
        <f t="shared" si="14"/>
        <v>100.15</v>
      </c>
      <c r="N189">
        <v>740</v>
      </c>
      <c r="O189" s="2">
        <f t="shared" si="15"/>
        <v>246.66666666666669</v>
      </c>
      <c r="P189">
        <v>219</v>
      </c>
      <c r="Q189" s="2">
        <f t="shared" si="16"/>
        <v>91.25</v>
      </c>
      <c r="R189">
        <v>22</v>
      </c>
      <c r="S189" s="2">
        <f t="shared" si="17"/>
        <v>91.666666666666657</v>
      </c>
      <c r="V189">
        <v>64.400000000000006</v>
      </c>
      <c r="W189">
        <v>53.2</v>
      </c>
      <c r="X189">
        <v>49.8</v>
      </c>
      <c r="Y189" s="2">
        <f t="shared" si="18"/>
        <v>0</v>
      </c>
      <c r="Z189" s="2"/>
      <c r="AA189" s="2"/>
      <c r="AB189" s="2"/>
      <c r="AC189" s="2"/>
      <c r="AN189" s="1" t="s">
        <v>989</v>
      </c>
      <c r="AO189" s="1" t="s">
        <v>990</v>
      </c>
      <c r="AP189" s="1" t="s">
        <v>991</v>
      </c>
      <c r="AQ189" t="s">
        <v>992</v>
      </c>
      <c r="AR189">
        <v>2003</v>
      </c>
    </row>
    <row r="190" spans="1:49" ht="150" x14ac:dyDescent="0.25">
      <c r="A190" t="s">
        <v>851</v>
      </c>
      <c r="B190" t="s">
        <v>984</v>
      </c>
      <c r="C190" t="s">
        <v>985</v>
      </c>
      <c r="D190" t="s">
        <v>926</v>
      </c>
      <c r="E190" t="s">
        <v>993</v>
      </c>
      <c r="F190" t="s">
        <v>994</v>
      </c>
      <c r="G190">
        <v>600</v>
      </c>
      <c r="H190" t="s">
        <v>869</v>
      </c>
      <c r="I190">
        <v>5.0599999999999996</v>
      </c>
      <c r="J190">
        <v>529</v>
      </c>
      <c r="L190">
        <f t="shared" si="13"/>
        <v>529</v>
      </c>
      <c r="M190" s="6">
        <f t="shared" si="14"/>
        <v>88.166666666666671</v>
      </c>
      <c r="N190">
        <v>66.2</v>
      </c>
      <c r="O190" s="2">
        <f t="shared" si="15"/>
        <v>73.555555555555557</v>
      </c>
      <c r="P190">
        <v>15.9</v>
      </c>
      <c r="Q190" s="2">
        <f t="shared" si="16"/>
        <v>22.083333333333332</v>
      </c>
      <c r="R190">
        <v>2.2400000000000002</v>
      </c>
      <c r="S190" s="2">
        <f t="shared" si="17"/>
        <v>31.111111111111111</v>
      </c>
      <c r="T190">
        <v>94.3</v>
      </c>
      <c r="U190">
        <v>89</v>
      </c>
      <c r="V190">
        <v>80.099999999999994</v>
      </c>
      <c r="W190">
        <v>81.2</v>
      </c>
      <c r="X190">
        <v>1.86</v>
      </c>
      <c r="Y190" s="2">
        <f t="shared" si="18"/>
        <v>22.292060491493384</v>
      </c>
      <c r="Z190" s="2"/>
      <c r="AA190" s="2"/>
      <c r="AB190" s="2"/>
      <c r="AC190" s="2"/>
      <c r="AN190" s="1" t="s">
        <v>995</v>
      </c>
      <c r="AP190" s="1" t="s">
        <v>996</v>
      </c>
      <c r="AQ190" t="s">
        <v>992</v>
      </c>
      <c r="AR190">
        <v>529</v>
      </c>
    </row>
    <row r="191" spans="1:49" ht="45" x14ac:dyDescent="0.25">
      <c r="A191" t="s">
        <v>851</v>
      </c>
      <c r="B191" t="s">
        <v>984</v>
      </c>
      <c r="C191" t="s">
        <v>985</v>
      </c>
      <c r="D191" t="s">
        <v>926</v>
      </c>
      <c r="E191" t="s">
        <v>997</v>
      </c>
      <c r="F191" t="s">
        <v>998</v>
      </c>
      <c r="G191">
        <v>80</v>
      </c>
      <c r="H191" t="s">
        <v>869</v>
      </c>
      <c r="I191">
        <v>0.81</v>
      </c>
      <c r="J191">
        <v>80</v>
      </c>
      <c r="L191">
        <f t="shared" si="13"/>
        <v>80</v>
      </c>
      <c r="M191" s="6">
        <f t="shared" si="14"/>
        <v>100</v>
      </c>
      <c r="O191" s="2">
        <f t="shared" si="15"/>
        <v>0</v>
      </c>
      <c r="Q191" s="2">
        <f t="shared" si="16"/>
        <v>0</v>
      </c>
      <c r="S191" s="2">
        <f t="shared" si="17"/>
        <v>0</v>
      </c>
      <c r="Y191" s="2">
        <f t="shared" si="18"/>
        <v>0</v>
      </c>
      <c r="Z191" s="2"/>
      <c r="AA191" s="2"/>
      <c r="AB191" s="2"/>
      <c r="AC191" s="2"/>
      <c r="AN191" s="1" t="s">
        <v>999</v>
      </c>
      <c r="AQ191" t="s">
        <v>992</v>
      </c>
      <c r="AR191">
        <v>80</v>
      </c>
    </row>
    <row r="192" spans="1:49" ht="45" x14ac:dyDescent="0.25">
      <c r="A192" t="s">
        <v>851</v>
      </c>
      <c r="B192" t="s">
        <v>984</v>
      </c>
      <c r="C192" t="s">
        <v>985</v>
      </c>
      <c r="D192" t="s">
        <v>1000</v>
      </c>
      <c r="E192" t="s">
        <v>1001</v>
      </c>
      <c r="F192" t="s">
        <v>1002</v>
      </c>
      <c r="G192">
        <v>320</v>
      </c>
      <c r="H192" t="s">
        <v>869</v>
      </c>
      <c r="I192">
        <v>4.71</v>
      </c>
      <c r="J192">
        <v>425</v>
      </c>
      <c r="L192">
        <f t="shared" si="13"/>
        <v>425</v>
      </c>
      <c r="M192" s="6">
        <f t="shared" si="14"/>
        <v>132.8125</v>
      </c>
      <c r="O192" s="2">
        <f t="shared" si="15"/>
        <v>0</v>
      </c>
      <c r="Q192" s="2">
        <f t="shared" si="16"/>
        <v>0</v>
      </c>
      <c r="S192" s="2">
        <f t="shared" si="17"/>
        <v>0</v>
      </c>
      <c r="Y192" s="2">
        <f t="shared" si="18"/>
        <v>0</v>
      </c>
      <c r="Z192" s="2"/>
      <c r="AA192" s="2"/>
      <c r="AB192" s="2"/>
      <c r="AC192" s="2"/>
      <c r="AN192" s="1" t="s">
        <v>1003</v>
      </c>
      <c r="AO192" s="1" t="s">
        <v>1004</v>
      </c>
      <c r="AP192" s="1" t="s">
        <v>1005</v>
      </c>
      <c r="AQ192" t="s">
        <v>992</v>
      </c>
      <c r="AR192">
        <v>425</v>
      </c>
    </row>
    <row r="193" spans="1:44" ht="90" x14ac:dyDescent="0.25">
      <c r="A193" t="s">
        <v>851</v>
      </c>
      <c r="B193" t="s">
        <v>855</v>
      </c>
      <c r="C193" t="s">
        <v>856</v>
      </c>
      <c r="D193" t="s">
        <v>904</v>
      </c>
      <c r="E193" t="s">
        <v>1006</v>
      </c>
      <c r="F193" t="s">
        <v>1007</v>
      </c>
      <c r="G193">
        <v>700</v>
      </c>
      <c r="H193" t="s">
        <v>159</v>
      </c>
      <c r="I193">
        <v>6.9</v>
      </c>
      <c r="J193">
        <v>560</v>
      </c>
      <c r="L193">
        <f t="shared" si="13"/>
        <v>560</v>
      </c>
      <c r="M193" s="6">
        <f t="shared" si="14"/>
        <v>80</v>
      </c>
      <c r="N193">
        <v>82</v>
      </c>
      <c r="O193" s="2">
        <f t="shared" si="15"/>
        <v>78.095238095238102</v>
      </c>
      <c r="P193">
        <v>41.6</v>
      </c>
      <c r="Q193" s="2">
        <f t="shared" si="16"/>
        <v>49.523809523809526</v>
      </c>
      <c r="R193">
        <v>4.88</v>
      </c>
      <c r="S193" s="2">
        <f t="shared" si="17"/>
        <v>58.095238095238088</v>
      </c>
      <c r="T193">
        <v>99.7</v>
      </c>
      <c r="U193">
        <v>97.5</v>
      </c>
      <c r="V193">
        <v>99.3</v>
      </c>
      <c r="W193">
        <v>97.9</v>
      </c>
      <c r="X193">
        <v>1.94</v>
      </c>
      <c r="Y193" s="2">
        <f t="shared" si="18"/>
        <v>60.357142857142854</v>
      </c>
      <c r="Z193" s="2"/>
      <c r="AA193" s="2"/>
      <c r="AB193" s="2"/>
      <c r="AC193" s="2"/>
      <c r="AN193" s="1" t="s">
        <v>1008</v>
      </c>
      <c r="AO193" s="1" t="s">
        <v>1009</v>
      </c>
      <c r="AP193" s="1" t="s">
        <v>1010</v>
      </c>
      <c r="AQ193" t="s">
        <v>1011</v>
      </c>
      <c r="AR193">
        <v>560</v>
      </c>
    </row>
    <row r="194" spans="1:44" ht="90" x14ac:dyDescent="0.25">
      <c r="A194" t="s">
        <v>851</v>
      </c>
      <c r="B194" t="s">
        <v>864</v>
      </c>
      <c r="C194" t="s">
        <v>865</v>
      </c>
      <c r="D194" t="s">
        <v>950</v>
      </c>
      <c r="E194" t="s">
        <v>1012</v>
      </c>
      <c r="F194" t="s">
        <v>1013</v>
      </c>
      <c r="G194">
        <v>320</v>
      </c>
      <c r="H194" t="s">
        <v>869</v>
      </c>
      <c r="J194">
        <v>183</v>
      </c>
      <c r="L194">
        <f t="shared" si="13"/>
        <v>183</v>
      </c>
      <c r="M194" s="6">
        <f t="shared" si="14"/>
        <v>57.1875</v>
      </c>
      <c r="O194" s="2">
        <f t="shared" si="15"/>
        <v>0</v>
      </c>
      <c r="Q194" s="2">
        <f t="shared" si="16"/>
        <v>0</v>
      </c>
      <c r="S194" s="2">
        <f t="shared" si="17"/>
        <v>0</v>
      </c>
      <c r="Y194" s="2">
        <f t="shared" si="18"/>
        <v>0</v>
      </c>
      <c r="Z194" s="2"/>
      <c r="AA194" s="2"/>
      <c r="AB194" s="2"/>
      <c r="AC194" s="2"/>
      <c r="AN194" s="1" t="s">
        <v>1014</v>
      </c>
      <c r="AP194" t="s">
        <v>1015</v>
      </c>
      <c r="AQ194" t="s">
        <v>1016</v>
      </c>
      <c r="AR194">
        <v>183</v>
      </c>
    </row>
    <row r="195" spans="1:44" ht="45" x14ac:dyDescent="0.25">
      <c r="A195" t="s">
        <v>851</v>
      </c>
      <c r="B195" t="s">
        <v>864</v>
      </c>
      <c r="C195" t="s">
        <v>865</v>
      </c>
      <c r="D195" t="s">
        <v>950</v>
      </c>
      <c r="E195" t="s">
        <v>1017</v>
      </c>
      <c r="F195" t="s">
        <v>1018</v>
      </c>
      <c r="G195">
        <v>90</v>
      </c>
      <c r="H195" t="s">
        <v>869</v>
      </c>
      <c r="I195">
        <v>1</v>
      </c>
      <c r="J195">
        <v>75</v>
      </c>
      <c r="L195">
        <f t="shared" si="13"/>
        <v>75</v>
      </c>
      <c r="M195" s="6">
        <f t="shared" si="14"/>
        <v>83.333333333333343</v>
      </c>
      <c r="O195" s="2">
        <f t="shared" si="15"/>
        <v>0</v>
      </c>
      <c r="Q195" s="2">
        <f t="shared" si="16"/>
        <v>0</v>
      </c>
      <c r="S195" s="2">
        <f t="shared" si="17"/>
        <v>0</v>
      </c>
      <c r="Y195" s="2">
        <f t="shared" si="18"/>
        <v>0</v>
      </c>
      <c r="Z195" s="2"/>
      <c r="AA195" s="2"/>
      <c r="AB195" s="2"/>
      <c r="AC195" s="2"/>
      <c r="AN195" s="1" t="s">
        <v>1019</v>
      </c>
      <c r="AQ195" t="s">
        <v>1016</v>
      </c>
      <c r="AR195">
        <v>75</v>
      </c>
    </row>
    <row r="196" spans="1:44" x14ac:dyDescent="0.25">
      <c r="A196" t="s">
        <v>851</v>
      </c>
      <c r="B196" t="s">
        <v>896</v>
      </c>
      <c r="C196" t="s">
        <v>897</v>
      </c>
      <c r="D196" t="s">
        <v>1020</v>
      </c>
      <c r="E196" t="s">
        <v>1021</v>
      </c>
      <c r="F196" t="s">
        <v>1022</v>
      </c>
      <c r="G196">
        <v>25</v>
      </c>
      <c r="H196" t="s">
        <v>171</v>
      </c>
      <c r="I196">
        <v>0</v>
      </c>
      <c r="J196">
        <v>6</v>
      </c>
      <c r="L196">
        <f t="shared" si="13"/>
        <v>6</v>
      </c>
      <c r="M196" s="6">
        <f t="shared" si="14"/>
        <v>24</v>
      </c>
      <c r="O196" s="2">
        <f t="shared" si="15"/>
        <v>0</v>
      </c>
      <c r="Q196" s="2">
        <f t="shared" si="16"/>
        <v>0</v>
      </c>
      <c r="S196" s="2">
        <f t="shared" si="17"/>
        <v>0</v>
      </c>
      <c r="Y196" s="2">
        <f t="shared" si="18"/>
        <v>0</v>
      </c>
      <c r="Z196" s="2"/>
      <c r="AA196" s="2"/>
      <c r="AB196" s="2"/>
      <c r="AC196" s="2"/>
      <c r="AQ196" t="s">
        <v>1023</v>
      </c>
      <c r="AR196">
        <v>6</v>
      </c>
    </row>
    <row r="197" spans="1:44" ht="120" x14ac:dyDescent="0.25">
      <c r="A197" t="s">
        <v>851</v>
      </c>
      <c r="B197" t="s">
        <v>864</v>
      </c>
      <c r="C197" t="s">
        <v>865</v>
      </c>
      <c r="D197" t="s">
        <v>874</v>
      </c>
      <c r="E197" t="s">
        <v>1024</v>
      </c>
      <c r="F197" t="s">
        <v>1025</v>
      </c>
      <c r="G197">
        <v>600</v>
      </c>
      <c r="H197" t="s">
        <v>869</v>
      </c>
      <c r="I197">
        <v>5.1150000000000002</v>
      </c>
      <c r="J197">
        <v>389</v>
      </c>
      <c r="L197">
        <f t="shared" ref="L197:L260" si="19">J197+K197</f>
        <v>389</v>
      </c>
      <c r="M197" s="6">
        <f t="shared" ref="M197:M260" si="20">(L197/G197)*100</f>
        <v>64.833333333333329</v>
      </c>
      <c r="N197">
        <v>84</v>
      </c>
      <c r="O197" s="2">
        <f t="shared" ref="O197:O260" si="21">(N197/(G197*0.15))*100</f>
        <v>93.333333333333329</v>
      </c>
      <c r="P197">
        <v>34.4</v>
      </c>
      <c r="Q197" s="2">
        <f t="shared" ref="Q197:Q260" si="22">(P197/(G197*0.12))*100</f>
        <v>47.777777777777771</v>
      </c>
      <c r="R197">
        <v>3.91</v>
      </c>
      <c r="S197" s="2">
        <f t="shared" ref="S197:S260" si="23">(R197/(G197*0.012))*100</f>
        <v>54.30555555555555</v>
      </c>
      <c r="V197">
        <v>0</v>
      </c>
      <c r="W197">
        <v>1.7</v>
      </c>
      <c r="X197">
        <v>0</v>
      </c>
      <c r="Y197" s="2">
        <f t="shared" ref="Y197:Y260" si="24">(P197*(U197/100)/(L197*0.12))*100</f>
        <v>0</v>
      </c>
      <c r="Z197" s="2"/>
      <c r="AA197" s="2"/>
      <c r="AB197" s="2"/>
      <c r="AC197" s="2"/>
      <c r="AN197" s="1" t="s">
        <v>1026</v>
      </c>
      <c r="AP197" t="s">
        <v>1027</v>
      </c>
      <c r="AQ197" t="s">
        <v>1028</v>
      </c>
      <c r="AR197">
        <v>389</v>
      </c>
    </row>
    <row r="198" spans="1:44" ht="45" x14ac:dyDescent="0.25">
      <c r="A198" t="s">
        <v>851</v>
      </c>
      <c r="B198" t="s">
        <v>864</v>
      </c>
      <c r="C198" t="s">
        <v>865</v>
      </c>
      <c r="D198" t="s">
        <v>874</v>
      </c>
      <c r="E198" t="s">
        <v>1029</v>
      </c>
      <c r="F198" t="s">
        <v>1030</v>
      </c>
      <c r="G198">
        <v>200</v>
      </c>
      <c r="H198" t="s">
        <v>869</v>
      </c>
      <c r="I198">
        <v>2.1179999999999999</v>
      </c>
      <c r="J198">
        <v>124</v>
      </c>
      <c r="L198">
        <f t="shared" si="19"/>
        <v>124</v>
      </c>
      <c r="M198" s="6">
        <f t="shared" si="20"/>
        <v>62</v>
      </c>
      <c r="O198" s="2">
        <f t="shared" si="21"/>
        <v>0</v>
      </c>
      <c r="Q198" s="2">
        <f t="shared" si="22"/>
        <v>0</v>
      </c>
      <c r="S198" s="2">
        <f t="shared" si="23"/>
        <v>0</v>
      </c>
      <c r="Y198" s="2">
        <f t="shared" si="24"/>
        <v>0</v>
      </c>
      <c r="Z198" s="2"/>
      <c r="AA198" s="2"/>
      <c r="AB198" s="2"/>
      <c r="AC198" s="2"/>
      <c r="AN198" s="1" t="s">
        <v>1031</v>
      </c>
      <c r="AP198" t="s">
        <v>1032</v>
      </c>
      <c r="AQ198" t="s">
        <v>1028</v>
      </c>
      <c r="AR198">
        <v>124</v>
      </c>
    </row>
    <row r="199" spans="1:44" ht="135" x14ac:dyDescent="0.25">
      <c r="A199" t="s">
        <v>851</v>
      </c>
      <c r="B199" t="s">
        <v>948</v>
      </c>
      <c r="C199" t="s">
        <v>949</v>
      </c>
      <c r="D199" t="s">
        <v>1033</v>
      </c>
      <c r="E199" t="s">
        <v>1034</v>
      </c>
      <c r="F199" t="s">
        <v>1035</v>
      </c>
      <c r="G199">
        <v>2517</v>
      </c>
      <c r="H199" t="s">
        <v>869</v>
      </c>
      <c r="I199">
        <v>12.757</v>
      </c>
      <c r="J199">
        <v>1390</v>
      </c>
      <c r="L199">
        <f t="shared" si="19"/>
        <v>1390</v>
      </c>
      <c r="M199" s="6">
        <f t="shared" si="20"/>
        <v>55.22447357965833</v>
      </c>
      <c r="N199">
        <v>387</v>
      </c>
      <c r="O199" s="2">
        <f t="shared" si="21"/>
        <v>102.50297973778306</v>
      </c>
      <c r="P199">
        <v>97.9</v>
      </c>
      <c r="Q199" s="2">
        <f t="shared" si="22"/>
        <v>32.412925440339038</v>
      </c>
      <c r="R199">
        <v>11.6</v>
      </c>
      <c r="S199" s="2">
        <f t="shared" si="23"/>
        <v>38.405509204078932</v>
      </c>
      <c r="T199">
        <v>95.6</v>
      </c>
      <c r="U199">
        <v>94.1</v>
      </c>
      <c r="V199">
        <v>95.8</v>
      </c>
      <c r="W199">
        <v>93.3</v>
      </c>
      <c r="X199">
        <v>82.6</v>
      </c>
      <c r="Y199" s="2">
        <f t="shared" si="24"/>
        <v>55.230155875299772</v>
      </c>
      <c r="Z199" s="2">
        <v>20655</v>
      </c>
      <c r="AA199" s="2"/>
      <c r="AB199" s="2"/>
      <c r="AC199" s="2"/>
      <c r="AD199">
        <v>16.899999999999999</v>
      </c>
      <c r="AI199">
        <v>100</v>
      </c>
      <c r="AN199" s="1" t="s">
        <v>1036</v>
      </c>
      <c r="AO199" t="s">
        <v>1037</v>
      </c>
      <c r="AP199" s="1" t="s">
        <v>1038</v>
      </c>
      <c r="AQ199" t="s">
        <v>1039</v>
      </c>
      <c r="AR199">
        <v>1390</v>
      </c>
    </row>
    <row r="200" spans="1:44" ht="45" x14ac:dyDescent="0.25">
      <c r="A200" t="s">
        <v>851</v>
      </c>
      <c r="B200" t="s">
        <v>864</v>
      </c>
      <c r="C200" t="s">
        <v>865</v>
      </c>
      <c r="D200" t="s">
        <v>874</v>
      </c>
      <c r="E200" t="s">
        <v>1040</v>
      </c>
      <c r="F200" t="s">
        <v>1041</v>
      </c>
      <c r="G200">
        <v>250</v>
      </c>
      <c r="H200" t="s">
        <v>869</v>
      </c>
      <c r="I200">
        <v>3.2839999999999998</v>
      </c>
      <c r="J200">
        <v>225</v>
      </c>
      <c r="L200">
        <f t="shared" si="19"/>
        <v>225</v>
      </c>
      <c r="M200" s="6">
        <f t="shared" si="20"/>
        <v>90</v>
      </c>
      <c r="O200" s="2">
        <f t="shared" si="21"/>
        <v>0</v>
      </c>
      <c r="Q200" s="2">
        <f t="shared" si="22"/>
        <v>0</v>
      </c>
      <c r="S200" s="2">
        <f t="shared" si="23"/>
        <v>0</v>
      </c>
      <c r="Y200" s="2">
        <f t="shared" si="24"/>
        <v>0</v>
      </c>
      <c r="Z200" s="2"/>
      <c r="AA200" s="2"/>
      <c r="AB200" s="2"/>
      <c r="AC200" s="2"/>
      <c r="AN200" s="1" t="s">
        <v>1042</v>
      </c>
      <c r="AO200" t="s">
        <v>1043</v>
      </c>
      <c r="AP200" s="1" t="s">
        <v>1044</v>
      </c>
      <c r="AQ200" t="s">
        <v>1039</v>
      </c>
      <c r="AR200">
        <v>225</v>
      </c>
    </row>
    <row r="201" spans="1:44" ht="45" x14ac:dyDescent="0.25">
      <c r="A201" t="s">
        <v>851</v>
      </c>
      <c r="B201" t="s">
        <v>864</v>
      </c>
      <c r="C201" t="s">
        <v>865</v>
      </c>
      <c r="D201" t="s">
        <v>874</v>
      </c>
      <c r="E201" t="s">
        <v>1045</v>
      </c>
      <c r="F201" t="s">
        <v>1046</v>
      </c>
      <c r="G201">
        <v>180</v>
      </c>
      <c r="H201" t="s">
        <v>869</v>
      </c>
      <c r="I201">
        <v>0.92700000000000005</v>
      </c>
      <c r="J201">
        <v>65</v>
      </c>
      <c r="L201">
        <f t="shared" si="19"/>
        <v>65</v>
      </c>
      <c r="M201" s="6">
        <f t="shared" si="20"/>
        <v>36.111111111111107</v>
      </c>
      <c r="O201" s="2">
        <f t="shared" si="21"/>
        <v>0</v>
      </c>
      <c r="Q201" s="2">
        <f t="shared" si="22"/>
        <v>0</v>
      </c>
      <c r="S201" s="2">
        <f t="shared" si="23"/>
        <v>0</v>
      </c>
      <c r="Y201" s="2">
        <f t="shared" si="24"/>
        <v>0</v>
      </c>
      <c r="Z201" s="2"/>
      <c r="AA201" s="2"/>
      <c r="AB201" s="2"/>
      <c r="AC201" s="2"/>
      <c r="AN201" s="1" t="s">
        <v>1047</v>
      </c>
      <c r="AP201" s="1" t="s">
        <v>1048</v>
      </c>
      <c r="AQ201" t="s">
        <v>1039</v>
      </c>
      <c r="AR201">
        <v>65</v>
      </c>
    </row>
    <row r="202" spans="1:44" ht="60" x14ac:dyDescent="0.25">
      <c r="A202" t="s">
        <v>851</v>
      </c>
      <c r="B202" t="s">
        <v>864</v>
      </c>
      <c r="C202" t="s">
        <v>865</v>
      </c>
      <c r="D202" t="s">
        <v>874</v>
      </c>
      <c r="E202" t="s">
        <v>1049</v>
      </c>
      <c r="F202" t="s">
        <v>1050</v>
      </c>
      <c r="G202">
        <v>140</v>
      </c>
      <c r="H202" t="s">
        <v>869</v>
      </c>
      <c r="I202">
        <v>3.351</v>
      </c>
      <c r="J202">
        <v>271</v>
      </c>
      <c r="L202">
        <f t="shared" si="19"/>
        <v>271</v>
      </c>
      <c r="M202" s="6">
        <f t="shared" si="20"/>
        <v>193.57142857142858</v>
      </c>
      <c r="O202" s="2">
        <f t="shared" si="21"/>
        <v>0</v>
      </c>
      <c r="Q202" s="2">
        <f t="shared" si="22"/>
        <v>0</v>
      </c>
      <c r="S202" s="2">
        <f t="shared" si="23"/>
        <v>0</v>
      </c>
      <c r="Y202" s="2">
        <f t="shared" si="24"/>
        <v>0</v>
      </c>
      <c r="Z202" s="2"/>
      <c r="AA202" s="2"/>
      <c r="AB202" s="2"/>
      <c r="AC202" s="2"/>
      <c r="AN202" s="1" t="s">
        <v>1051</v>
      </c>
      <c r="AO202" t="s">
        <v>1052</v>
      </c>
      <c r="AP202" s="1" t="s">
        <v>1053</v>
      </c>
      <c r="AQ202" t="s">
        <v>1039</v>
      </c>
      <c r="AR202">
        <v>271</v>
      </c>
    </row>
    <row r="203" spans="1:44" ht="60" x14ac:dyDescent="0.25">
      <c r="A203" t="s">
        <v>851</v>
      </c>
      <c r="B203" t="s">
        <v>864</v>
      </c>
      <c r="C203" t="s">
        <v>865</v>
      </c>
      <c r="D203" t="s">
        <v>866</v>
      </c>
      <c r="E203" t="s">
        <v>1054</v>
      </c>
      <c r="F203" t="s">
        <v>1055</v>
      </c>
      <c r="G203">
        <v>240</v>
      </c>
      <c r="H203" t="s">
        <v>869</v>
      </c>
      <c r="I203">
        <v>2.5419999999999998</v>
      </c>
      <c r="J203">
        <v>180</v>
      </c>
      <c r="L203">
        <f t="shared" si="19"/>
        <v>180</v>
      </c>
      <c r="M203" s="6">
        <f t="shared" si="20"/>
        <v>75</v>
      </c>
      <c r="O203" s="2">
        <f t="shared" si="21"/>
        <v>0</v>
      </c>
      <c r="Q203" s="2">
        <f t="shared" si="22"/>
        <v>0</v>
      </c>
      <c r="S203" s="2">
        <f t="shared" si="23"/>
        <v>0</v>
      </c>
      <c r="Y203" s="2">
        <f t="shared" si="24"/>
        <v>0</v>
      </c>
      <c r="Z203" s="2"/>
      <c r="AA203" s="2"/>
      <c r="AB203" s="2"/>
      <c r="AC203" s="2"/>
      <c r="AN203" s="1" t="s">
        <v>1056</v>
      </c>
      <c r="AP203" s="1" t="s">
        <v>1057</v>
      </c>
      <c r="AQ203" t="s">
        <v>1058</v>
      </c>
      <c r="AR203">
        <v>180</v>
      </c>
    </row>
    <row r="204" spans="1:44" x14ac:dyDescent="0.25">
      <c r="A204" t="s">
        <v>851</v>
      </c>
      <c r="B204" t="s">
        <v>1059</v>
      </c>
      <c r="C204" t="s">
        <v>1060</v>
      </c>
      <c r="D204" t="s">
        <v>1061</v>
      </c>
      <c r="E204" t="s">
        <v>1062</v>
      </c>
      <c r="F204" t="s">
        <v>1063</v>
      </c>
      <c r="G204">
        <v>1200</v>
      </c>
      <c r="H204" t="s">
        <v>171</v>
      </c>
      <c r="I204">
        <v>15.176</v>
      </c>
      <c r="J204">
        <v>1368</v>
      </c>
      <c r="L204">
        <f t="shared" si="19"/>
        <v>1368</v>
      </c>
      <c r="M204" s="6">
        <f t="shared" si="20"/>
        <v>113.99999999999999</v>
      </c>
      <c r="N204">
        <v>219</v>
      </c>
      <c r="O204" s="2">
        <f t="shared" si="21"/>
        <v>121.66666666666666</v>
      </c>
      <c r="P204">
        <v>184</v>
      </c>
      <c r="Q204" s="2">
        <f t="shared" si="22"/>
        <v>127.77777777777777</v>
      </c>
      <c r="R204">
        <v>13.8</v>
      </c>
      <c r="S204" s="2">
        <f t="shared" si="23"/>
        <v>95.833333333333343</v>
      </c>
      <c r="V204">
        <v>95.9</v>
      </c>
      <c r="W204">
        <v>57.6</v>
      </c>
      <c r="X204">
        <v>51.6</v>
      </c>
      <c r="Y204" s="2">
        <f t="shared" si="24"/>
        <v>0</v>
      </c>
      <c r="Z204" s="2"/>
      <c r="AA204" s="2"/>
      <c r="AB204" s="2"/>
      <c r="AC204" s="2"/>
      <c r="AQ204" t="s">
        <v>1064</v>
      </c>
      <c r="AR204">
        <v>1368</v>
      </c>
    </row>
    <row r="205" spans="1:44" x14ac:dyDescent="0.25">
      <c r="A205" t="s">
        <v>851</v>
      </c>
      <c r="B205" t="s">
        <v>1059</v>
      </c>
      <c r="C205" t="s">
        <v>1060</v>
      </c>
      <c r="D205" t="s">
        <v>1065</v>
      </c>
      <c r="E205" t="s">
        <v>1066</v>
      </c>
      <c r="F205" t="s">
        <v>1067</v>
      </c>
      <c r="G205">
        <v>130</v>
      </c>
      <c r="H205" t="s">
        <v>171</v>
      </c>
      <c r="J205">
        <v>106</v>
      </c>
      <c r="L205">
        <f t="shared" si="19"/>
        <v>106</v>
      </c>
      <c r="M205" s="6">
        <f t="shared" si="20"/>
        <v>81.538461538461533</v>
      </c>
      <c r="N205">
        <v>8.3000000000000007</v>
      </c>
      <c r="O205" s="2">
        <f t="shared" si="21"/>
        <v>42.564102564102569</v>
      </c>
      <c r="P205">
        <v>3.74</v>
      </c>
      <c r="Q205" s="2">
        <f t="shared" si="22"/>
        <v>23.974358974358974</v>
      </c>
      <c r="R205">
        <v>0.66</v>
      </c>
      <c r="S205" s="2">
        <f t="shared" si="23"/>
        <v>42.307692307692307</v>
      </c>
      <c r="V205">
        <v>99</v>
      </c>
      <c r="W205">
        <v>99.5</v>
      </c>
      <c r="X205">
        <v>58.6</v>
      </c>
      <c r="Y205" s="2">
        <f t="shared" si="24"/>
        <v>0</v>
      </c>
      <c r="Z205" s="2"/>
      <c r="AA205" s="2"/>
      <c r="AB205" s="2"/>
      <c r="AC205" s="2"/>
      <c r="AQ205" t="s">
        <v>1064</v>
      </c>
      <c r="AR205">
        <v>106</v>
      </c>
    </row>
    <row r="206" spans="1:44" ht="225" x14ac:dyDescent="0.25">
      <c r="A206" t="s">
        <v>851</v>
      </c>
      <c r="B206" t="s">
        <v>855</v>
      </c>
      <c r="C206" t="s">
        <v>856</v>
      </c>
      <c r="D206" t="s">
        <v>1068</v>
      </c>
      <c r="E206" t="s">
        <v>1069</v>
      </c>
      <c r="F206" t="s">
        <v>1070</v>
      </c>
      <c r="G206">
        <v>830</v>
      </c>
      <c r="H206" t="s">
        <v>869</v>
      </c>
      <c r="I206">
        <v>14.25</v>
      </c>
      <c r="J206">
        <v>856</v>
      </c>
      <c r="L206">
        <f t="shared" si="19"/>
        <v>856</v>
      </c>
      <c r="M206" s="6">
        <f t="shared" si="20"/>
        <v>103.13253012048193</v>
      </c>
      <c r="N206">
        <v>131</v>
      </c>
      <c r="O206" s="2">
        <f t="shared" si="21"/>
        <v>105.22088353413655</v>
      </c>
      <c r="P206">
        <v>80.400000000000006</v>
      </c>
      <c r="Q206" s="2">
        <f t="shared" si="22"/>
        <v>80.722891566265076</v>
      </c>
      <c r="R206">
        <v>10.199999999999999</v>
      </c>
      <c r="S206" s="2">
        <f t="shared" si="23"/>
        <v>102.40963855421685</v>
      </c>
      <c r="V206">
        <v>91.1</v>
      </c>
      <c r="W206">
        <v>56.5</v>
      </c>
      <c r="X206">
        <v>39</v>
      </c>
      <c r="Y206" s="2">
        <f t="shared" si="24"/>
        <v>0</v>
      </c>
      <c r="Z206" s="2"/>
      <c r="AA206" s="2"/>
      <c r="AB206" s="2"/>
      <c r="AC206" s="2"/>
      <c r="AN206" s="1" t="s">
        <v>1071</v>
      </c>
      <c r="AO206" s="1" t="s">
        <v>1072</v>
      </c>
      <c r="AP206" s="1" t="s">
        <v>1073</v>
      </c>
      <c r="AQ206" t="s">
        <v>1074</v>
      </c>
      <c r="AR206">
        <v>856</v>
      </c>
    </row>
    <row r="207" spans="1:44" ht="30" x14ac:dyDescent="0.25">
      <c r="A207" t="s">
        <v>851</v>
      </c>
      <c r="B207" t="s">
        <v>864</v>
      </c>
      <c r="C207" t="s">
        <v>865</v>
      </c>
      <c r="D207" t="s">
        <v>874</v>
      </c>
      <c r="E207" t="s">
        <v>1075</v>
      </c>
      <c r="F207" t="s">
        <v>1076</v>
      </c>
      <c r="G207">
        <v>45</v>
      </c>
      <c r="H207" t="s">
        <v>869</v>
      </c>
      <c r="I207">
        <v>0.5</v>
      </c>
      <c r="J207">
        <v>45</v>
      </c>
      <c r="L207">
        <f t="shared" si="19"/>
        <v>45</v>
      </c>
      <c r="M207" s="6">
        <f t="shared" si="20"/>
        <v>100</v>
      </c>
      <c r="O207" s="2">
        <f t="shared" si="21"/>
        <v>0</v>
      </c>
      <c r="Q207" s="2">
        <f t="shared" si="22"/>
        <v>0</v>
      </c>
      <c r="S207" s="2">
        <f t="shared" si="23"/>
        <v>0</v>
      </c>
      <c r="Y207" s="2">
        <f t="shared" si="24"/>
        <v>0</v>
      </c>
      <c r="Z207" s="2"/>
      <c r="AA207" s="2"/>
      <c r="AB207" s="2"/>
      <c r="AC207" s="2"/>
      <c r="AN207" s="1" t="s">
        <v>1077</v>
      </c>
      <c r="AQ207" t="s">
        <v>1078</v>
      </c>
      <c r="AR207">
        <v>45</v>
      </c>
    </row>
    <row r="208" spans="1:44" ht="165" x14ac:dyDescent="0.25">
      <c r="A208" t="s">
        <v>851</v>
      </c>
      <c r="B208" t="s">
        <v>896</v>
      </c>
      <c r="C208" t="s">
        <v>897</v>
      </c>
      <c r="D208" t="s">
        <v>1079</v>
      </c>
      <c r="E208" t="s">
        <v>1080</v>
      </c>
      <c r="F208" t="s">
        <v>1081</v>
      </c>
      <c r="G208">
        <v>1700</v>
      </c>
      <c r="H208" t="s">
        <v>171</v>
      </c>
      <c r="I208">
        <v>9.8049999999999997</v>
      </c>
      <c r="J208">
        <v>1288</v>
      </c>
      <c r="L208">
        <f t="shared" si="19"/>
        <v>1288</v>
      </c>
      <c r="M208" s="6">
        <f t="shared" si="20"/>
        <v>75.764705882352942</v>
      </c>
      <c r="N208">
        <v>149</v>
      </c>
      <c r="O208" s="2">
        <f t="shared" si="21"/>
        <v>58.431372549019613</v>
      </c>
      <c r="P208">
        <v>124</v>
      </c>
      <c r="Q208" s="2">
        <f t="shared" si="22"/>
        <v>60.784313725490193</v>
      </c>
      <c r="R208">
        <v>6.44</v>
      </c>
      <c r="S208" s="2">
        <f t="shared" si="23"/>
        <v>31.56862745098039</v>
      </c>
      <c r="V208">
        <v>81.5</v>
      </c>
      <c r="W208">
        <v>73</v>
      </c>
      <c r="X208">
        <v>77.7</v>
      </c>
      <c r="Y208" s="2">
        <f t="shared" si="24"/>
        <v>0</v>
      </c>
      <c r="Z208" s="2"/>
      <c r="AA208" s="2"/>
      <c r="AB208" s="2"/>
      <c r="AC208" s="2"/>
      <c r="AN208" s="1" t="s">
        <v>1082</v>
      </c>
      <c r="AO208" s="1" t="s">
        <v>1083</v>
      </c>
      <c r="AP208" s="1" t="s">
        <v>1084</v>
      </c>
      <c r="AQ208" t="s">
        <v>1085</v>
      </c>
      <c r="AR208">
        <v>1288</v>
      </c>
    </row>
    <row r="209" spans="1:56" ht="45" x14ac:dyDescent="0.25">
      <c r="A209" t="s">
        <v>851</v>
      </c>
      <c r="B209" t="s">
        <v>896</v>
      </c>
      <c r="C209" t="s">
        <v>897</v>
      </c>
      <c r="E209" t="s">
        <v>1086</v>
      </c>
      <c r="F209" t="s">
        <v>1087</v>
      </c>
      <c r="G209">
        <v>700</v>
      </c>
      <c r="H209" t="s">
        <v>171</v>
      </c>
      <c r="I209">
        <v>6.04</v>
      </c>
      <c r="J209">
        <v>538</v>
      </c>
      <c r="L209">
        <f t="shared" si="19"/>
        <v>538</v>
      </c>
      <c r="M209" s="6">
        <f t="shared" si="20"/>
        <v>76.857142857142861</v>
      </c>
      <c r="N209">
        <v>61.4</v>
      </c>
      <c r="O209" s="2">
        <f t="shared" si="21"/>
        <v>58.476190476190467</v>
      </c>
      <c r="P209">
        <v>43.9</v>
      </c>
      <c r="Q209" s="2">
        <f t="shared" si="22"/>
        <v>52.261904761904766</v>
      </c>
      <c r="R209">
        <v>5.07</v>
      </c>
      <c r="S209" s="2">
        <f t="shared" si="23"/>
        <v>60.357142857142854</v>
      </c>
      <c r="V209">
        <v>88</v>
      </c>
      <c r="W209">
        <v>85</v>
      </c>
      <c r="X209">
        <v>78.7</v>
      </c>
      <c r="Y209" s="2">
        <f t="shared" si="24"/>
        <v>0</v>
      </c>
      <c r="Z209" s="2"/>
      <c r="AA209" s="2"/>
      <c r="AB209" s="2"/>
      <c r="AC209" s="2"/>
      <c r="AN209" s="1" t="s">
        <v>1088</v>
      </c>
      <c r="AP209" s="1" t="s">
        <v>1089</v>
      </c>
      <c r="AQ209" t="s">
        <v>1090</v>
      </c>
      <c r="AR209">
        <v>538</v>
      </c>
    </row>
    <row r="210" spans="1:56" x14ac:dyDescent="0.25">
      <c r="A210" t="s">
        <v>1091</v>
      </c>
      <c r="B210" t="s">
        <v>482</v>
      </c>
      <c r="C210" t="s">
        <v>483</v>
      </c>
      <c r="D210" t="s">
        <v>1092</v>
      </c>
      <c r="E210" t="s">
        <v>1093</v>
      </c>
      <c r="F210" t="s">
        <v>1094</v>
      </c>
      <c r="G210">
        <v>200</v>
      </c>
      <c r="H210" t="s">
        <v>171</v>
      </c>
      <c r="I210">
        <v>1.9</v>
      </c>
      <c r="J210">
        <v>159</v>
      </c>
      <c r="L210">
        <f t="shared" si="19"/>
        <v>159</v>
      </c>
      <c r="M210" s="6">
        <f t="shared" si="20"/>
        <v>79.5</v>
      </c>
      <c r="O210" s="2">
        <f t="shared" si="21"/>
        <v>0</v>
      </c>
      <c r="Q210" s="2">
        <f t="shared" si="22"/>
        <v>0</v>
      </c>
      <c r="S210" s="2">
        <f t="shared" si="23"/>
        <v>0</v>
      </c>
      <c r="Y210" s="2">
        <f t="shared" si="24"/>
        <v>0</v>
      </c>
      <c r="Z210" s="2"/>
      <c r="AA210" s="2"/>
      <c r="AB210" s="2"/>
      <c r="AC210" s="2"/>
      <c r="AQ210" t="s">
        <v>1095</v>
      </c>
      <c r="AR210">
        <v>159</v>
      </c>
    </row>
    <row r="211" spans="1:56" x14ac:dyDescent="0.25">
      <c r="A211" t="s">
        <v>1091</v>
      </c>
      <c r="B211" t="s">
        <v>482</v>
      </c>
      <c r="C211" t="s">
        <v>483</v>
      </c>
      <c r="E211" t="s">
        <v>1096</v>
      </c>
      <c r="F211" t="s">
        <v>1097</v>
      </c>
      <c r="G211">
        <v>5800</v>
      </c>
      <c r="H211" t="s">
        <v>1098</v>
      </c>
      <c r="I211">
        <v>31</v>
      </c>
      <c r="J211">
        <v>3210</v>
      </c>
      <c r="L211">
        <f t="shared" si="19"/>
        <v>3210</v>
      </c>
      <c r="M211" s="6">
        <f t="shared" si="20"/>
        <v>55.344827586206904</v>
      </c>
      <c r="N211">
        <v>946</v>
      </c>
      <c r="O211" s="2">
        <f t="shared" si="21"/>
        <v>108.73563218390805</v>
      </c>
      <c r="P211">
        <v>457</v>
      </c>
      <c r="Q211" s="2">
        <f t="shared" si="22"/>
        <v>65.660919540229884</v>
      </c>
      <c r="R211">
        <v>56.4</v>
      </c>
      <c r="S211" s="2">
        <f t="shared" si="23"/>
        <v>81.034482758620669</v>
      </c>
      <c r="T211">
        <v>98.6</v>
      </c>
      <c r="U211">
        <v>91.6</v>
      </c>
      <c r="V211">
        <v>98.2</v>
      </c>
      <c r="W211">
        <v>93.7</v>
      </c>
      <c r="X211">
        <v>67.099999999999994</v>
      </c>
      <c r="Y211" s="2">
        <f t="shared" si="24"/>
        <v>108.67393561786085</v>
      </c>
      <c r="Z211" s="2">
        <v>13298</v>
      </c>
      <c r="AA211" s="2"/>
      <c r="AB211" s="2"/>
      <c r="AC211" s="2"/>
      <c r="AD211">
        <v>54.8</v>
      </c>
      <c r="AE211">
        <v>64.7</v>
      </c>
      <c r="AK211">
        <v>100</v>
      </c>
      <c r="AQ211" t="s">
        <v>1099</v>
      </c>
      <c r="AR211">
        <v>3210</v>
      </c>
      <c r="AS211" t="s">
        <v>1100</v>
      </c>
      <c r="AT211" t="s">
        <v>1101</v>
      </c>
      <c r="AV211" t="s">
        <v>1102</v>
      </c>
      <c r="AW211" t="s">
        <v>218</v>
      </c>
      <c r="AY211" t="s">
        <v>1103</v>
      </c>
      <c r="AZ211" t="s">
        <v>616</v>
      </c>
    </row>
    <row r="212" spans="1:56" x14ac:dyDescent="0.25">
      <c r="A212" t="s">
        <v>1091</v>
      </c>
      <c r="B212" t="s">
        <v>482</v>
      </c>
      <c r="C212" t="s">
        <v>483</v>
      </c>
      <c r="E212" t="s">
        <v>1104</v>
      </c>
      <c r="F212" t="s">
        <v>1105</v>
      </c>
      <c r="G212">
        <v>170</v>
      </c>
      <c r="H212" t="s">
        <v>171</v>
      </c>
      <c r="I212">
        <v>2.1</v>
      </c>
      <c r="J212">
        <v>126</v>
      </c>
      <c r="L212">
        <f t="shared" si="19"/>
        <v>126</v>
      </c>
      <c r="M212" s="6">
        <f t="shared" si="20"/>
        <v>74.117647058823536</v>
      </c>
      <c r="O212" s="2">
        <f t="shared" si="21"/>
        <v>0</v>
      </c>
      <c r="Q212" s="2">
        <f t="shared" si="22"/>
        <v>0</v>
      </c>
      <c r="S212" s="2">
        <f t="shared" si="23"/>
        <v>0</v>
      </c>
      <c r="Y212" s="2">
        <f t="shared" si="24"/>
        <v>0</v>
      </c>
      <c r="Z212" s="2"/>
      <c r="AA212" s="2"/>
      <c r="AB212" s="2"/>
      <c r="AC212" s="2"/>
      <c r="AQ212" t="s">
        <v>1106</v>
      </c>
      <c r="AR212">
        <v>126</v>
      </c>
    </row>
    <row r="213" spans="1:56" x14ac:dyDescent="0.25">
      <c r="A213" t="s">
        <v>1091</v>
      </c>
      <c r="B213" t="s">
        <v>1107</v>
      </c>
      <c r="C213" t="s">
        <v>1108</v>
      </c>
      <c r="D213" t="s">
        <v>1109</v>
      </c>
      <c r="E213" t="s">
        <v>1110</v>
      </c>
      <c r="F213" t="s">
        <v>1111</v>
      </c>
      <c r="G213">
        <v>310</v>
      </c>
      <c r="I213">
        <v>4.5</v>
      </c>
      <c r="J213">
        <v>297</v>
      </c>
      <c r="L213">
        <f t="shared" si="19"/>
        <v>297</v>
      </c>
      <c r="M213" s="6">
        <f t="shared" si="20"/>
        <v>95.806451612903217</v>
      </c>
      <c r="N213">
        <v>92</v>
      </c>
      <c r="O213" s="2">
        <f t="shared" si="21"/>
        <v>197.84946236559139</v>
      </c>
      <c r="P213">
        <v>9.48</v>
      </c>
      <c r="Q213" s="2">
        <f t="shared" si="22"/>
        <v>25.483870967741939</v>
      </c>
      <c r="R213">
        <v>2.39</v>
      </c>
      <c r="S213" s="2">
        <f t="shared" si="23"/>
        <v>64.247311827956992</v>
      </c>
      <c r="T213">
        <v>81.8</v>
      </c>
      <c r="U213">
        <v>67.400000000000006</v>
      </c>
      <c r="V213">
        <v>60.5</v>
      </c>
      <c r="W213">
        <v>74.2</v>
      </c>
      <c r="X213">
        <v>58.6</v>
      </c>
      <c r="Y213" s="2">
        <f t="shared" si="24"/>
        <v>17.927946127946132</v>
      </c>
      <c r="Z213" s="2"/>
      <c r="AA213" s="2"/>
      <c r="AB213" s="2"/>
      <c r="AC213" s="2"/>
      <c r="AQ213" t="s">
        <v>1112</v>
      </c>
      <c r="AR213">
        <v>297</v>
      </c>
    </row>
    <row r="214" spans="1:56" x14ac:dyDescent="0.25">
      <c r="A214" t="s">
        <v>1091</v>
      </c>
      <c r="B214" t="s">
        <v>482</v>
      </c>
      <c r="C214" t="s">
        <v>483</v>
      </c>
      <c r="E214" t="s">
        <v>1113</v>
      </c>
      <c r="F214" t="s">
        <v>1114</v>
      </c>
      <c r="G214">
        <v>170</v>
      </c>
      <c r="H214" t="s">
        <v>171</v>
      </c>
      <c r="J214">
        <v>68</v>
      </c>
      <c r="L214">
        <f t="shared" si="19"/>
        <v>68</v>
      </c>
      <c r="M214" s="6">
        <f t="shared" si="20"/>
        <v>40</v>
      </c>
      <c r="O214" s="2">
        <f t="shared" si="21"/>
        <v>0</v>
      </c>
      <c r="Q214" s="2">
        <f t="shared" si="22"/>
        <v>0</v>
      </c>
      <c r="S214" s="2">
        <f t="shared" si="23"/>
        <v>0</v>
      </c>
      <c r="Y214" s="2">
        <f t="shared" si="24"/>
        <v>0</v>
      </c>
      <c r="Z214" s="2"/>
      <c r="AA214" s="2"/>
      <c r="AB214" s="2"/>
      <c r="AC214" s="2"/>
      <c r="AQ214" t="s">
        <v>1115</v>
      </c>
      <c r="AR214">
        <v>68</v>
      </c>
    </row>
    <row r="215" spans="1:56" x14ac:dyDescent="0.25">
      <c r="A215" t="s">
        <v>1091</v>
      </c>
      <c r="B215" t="s">
        <v>482</v>
      </c>
      <c r="C215" t="s">
        <v>483</v>
      </c>
      <c r="E215" t="s">
        <v>1116</v>
      </c>
      <c r="F215" t="s">
        <v>1117</v>
      </c>
      <c r="G215">
        <v>220</v>
      </c>
      <c r="H215" t="s">
        <v>171</v>
      </c>
      <c r="J215">
        <v>92</v>
      </c>
      <c r="L215">
        <f t="shared" si="19"/>
        <v>92</v>
      </c>
      <c r="M215" s="6">
        <f t="shared" si="20"/>
        <v>41.818181818181813</v>
      </c>
      <c r="O215" s="2">
        <f t="shared" si="21"/>
        <v>0</v>
      </c>
      <c r="Q215" s="2">
        <f t="shared" si="22"/>
        <v>0</v>
      </c>
      <c r="S215" s="2">
        <f t="shared" si="23"/>
        <v>0</v>
      </c>
      <c r="Y215" s="2">
        <f t="shared" si="24"/>
        <v>0</v>
      </c>
      <c r="Z215" s="2"/>
      <c r="AA215" s="2"/>
      <c r="AB215" s="2"/>
      <c r="AC215" s="2"/>
      <c r="AQ215" t="s">
        <v>1115</v>
      </c>
      <c r="AR215">
        <v>92</v>
      </c>
    </row>
    <row r="216" spans="1:56" x14ac:dyDescent="0.25">
      <c r="A216" t="s">
        <v>1091</v>
      </c>
      <c r="B216" t="s">
        <v>482</v>
      </c>
      <c r="C216" t="s">
        <v>483</v>
      </c>
      <c r="E216" t="s">
        <v>1118</v>
      </c>
      <c r="F216" t="s">
        <v>1119</v>
      </c>
      <c r="G216">
        <v>120</v>
      </c>
      <c r="H216" t="s">
        <v>171</v>
      </c>
      <c r="J216">
        <v>70</v>
      </c>
      <c r="L216">
        <f t="shared" si="19"/>
        <v>70</v>
      </c>
      <c r="M216" s="6">
        <f t="shared" si="20"/>
        <v>58.333333333333336</v>
      </c>
      <c r="O216" s="2">
        <f t="shared" si="21"/>
        <v>0</v>
      </c>
      <c r="Q216" s="2">
        <f t="shared" si="22"/>
        <v>0</v>
      </c>
      <c r="S216" s="2">
        <f t="shared" si="23"/>
        <v>0</v>
      </c>
      <c r="Y216" s="2">
        <f t="shared" si="24"/>
        <v>0</v>
      </c>
      <c r="Z216" s="2"/>
      <c r="AA216" s="2"/>
      <c r="AB216" s="2"/>
      <c r="AC216" s="2"/>
      <c r="AQ216" t="s">
        <v>1115</v>
      </c>
      <c r="AR216">
        <v>70</v>
      </c>
    </row>
    <row r="217" spans="1:56" x14ac:dyDescent="0.25">
      <c r="A217" t="s">
        <v>1091</v>
      </c>
      <c r="B217" t="s">
        <v>482</v>
      </c>
      <c r="C217" t="s">
        <v>483</v>
      </c>
      <c r="D217" t="s">
        <v>1120</v>
      </c>
      <c r="E217" t="s">
        <v>1121</v>
      </c>
      <c r="F217" t="s">
        <v>1122</v>
      </c>
      <c r="G217">
        <v>690</v>
      </c>
      <c r="H217" t="s">
        <v>1098</v>
      </c>
      <c r="I217">
        <v>10.866</v>
      </c>
      <c r="J217">
        <v>500</v>
      </c>
      <c r="L217">
        <f t="shared" si="19"/>
        <v>500</v>
      </c>
      <c r="M217" s="6">
        <f t="shared" si="20"/>
        <v>72.463768115942031</v>
      </c>
      <c r="N217">
        <v>212</v>
      </c>
      <c r="O217" s="2">
        <f t="shared" si="21"/>
        <v>204.83091787439616</v>
      </c>
      <c r="P217">
        <v>112</v>
      </c>
      <c r="Q217" s="2">
        <f t="shared" si="22"/>
        <v>135.26570048309179</v>
      </c>
      <c r="R217">
        <v>18.5</v>
      </c>
      <c r="S217" s="2">
        <f t="shared" si="23"/>
        <v>223.42995169082127</v>
      </c>
      <c r="T217">
        <v>95</v>
      </c>
      <c r="U217">
        <v>84.6</v>
      </c>
      <c r="V217">
        <v>84.6</v>
      </c>
      <c r="W217">
        <v>71.900000000000006</v>
      </c>
      <c r="X217">
        <v>54.4</v>
      </c>
      <c r="Y217" s="2">
        <f t="shared" si="24"/>
        <v>157.91999999999999</v>
      </c>
      <c r="Z217" s="2"/>
      <c r="AA217" s="2"/>
      <c r="AB217" s="2"/>
      <c r="AC217" s="2"/>
      <c r="AQ217" t="s">
        <v>1123</v>
      </c>
      <c r="AR217">
        <v>500</v>
      </c>
    </row>
    <row r="218" spans="1:56" x14ac:dyDescent="0.25">
      <c r="A218" t="s">
        <v>1091</v>
      </c>
      <c r="B218" t="s">
        <v>1107</v>
      </c>
      <c r="C218" t="s">
        <v>1108</v>
      </c>
      <c r="D218" t="s">
        <v>1109</v>
      </c>
      <c r="E218" t="s">
        <v>1124</v>
      </c>
      <c r="F218" t="s">
        <v>1125</v>
      </c>
      <c r="G218">
        <v>600</v>
      </c>
      <c r="H218" t="s">
        <v>171</v>
      </c>
      <c r="J218">
        <v>300</v>
      </c>
      <c r="L218">
        <f t="shared" si="19"/>
        <v>300</v>
      </c>
      <c r="M218" s="6">
        <f t="shared" si="20"/>
        <v>50</v>
      </c>
      <c r="O218" s="2">
        <f t="shared" si="21"/>
        <v>0</v>
      </c>
      <c r="Q218" s="2">
        <f t="shared" si="22"/>
        <v>0</v>
      </c>
      <c r="S218" s="2">
        <f t="shared" si="23"/>
        <v>0</v>
      </c>
      <c r="Y218" s="2">
        <f t="shared" si="24"/>
        <v>0</v>
      </c>
      <c r="Z218" s="2"/>
      <c r="AA218" s="2"/>
      <c r="AB218" s="2"/>
      <c r="AC218" s="2"/>
      <c r="AQ218" t="s">
        <v>1126</v>
      </c>
      <c r="AR218">
        <v>300</v>
      </c>
    </row>
    <row r="219" spans="1:56" x14ac:dyDescent="0.25">
      <c r="A219" t="s">
        <v>1091</v>
      </c>
      <c r="B219" t="s">
        <v>1107</v>
      </c>
      <c r="C219" t="s">
        <v>1108</v>
      </c>
      <c r="E219" t="s">
        <v>1127</v>
      </c>
      <c r="F219" t="s">
        <v>1128</v>
      </c>
      <c r="G219">
        <v>80</v>
      </c>
      <c r="H219" t="s">
        <v>171</v>
      </c>
      <c r="J219">
        <v>70</v>
      </c>
      <c r="L219">
        <f t="shared" si="19"/>
        <v>70</v>
      </c>
      <c r="M219" s="6">
        <f t="shared" si="20"/>
        <v>87.5</v>
      </c>
      <c r="O219" s="2">
        <f t="shared" si="21"/>
        <v>0</v>
      </c>
      <c r="Q219" s="2">
        <f t="shared" si="22"/>
        <v>0</v>
      </c>
      <c r="S219" s="2">
        <f t="shared" si="23"/>
        <v>0</v>
      </c>
      <c r="Y219" s="2">
        <f t="shared" si="24"/>
        <v>0</v>
      </c>
      <c r="Z219" s="2"/>
      <c r="AA219" s="2"/>
      <c r="AB219" s="2"/>
      <c r="AC219" s="2"/>
      <c r="AQ219" t="s">
        <v>1126</v>
      </c>
      <c r="AR219">
        <v>70</v>
      </c>
    </row>
    <row r="220" spans="1:56" x14ac:dyDescent="0.25">
      <c r="A220" t="s">
        <v>1091</v>
      </c>
      <c r="B220" t="s">
        <v>1129</v>
      </c>
      <c r="C220" t="s">
        <v>1130</v>
      </c>
      <c r="D220" t="s">
        <v>1131</v>
      </c>
      <c r="E220" t="s">
        <v>1132</v>
      </c>
      <c r="F220" t="s">
        <v>1133</v>
      </c>
      <c r="G220">
        <v>2000</v>
      </c>
      <c r="H220" t="s">
        <v>171</v>
      </c>
      <c r="I220">
        <v>24.62</v>
      </c>
      <c r="J220">
        <v>2185</v>
      </c>
      <c r="L220">
        <f t="shared" si="19"/>
        <v>2185</v>
      </c>
      <c r="M220" s="6">
        <f t="shared" si="20"/>
        <v>109.25</v>
      </c>
      <c r="N220">
        <v>545</v>
      </c>
      <c r="O220" s="2">
        <f t="shared" si="21"/>
        <v>181.66666666666666</v>
      </c>
      <c r="P220">
        <v>266</v>
      </c>
      <c r="Q220" s="2">
        <f t="shared" si="22"/>
        <v>110.83333333333334</v>
      </c>
      <c r="R220">
        <v>21</v>
      </c>
      <c r="S220" s="2">
        <f t="shared" si="23"/>
        <v>87.5</v>
      </c>
      <c r="T220">
        <v>97.8</v>
      </c>
      <c r="U220">
        <v>92.3</v>
      </c>
      <c r="V220">
        <v>93.5</v>
      </c>
      <c r="W220">
        <v>92.3</v>
      </c>
      <c r="X220">
        <v>64.3</v>
      </c>
      <c r="Y220" s="2">
        <f t="shared" si="24"/>
        <v>93.637681159420282</v>
      </c>
      <c r="Z220" s="2"/>
      <c r="AA220" s="2"/>
      <c r="AB220" s="2"/>
      <c r="AC220" s="2"/>
      <c r="AQ220" t="s">
        <v>332</v>
      </c>
      <c r="AR220">
        <v>1493</v>
      </c>
      <c r="AS220" t="s">
        <v>1134</v>
      </c>
      <c r="AT220">
        <v>271</v>
      </c>
      <c r="AU220" t="s">
        <v>1135</v>
      </c>
      <c r="AV220">
        <v>421</v>
      </c>
      <c r="AW220" t="s">
        <v>1136</v>
      </c>
      <c r="AX220" t="s">
        <v>218</v>
      </c>
      <c r="AZ220" t="s">
        <v>1137</v>
      </c>
      <c r="BA220" t="s">
        <v>218</v>
      </c>
      <c r="BC220" t="s">
        <v>1138</v>
      </c>
      <c r="BD220" t="s">
        <v>218</v>
      </c>
    </row>
    <row r="221" spans="1:56" x14ac:dyDescent="0.25">
      <c r="A221" t="s">
        <v>1091</v>
      </c>
      <c r="B221" t="s">
        <v>1107</v>
      </c>
      <c r="C221" t="s">
        <v>1108</v>
      </c>
      <c r="D221" t="s">
        <v>1109</v>
      </c>
      <c r="E221" t="s">
        <v>1139</v>
      </c>
      <c r="F221" t="s">
        <v>1140</v>
      </c>
      <c r="G221">
        <v>100</v>
      </c>
      <c r="H221" t="s">
        <v>245</v>
      </c>
      <c r="I221">
        <v>1.1000000000000001</v>
      </c>
      <c r="J221">
        <v>152</v>
      </c>
      <c r="L221">
        <f t="shared" si="19"/>
        <v>152</v>
      </c>
      <c r="M221" s="6">
        <f t="shared" si="20"/>
        <v>152</v>
      </c>
      <c r="O221" s="2">
        <f t="shared" si="21"/>
        <v>0</v>
      </c>
      <c r="Q221" s="2">
        <f t="shared" si="22"/>
        <v>0</v>
      </c>
      <c r="S221" s="2">
        <f t="shared" si="23"/>
        <v>0</v>
      </c>
      <c r="Y221" s="2">
        <f t="shared" si="24"/>
        <v>0</v>
      </c>
      <c r="Z221" s="2"/>
      <c r="AA221" s="2"/>
      <c r="AB221" s="2"/>
      <c r="AC221" s="2"/>
      <c r="AQ221" t="s">
        <v>1141</v>
      </c>
      <c r="AR221">
        <v>152</v>
      </c>
    </row>
    <row r="222" spans="1:56" x14ac:dyDescent="0.25">
      <c r="A222" t="s">
        <v>1091</v>
      </c>
      <c r="B222" t="s">
        <v>1142</v>
      </c>
      <c r="C222" t="s">
        <v>1143</v>
      </c>
      <c r="D222" t="s">
        <v>1144</v>
      </c>
      <c r="E222" t="s">
        <v>1145</v>
      </c>
      <c r="F222" t="s">
        <v>1146</v>
      </c>
      <c r="G222">
        <v>380</v>
      </c>
      <c r="H222" t="s">
        <v>171</v>
      </c>
      <c r="I222">
        <v>6</v>
      </c>
      <c r="J222">
        <v>1326</v>
      </c>
      <c r="L222">
        <f t="shared" si="19"/>
        <v>1326</v>
      </c>
      <c r="M222" s="6">
        <f t="shared" si="20"/>
        <v>348.9473684210526</v>
      </c>
      <c r="N222">
        <v>573</v>
      </c>
      <c r="O222" s="2">
        <f t="shared" si="21"/>
        <v>1005.2631578947368</v>
      </c>
      <c r="P222">
        <v>128</v>
      </c>
      <c r="Q222" s="2">
        <f t="shared" si="22"/>
        <v>280.70175438596488</v>
      </c>
      <c r="R222">
        <v>45.7</v>
      </c>
      <c r="S222" s="2">
        <f t="shared" si="23"/>
        <v>1002.1929824561403</v>
      </c>
      <c r="V222">
        <v>76.2</v>
      </c>
      <c r="W222">
        <v>56.5</v>
      </c>
      <c r="X222">
        <v>72.400000000000006</v>
      </c>
      <c r="Y222" s="2">
        <f t="shared" si="24"/>
        <v>0</v>
      </c>
      <c r="Z222" s="2"/>
      <c r="AA222" s="2"/>
      <c r="AB222" s="2"/>
      <c r="AC222" s="2"/>
      <c r="AQ222" t="s">
        <v>1147</v>
      </c>
      <c r="AR222">
        <v>1326</v>
      </c>
    </row>
    <row r="223" spans="1:56" x14ac:dyDescent="0.25">
      <c r="A223" t="s">
        <v>1091</v>
      </c>
      <c r="B223" t="s">
        <v>1142</v>
      </c>
      <c r="C223" t="s">
        <v>1143</v>
      </c>
      <c r="D223" t="s">
        <v>1148</v>
      </c>
      <c r="E223" t="s">
        <v>1149</v>
      </c>
      <c r="F223" t="s">
        <v>1150</v>
      </c>
      <c r="G223">
        <v>160</v>
      </c>
      <c r="H223" t="s">
        <v>171</v>
      </c>
      <c r="I223">
        <v>1.62</v>
      </c>
      <c r="J223">
        <v>120</v>
      </c>
      <c r="L223">
        <f t="shared" si="19"/>
        <v>120</v>
      </c>
      <c r="M223" s="6">
        <f t="shared" si="20"/>
        <v>75</v>
      </c>
      <c r="N223">
        <v>2.5</v>
      </c>
      <c r="O223" s="2">
        <f t="shared" si="21"/>
        <v>10.416666666666668</v>
      </c>
      <c r="P223">
        <v>0.76</v>
      </c>
      <c r="Q223" s="2">
        <f t="shared" si="22"/>
        <v>3.9583333333333339</v>
      </c>
      <c r="R223">
        <v>0.17</v>
      </c>
      <c r="S223" s="2">
        <f t="shared" si="23"/>
        <v>8.8541666666666679</v>
      </c>
      <c r="V223">
        <v>87.8</v>
      </c>
      <c r="W223">
        <v>70.900000000000006</v>
      </c>
      <c r="X223">
        <v>57</v>
      </c>
      <c r="Y223" s="2">
        <f t="shared" si="24"/>
        <v>0</v>
      </c>
      <c r="Z223" s="2"/>
      <c r="AA223" s="2"/>
      <c r="AB223" s="2"/>
      <c r="AC223" s="2"/>
      <c r="AQ223" t="s">
        <v>1147</v>
      </c>
      <c r="AR223">
        <v>120</v>
      </c>
    </row>
    <row r="224" spans="1:56" x14ac:dyDescent="0.25">
      <c r="A224" t="s">
        <v>1091</v>
      </c>
      <c r="B224" t="s">
        <v>1142</v>
      </c>
      <c r="C224" t="s">
        <v>1143</v>
      </c>
      <c r="D224" t="s">
        <v>1144</v>
      </c>
      <c r="E224" t="s">
        <v>1151</v>
      </c>
      <c r="F224" t="s">
        <v>1152</v>
      </c>
      <c r="G224">
        <v>200</v>
      </c>
      <c r="H224" t="s">
        <v>171</v>
      </c>
      <c r="I224">
        <v>2.875</v>
      </c>
      <c r="J224">
        <v>120</v>
      </c>
      <c r="L224">
        <f t="shared" si="19"/>
        <v>120</v>
      </c>
      <c r="M224" s="6">
        <f t="shared" si="20"/>
        <v>60</v>
      </c>
      <c r="N224">
        <v>4.5</v>
      </c>
      <c r="O224" s="2">
        <f t="shared" si="21"/>
        <v>15</v>
      </c>
      <c r="P224">
        <v>1.65</v>
      </c>
      <c r="Q224" s="2">
        <f t="shared" si="22"/>
        <v>6.8749999999999991</v>
      </c>
      <c r="R224">
        <v>0.34</v>
      </c>
      <c r="S224" s="2">
        <f t="shared" si="23"/>
        <v>14.16666666666667</v>
      </c>
      <c r="V224">
        <v>99.7</v>
      </c>
      <c r="W224">
        <v>97.7</v>
      </c>
      <c r="X224">
        <v>95.2</v>
      </c>
      <c r="Y224" s="2">
        <f t="shared" si="24"/>
        <v>0</v>
      </c>
      <c r="Z224" s="2"/>
      <c r="AA224" s="2"/>
      <c r="AB224" s="2"/>
      <c r="AC224" s="2"/>
      <c r="AQ224" t="s">
        <v>1147</v>
      </c>
      <c r="AR224">
        <v>120</v>
      </c>
    </row>
    <row r="225" spans="1:46" x14ac:dyDescent="0.25">
      <c r="A225" t="s">
        <v>1091</v>
      </c>
      <c r="B225" t="s">
        <v>1142</v>
      </c>
      <c r="C225" t="s">
        <v>1143</v>
      </c>
      <c r="D225" t="s">
        <v>1144</v>
      </c>
      <c r="E225" t="s">
        <v>1153</v>
      </c>
      <c r="F225" t="s">
        <v>1154</v>
      </c>
      <c r="G225">
        <v>50</v>
      </c>
      <c r="H225" t="s">
        <v>171</v>
      </c>
      <c r="I225">
        <v>0.68</v>
      </c>
      <c r="J225">
        <v>6</v>
      </c>
      <c r="L225">
        <f t="shared" si="19"/>
        <v>6</v>
      </c>
      <c r="M225" s="6">
        <f t="shared" si="20"/>
        <v>12</v>
      </c>
      <c r="N225">
        <v>16.2</v>
      </c>
      <c r="O225" s="2">
        <f t="shared" si="21"/>
        <v>215.99999999999997</v>
      </c>
      <c r="P225">
        <v>3.05</v>
      </c>
      <c r="Q225" s="2">
        <f t="shared" si="22"/>
        <v>50.833333333333329</v>
      </c>
      <c r="R225">
        <v>0.3</v>
      </c>
      <c r="S225" s="2">
        <f t="shared" si="23"/>
        <v>50</v>
      </c>
      <c r="Y225" s="2">
        <f t="shared" si="24"/>
        <v>0</v>
      </c>
      <c r="Z225" s="2"/>
      <c r="AA225" s="2"/>
      <c r="AB225" s="2"/>
      <c r="AC225" s="2"/>
      <c r="AQ225" t="s">
        <v>1147</v>
      </c>
      <c r="AR225">
        <v>6</v>
      </c>
    </row>
    <row r="226" spans="1:46" x14ac:dyDescent="0.25">
      <c r="A226" t="s">
        <v>1091</v>
      </c>
      <c r="B226" t="s">
        <v>1155</v>
      </c>
      <c r="C226" t="s">
        <v>1156</v>
      </c>
      <c r="E226" t="s">
        <v>1157</v>
      </c>
      <c r="F226" t="s">
        <v>1158</v>
      </c>
      <c r="G226">
        <v>530</v>
      </c>
      <c r="H226" t="s">
        <v>171</v>
      </c>
      <c r="I226">
        <v>3.8</v>
      </c>
      <c r="J226">
        <v>351</v>
      </c>
      <c r="L226">
        <f t="shared" si="19"/>
        <v>351</v>
      </c>
      <c r="M226" s="6">
        <f t="shared" si="20"/>
        <v>66.226415094339615</v>
      </c>
      <c r="N226">
        <v>7</v>
      </c>
      <c r="O226" s="2">
        <f t="shared" si="21"/>
        <v>8.8050314465408803</v>
      </c>
      <c r="P226">
        <v>1.77</v>
      </c>
      <c r="Q226" s="2">
        <f t="shared" si="22"/>
        <v>2.7830188679245289</v>
      </c>
      <c r="R226">
        <v>0.5</v>
      </c>
      <c r="S226" s="2">
        <f t="shared" si="23"/>
        <v>7.8616352201257858</v>
      </c>
      <c r="T226">
        <v>96.6</v>
      </c>
      <c r="U226">
        <v>79.400000000000006</v>
      </c>
      <c r="V226">
        <v>69</v>
      </c>
      <c r="W226">
        <v>72.7</v>
      </c>
      <c r="X226">
        <v>83.3</v>
      </c>
      <c r="Y226" s="2">
        <f t="shared" si="24"/>
        <v>3.3366096866096875</v>
      </c>
      <c r="Z226" s="2"/>
      <c r="AA226" s="2"/>
      <c r="AB226" s="2"/>
      <c r="AC226" s="2"/>
      <c r="AQ226" t="s">
        <v>1159</v>
      </c>
      <c r="AR226">
        <v>351</v>
      </c>
    </row>
    <row r="227" spans="1:46" x14ac:dyDescent="0.25">
      <c r="A227" t="s">
        <v>1091</v>
      </c>
      <c r="B227" t="s">
        <v>1129</v>
      </c>
      <c r="C227" t="s">
        <v>1130</v>
      </c>
      <c r="D227" t="s">
        <v>1160</v>
      </c>
      <c r="E227" t="s">
        <v>1161</v>
      </c>
      <c r="F227" t="s">
        <v>1162</v>
      </c>
      <c r="G227">
        <v>120</v>
      </c>
      <c r="H227" t="s">
        <v>171</v>
      </c>
      <c r="I227">
        <v>2.66</v>
      </c>
      <c r="J227">
        <v>258</v>
      </c>
      <c r="L227">
        <f t="shared" si="19"/>
        <v>258</v>
      </c>
      <c r="M227" s="6">
        <f t="shared" si="20"/>
        <v>215</v>
      </c>
      <c r="O227" s="2">
        <f t="shared" si="21"/>
        <v>0</v>
      </c>
      <c r="Q227" s="2">
        <f t="shared" si="22"/>
        <v>0</v>
      </c>
      <c r="S227" s="2">
        <f t="shared" si="23"/>
        <v>0</v>
      </c>
      <c r="Y227" s="2">
        <f t="shared" si="24"/>
        <v>0</v>
      </c>
      <c r="Z227" s="2"/>
      <c r="AA227" s="2"/>
      <c r="AB227" s="2"/>
      <c r="AC227" s="2"/>
      <c r="AQ227" t="s">
        <v>1163</v>
      </c>
      <c r="AR227">
        <v>258</v>
      </c>
    </row>
    <row r="228" spans="1:46" x14ac:dyDescent="0.25">
      <c r="A228" t="s">
        <v>1091</v>
      </c>
      <c r="B228" t="s">
        <v>1155</v>
      </c>
      <c r="C228" t="s">
        <v>1156</v>
      </c>
      <c r="E228" t="s">
        <v>1164</v>
      </c>
      <c r="F228" t="s">
        <v>1165</v>
      </c>
      <c r="G228">
        <v>1500</v>
      </c>
      <c r="H228" t="s">
        <v>433</v>
      </c>
      <c r="I228">
        <v>17.690000000000001</v>
      </c>
      <c r="J228">
        <v>1392</v>
      </c>
      <c r="L228">
        <f t="shared" si="19"/>
        <v>1392</v>
      </c>
      <c r="M228" s="6">
        <f t="shared" si="20"/>
        <v>92.800000000000011</v>
      </c>
      <c r="N228">
        <v>584</v>
      </c>
      <c r="O228" s="2">
        <f t="shared" si="21"/>
        <v>259.55555555555554</v>
      </c>
      <c r="P228">
        <v>96.4</v>
      </c>
      <c r="Q228" s="2">
        <f t="shared" si="22"/>
        <v>53.555555555555557</v>
      </c>
      <c r="R228">
        <v>17.100000000000001</v>
      </c>
      <c r="S228" s="2">
        <f t="shared" si="23"/>
        <v>95</v>
      </c>
      <c r="T228">
        <v>91.7</v>
      </c>
      <c r="U228">
        <v>73.099999999999994</v>
      </c>
      <c r="V228">
        <v>87.8</v>
      </c>
      <c r="W228">
        <v>50.3</v>
      </c>
      <c r="X228">
        <v>48.7</v>
      </c>
      <c r="Y228" s="2">
        <f t="shared" si="24"/>
        <v>42.186542145593876</v>
      </c>
      <c r="Z228" s="2"/>
      <c r="AA228" s="2"/>
      <c r="AB228" s="2"/>
      <c r="AC228" s="2"/>
      <c r="AQ228" t="s">
        <v>1166</v>
      </c>
      <c r="AR228">
        <v>1392</v>
      </c>
    </row>
    <row r="229" spans="1:46" x14ac:dyDescent="0.25">
      <c r="A229" t="s">
        <v>1091</v>
      </c>
      <c r="B229" t="s">
        <v>1155</v>
      </c>
      <c r="C229" t="s">
        <v>1156</v>
      </c>
      <c r="E229" t="s">
        <v>1167</v>
      </c>
      <c r="F229" t="s">
        <v>1168</v>
      </c>
      <c r="G229">
        <v>50</v>
      </c>
      <c r="H229" t="s">
        <v>171</v>
      </c>
      <c r="I229">
        <v>0.51</v>
      </c>
      <c r="J229">
        <v>41</v>
      </c>
      <c r="L229">
        <f t="shared" si="19"/>
        <v>41</v>
      </c>
      <c r="M229" s="6">
        <f t="shared" si="20"/>
        <v>82</v>
      </c>
      <c r="O229" s="2">
        <f t="shared" si="21"/>
        <v>0</v>
      </c>
      <c r="Q229" s="2">
        <f t="shared" si="22"/>
        <v>0</v>
      </c>
      <c r="S229" s="2">
        <f t="shared" si="23"/>
        <v>0</v>
      </c>
      <c r="Y229" s="2">
        <f t="shared" si="24"/>
        <v>0</v>
      </c>
      <c r="Z229" s="2"/>
      <c r="AA229" s="2"/>
      <c r="AB229" s="2"/>
      <c r="AC229" s="2"/>
      <c r="AQ229" t="s">
        <v>1169</v>
      </c>
      <c r="AR229">
        <v>41</v>
      </c>
    </row>
    <row r="230" spans="1:46" x14ac:dyDescent="0.25">
      <c r="A230" t="s">
        <v>1091</v>
      </c>
      <c r="B230" t="s">
        <v>1155</v>
      </c>
      <c r="C230" t="s">
        <v>1156</v>
      </c>
      <c r="E230" t="s">
        <v>1170</v>
      </c>
      <c r="F230" t="s">
        <v>1171</v>
      </c>
      <c r="G230">
        <v>40</v>
      </c>
      <c r="H230" t="s">
        <v>433</v>
      </c>
      <c r="L230">
        <f t="shared" si="19"/>
        <v>0</v>
      </c>
      <c r="M230" s="6">
        <f t="shared" si="20"/>
        <v>0</v>
      </c>
      <c r="O230" s="2">
        <f t="shared" si="21"/>
        <v>0</v>
      </c>
      <c r="Q230" s="2">
        <f t="shared" si="22"/>
        <v>0</v>
      </c>
      <c r="S230" s="2">
        <f t="shared" si="23"/>
        <v>0</v>
      </c>
      <c r="Y230" s="2" t="e">
        <f t="shared" si="24"/>
        <v>#DIV/0!</v>
      </c>
      <c r="Z230" s="2"/>
      <c r="AA230" s="2"/>
      <c r="AB230" s="2"/>
      <c r="AC230" s="2"/>
    </row>
    <row r="231" spans="1:46" x14ac:dyDescent="0.25">
      <c r="A231" t="s">
        <v>1091</v>
      </c>
      <c r="B231" t="s">
        <v>1155</v>
      </c>
      <c r="C231" t="s">
        <v>1156</v>
      </c>
      <c r="E231" t="s">
        <v>1172</v>
      </c>
      <c r="F231" t="s">
        <v>1173</v>
      </c>
      <c r="G231">
        <v>85</v>
      </c>
      <c r="H231" t="s">
        <v>433</v>
      </c>
      <c r="L231">
        <f t="shared" si="19"/>
        <v>0</v>
      </c>
      <c r="M231" s="6">
        <f t="shared" si="20"/>
        <v>0</v>
      </c>
      <c r="N231">
        <v>5</v>
      </c>
      <c r="O231" s="2">
        <f t="shared" si="21"/>
        <v>39.215686274509807</v>
      </c>
      <c r="P231">
        <v>15.6</v>
      </c>
      <c r="Q231" s="2">
        <f t="shared" si="22"/>
        <v>152.94117647058826</v>
      </c>
      <c r="R231">
        <v>0.77</v>
      </c>
      <c r="S231" s="2">
        <f t="shared" si="23"/>
        <v>75.490196078431367</v>
      </c>
      <c r="T231">
        <v>99.2</v>
      </c>
      <c r="U231">
        <v>98.9</v>
      </c>
      <c r="V231">
        <v>99.7</v>
      </c>
      <c r="W231">
        <v>96.6</v>
      </c>
      <c r="X231">
        <v>66.3</v>
      </c>
      <c r="Y231" s="2" t="e">
        <f t="shared" si="24"/>
        <v>#DIV/0!</v>
      </c>
      <c r="Z231" s="2"/>
      <c r="AA231" s="2"/>
      <c r="AB231" s="2"/>
      <c r="AC231" s="2"/>
    </row>
    <row r="232" spans="1:46" x14ac:dyDescent="0.25">
      <c r="A232" t="s">
        <v>1091</v>
      </c>
      <c r="B232" t="s">
        <v>1107</v>
      </c>
      <c r="C232" t="s">
        <v>1108</v>
      </c>
      <c r="D232" t="s">
        <v>1109</v>
      </c>
      <c r="E232" t="s">
        <v>1174</v>
      </c>
      <c r="F232" t="s">
        <v>1175</v>
      </c>
      <c r="G232">
        <v>780</v>
      </c>
      <c r="H232" t="s">
        <v>1098</v>
      </c>
      <c r="I232">
        <v>4.46</v>
      </c>
      <c r="J232">
        <v>359</v>
      </c>
      <c r="L232">
        <f t="shared" si="19"/>
        <v>359</v>
      </c>
      <c r="M232" s="6">
        <f t="shared" si="20"/>
        <v>46.025641025641022</v>
      </c>
      <c r="N232">
        <v>72.7</v>
      </c>
      <c r="O232" s="2">
        <f t="shared" si="21"/>
        <v>62.136752136752136</v>
      </c>
      <c r="P232">
        <v>36.6</v>
      </c>
      <c r="Q232" s="2">
        <f t="shared" si="22"/>
        <v>39.102564102564109</v>
      </c>
      <c r="R232">
        <v>7.27</v>
      </c>
      <c r="S232" s="2">
        <f t="shared" si="23"/>
        <v>77.67094017094017</v>
      </c>
      <c r="T232">
        <v>99.2</v>
      </c>
      <c r="U232">
        <v>97.6</v>
      </c>
      <c r="V232">
        <v>98.8</v>
      </c>
      <c r="W232">
        <v>97.2</v>
      </c>
      <c r="X232">
        <v>95.3</v>
      </c>
      <c r="Y232" s="2">
        <f t="shared" si="24"/>
        <v>82.919220055710312</v>
      </c>
      <c r="Z232" s="2"/>
      <c r="AA232" s="2"/>
      <c r="AB232" s="2"/>
      <c r="AC232" s="2"/>
      <c r="AQ232" t="s">
        <v>1176</v>
      </c>
      <c r="AR232">
        <v>359</v>
      </c>
      <c r="AS232" t="s">
        <v>1177</v>
      </c>
      <c r="AT232" t="s">
        <v>218</v>
      </c>
    </row>
    <row r="233" spans="1:46" x14ac:dyDescent="0.25">
      <c r="A233" t="s">
        <v>1091</v>
      </c>
      <c r="B233" t="s">
        <v>1178</v>
      </c>
      <c r="C233" t="s">
        <v>1179</v>
      </c>
      <c r="D233" t="s">
        <v>1180</v>
      </c>
      <c r="E233" t="s">
        <v>1181</v>
      </c>
      <c r="F233" t="s">
        <v>1182</v>
      </c>
      <c r="G233">
        <v>80</v>
      </c>
      <c r="H233" t="s">
        <v>171</v>
      </c>
      <c r="I233">
        <v>1.71</v>
      </c>
      <c r="J233">
        <v>85</v>
      </c>
      <c r="L233">
        <f t="shared" si="19"/>
        <v>85</v>
      </c>
      <c r="M233" s="6">
        <f t="shared" si="20"/>
        <v>106.25</v>
      </c>
      <c r="O233" s="2">
        <f t="shared" si="21"/>
        <v>0</v>
      </c>
      <c r="Q233" s="2">
        <f t="shared" si="22"/>
        <v>0</v>
      </c>
      <c r="S233" s="2">
        <f t="shared" si="23"/>
        <v>0</v>
      </c>
      <c r="Y233" s="2">
        <f t="shared" si="24"/>
        <v>0</v>
      </c>
      <c r="Z233" s="2"/>
      <c r="AA233" s="2"/>
      <c r="AB233" s="2"/>
      <c r="AC233" s="2"/>
      <c r="AQ233" t="s">
        <v>1183</v>
      </c>
      <c r="AR233">
        <v>85</v>
      </c>
    </row>
    <row r="234" spans="1:46" x14ac:dyDescent="0.25">
      <c r="A234" t="s">
        <v>1091</v>
      </c>
      <c r="B234" t="s">
        <v>1155</v>
      </c>
      <c r="C234" t="s">
        <v>1156</v>
      </c>
      <c r="E234" t="s">
        <v>1184</v>
      </c>
      <c r="F234" t="s">
        <v>1185</v>
      </c>
      <c r="G234">
        <v>1000</v>
      </c>
      <c r="H234" t="s">
        <v>171</v>
      </c>
      <c r="I234">
        <v>14.57</v>
      </c>
      <c r="J234">
        <v>1118</v>
      </c>
      <c r="L234">
        <f t="shared" si="19"/>
        <v>1118</v>
      </c>
      <c r="M234" s="6">
        <f t="shared" si="20"/>
        <v>111.80000000000001</v>
      </c>
      <c r="N234">
        <v>148</v>
      </c>
      <c r="O234" s="2">
        <f t="shared" si="21"/>
        <v>98.666666666666671</v>
      </c>
      <c r="P234">
        <v>97.4</v>
      </c>
      <c r="Q234" s="2">
        <f t="shared" si="22"/>
        <v>81.166666666666671</v>
      </c>
      <c r="R234">
        <v>9.86</v>
      </c>
      <c r="S234" s="2">
        <f t="shared" si="23"/>
        <v>82.166666666666671</v>
      </c>
      <c r="T234">
        <v>97.3</v>
      </c>
      <c r="U234">
        <v>93.6</v>
      </c>
      <c r="V234">
        <v>95</v>
      </c>
      <c r="W234">
        <v>93.8</v>
      </c>
      <c r="X234">
        <v>67.3</v>
      </c>
      <c r="Y234" s="2">
        <f t="shared" si="24"/>
        <v>67.95348837209302</v>
      </c>
      <c r="Z234" s="2"/>
      <c r="AA234" s="2"/>
      <c r="AB234" s="2"/>
      <c r="AC234" s="2"/>
      <c r="AQ234" t="s">
        <v>1169</v>
      </c>
      <c r="AR234">
        <v>400</v>
      </c>
      <c r="AS234" t="s">
        <v>1183</v>
      </c>
      <c r="AT234">
        <v>718</v>
      </c>
    </row>
    <row r="235" spans="1:46" x14ac:dyDescent="0.25">
      <c r="A235" t="s">
        <v>1091</v>
      </c>
      <c r="B235" t="s">
        <v>1178</v>
      </c>
      <c r="C235" t="s">
        <v>1179</v>
      </c>
      <c r="D235" t="s">
        <v>1180</v>
      </c>
      <c r="E235" t="s">
        <v>1186</v>
      </c>
      <c r="F235" t="s">
        <v>1187</v>
      </c>
      <c r="G235">
        <v>60</v>
      </c>
      <c r="H235" t="s">
        <v>171</v>
      </c>
      <c r="I235">
        <v>0.72</v>
      </c>
      <c r="J235">
        <v>67</v>
      </c>
      <c r="L235">
        <f t="shared" si="19"/>
        <v>67</v>
      </c>
      <c r="M235" s="6">
        <f t="shared" si="20"/>
        <v>111.66666666666667</v>
      </c>
      <c r="O235" s="2">
        <f t="shared" si="21"/>
        <v>0</v>
      </c>
      <c r="Q235" s="2">
        <f t="shared" si="22"/>
        <v>0</v>
      </c>
      <c r="S235" s="2">
        <f t="shared" si="23"/>
        <v>0</v>
      </c>
      <c r="Y235" s="2">
        <f t="shared" si="24"/>
        <v>0</v>
      </c>
      <c r="Z235" s="2"/>
      <c r="AA235" s="2"/>
      <c r="AB235" s="2"/>
      <c r="AC235" s="2"/>
      <c r="AQ235" t="s">
        <v>1183</v>
      </c>
      <c r="AR235">
        <v>67</v>
      </c>
    </row>
    <row r="236" spans="1:46" x14ac:dyDescent="0.25">
      <c r="A236" t="s">
        <v>1091</v>
      </c>
      <c r="B236" t="s">
        <v>482</v>
      </c>
      <c r="C236" t="s">
        <v>483</v>
      </c>
      <c r="E236" t="s">
        <v>1188</v>
      </c>
      <c r="F236" t="s">
        <v>1189</v>
      </c>
      <c r="G236">
        <v>500</v>
      </c>
      <c r="H236" t="s">
        <v>171</v>
      </c>
      <c r="I236">
        <v>3</v>
      </c>
      <c r="J236">
        <v>414</v>
      </c>
      <c r="L236">
        <f t="shared" si="19"/>
        <v>414</v>
      </c>
      <c r="M236" s="6">
        <f t="shared" si="20"/>
        <v>82.8</v>
      </c>
      <c r="O236" s="2">
        <f t="shared" si="21"/>
        <v>0</v>
      </c>
      <c r="Q236" s="2">
        <f t="shared" si="22"/>
        <v>0</v>
      </c>
      <c r="S236" s="2">
        <f t="shared" si="23"/>
        <v>0</v>
      </c>
      <c r="Y236" s="2">
        <f t="shared" si="24"/>
        <v>0</v>
      </c>
      <c r="Z236" s="2"/>
      <c r="AA236" s="2"/>
      <c r="AB236" s="2"/>
      <c r="AC236" s="2"/>
      <c r="AQ236" t="s">
        <v>1190</v>
      </c>
      <c r="AR236">
        <v>414</v>
      </c>
    </row>
    <row r="237" spans="1:46" x14ac:dyDescent="0.25">
      <c r="A237" t="s">
        <v>1091</v>
      </c>
      <c r="B237" t="s">
        <v>482</v>
      </c>
      <c r="C237" t="s">
        <v>483</v>
      </c>
      <c r="E237" t="s">
        <v>1191</v>
      </c>
      <c r="F237" t="s">
        <v>1192</v>
      </c>
      <c r="G237">
        <v>400</v>
      </c>
      <c r="H237" t="s">
        <v>171</v>
      </c>
      <c r="I237">
        <v>4.8949999999999996</v>
      </c>
      <c r="J237">
        <v>300</v>
      </c>
      <c r="L237">
        <f t="shared" si="19"/>
        <v>300</v>
      </c>
      <c r="M237" s="6">
        <f t="shared" si="20"/>
        <v>75</v>
      </c>
      <c r="O237" s="2">
        <f t="shared" si="21"/>
        <v>0</v>
      </c>
      <c r="Q237" s="2">
        <f t="shared" si="22"/>
        <v>0</v>
      </c>
      <c r="S237" s="2">
        <f t="shared" si="23"/>
        <v>0</v>
      </c>
      <c r="Y237" s="2">
        <f t="shared" si="24"/>
        <v>0</v>
      </c>
      <c r="Z237" s="2"/>
      <c r="AA237" s="2"/>
      <c r="AB237" s="2"/>
      <c r="AC237" s="2"/>
      <c r="AQ237" t="s">
        <v>1193</v>
      </c>
      <c r="AR237">
        <v>300</v>
      </c>
    </row>
    <row r="238" spans="1:46" x14ac:dyDescent="0.25">
      <c r="A238" t="s">
        <v>1091</v>
      </c>
      <c r="B238" t="s">
        <v>482</v>
      </c>
      <c r="C238" t="s">
        <v>483</v>
      </c>
      <c r="E238" t="s">
        <v>1194</v>
      </c>
      <c r="F238" t="s">
        <v>1195</v>
      </c>
      <c r="G238">
        <v>350</v>
      </c>
      <c r="H238" t="s">
        <v>171</v>
      </c>
      <c r="I238">
        <v>3.44</v>
      </c>
      <c r="J238">
        <v>349</v>
      </c>
      <c r="L238">
        <f t="shared" si="19"/>
        <v>349</v>
      </c>
      <c r="M238" s="6">
        <f t="shared" si="20"/>
        <v>99.714285714285708</v>
      </c>
      <c r="O238" s="2">
        <f t="shared" si="21"/>
        <v>0</v>
      </c>
      <c r="Q238" s="2">
        <f t="shared" si="22"/>
        <v>0</v>
      </c>
      <c r="S238" s="2">
        <f t="shared" si="23"/>
        <v>0</v>
      </c>
      <c r="Y238" s="2">
        <f t="shared" si="24"/>
        <v>0</v>
      </c>
      <c r="Z238" s="2"/>
      <c r="AA238" s="2"/>
      <c r="AB238" s="2"/>
      <c r="AC238" s="2"/>
      <c r="AQ238" t="s">
        <v>1196</v>
      </c>
      <c r="AR238">
        <v>349</v>
      </c>
    </row>
    <row r="239" spans="1:46" x14ac:dyDescent="0.25">
      <c r="A239" t="s">
        <v>1091</v>
      </c>
      <c r="B239" t="s">
        <v>1197</v>
      </c>
      <c r="C239" t="s">
        <v>1198</v>
      </c>
      <c r="E239" t="s">
        <v>1199</v>
      </c>
      <c r="F239" t="s">
        <v>1200</v>
      </c>
      <c r="G239">
        <v>100</v>
      </c>
      <c r="H239" t="s">
        <v>171</v>
      </c>
      <c r="J239">
        <v>55</v>
      </c>
      <c r="L239">
        <f t="shared" si="19"/>
        <v>55</v>
      </c>
      <c r="M239" s="6">
        <f t="shared" si="20"/>
        <v>55.000000000000007</v>
      </c>
      <c r="O239" s="2">
        <f t="shared" si="21"/>
        <v>0</v>
      </c>
      <c r="Q239" s="2">
        <f t="shared" si="22"/>
        <v>0</v>
      </c>
      <c r="S239" s="2">
        <f t="shared" si="23"/>
        <v>0</v>
      </c>
      <c r="Y239" s="2">
        <f t="shared" si="24"/>
        <v>0</v>
      </c>
      <c r="Z239" s="2"/>
      <c r="AA239" s="2"/>
      <c r="AB239" s="2"/>
      <c r="AC239" s="2"/>
      <c r="AQ239" t="s">
        <v>1201</v>
      </c>
      <c r="AR239">
        <v>55</v>
      </c>
    </row>
    <row r="240" spans="1:46" x14ac:dyDescent="0.25">
      <c r="A240" t="s">
        <v>1091</v>
      </c>
      <c r="B240" t="s">
        <v>1197</v>
      </c>
      <c r="C240" t="s">
        <v>1198</v>
      </c>
      <c r="D240" t="s">
        <v>1180</v>
      </c>
      <c r="E240" t="s">
        <v>1202</v>
      </c>
      <c r="F240" t="s">
        <v>1203</v>
      </c>
      <c r="G240">
        <v>60</v>
      </c>
      <c r="H240" t="s">
        <v>171</v>
      </c>
      <c r="I240">
        <v>1.04</v>
      </c>
      <c r="J240">
        <v>32</v>
      </c>
      <c r="L240">
        <f t="shared" si="19"/>
        <v>32</v>
      </c>
      <c r="M240" s="6">
        <f t="shared" si="20"/>
        <v>53.333333333333336</v>
      </c>
      <c r="O240" s="2">
        <f t="shared" si="21"/>
        <v>0</v>
      </c>
      <c r="Q240" s="2">
        <f t="shared" si="22"/>
        <v>0</v>
      </c>
      <c r="S240" s="2">
        <f t="shared" si="23"/>
        <v>0</v>
      </c>
      <c r="Y240" s="2">
        <f t="shared" si="24"/>
        <v>0</v>
      </c>
      <c r="Z240" s="2"/>
      <c r="AA240" s="2"/>
      <c r="AB240" s="2"/>
      <c r="AC240" s="2"/>
      <c r="AQ240" t="s">
        <v>1201</v>
      </c>
      <c r="AR240">
        <v>32</v>
      </c>
    </row>
    <row r="241" spans="1:44" x14ac:dyDescent="0.25">
      <c r="A241" t="s">
        <v>1091</v>
      </c>
      <c r="B241" t="s">
        <v>1197</v>
      </c>
      <c r="C241" t="s">
        <v>1198</v>
      </c>
      <c r="E241" t="s">
        <v>1204</v>
      </c>
      <c r="F241" t="s">
        <v>1205</v>
      </c>
      <c r="G241">
        <v>100</v>
      </c>
      <c r="H241" t="s">
        <v>171</v>
      </c>
      <c r="I241">
        <v>3.08</v>
      </c>
      <c r="J241">
        <v>159</v>
      </c>
      <c r="L241">
        <f t="shared" si="19"/>
        <v>159</v>
      </c>
      <c r="M241" s="6">
        <f t="shared" si="20"/>
        <v>159</v>
      </c>
      <c r="O241" s="2">
        <f t="shared" si="21"/>
        <v>0</v>
      </c>
      <c r="Q241" s="2">
        <f t="shared" si="22"/>
        <v>0</v>
      </c>
      <c r="S241" s="2">
        <f t="shared" si="23"/>
        <v>0</v>
      </c>
      <c r="Y241" s="2">
        <f t="shared" si="24"/>
        <v>0</v>
      </c>
      <c r="Z241" s="2"/>
      <c r="AA241" s="2"/>
      <c r="AB241" s="2"/>
      <c r="AC241" s="2"/>
      <c r="AQ241" t="s">
        <v>1201</v>
      </c>
      <c r="AR241">
        <v>159</v>
      </c>
    </row>
    <row r="242" spans="1:44" x14ac:dyDescent="0.25">
      <c r="A242" t="s">
        <v>1091</v>
      </c>
      <c r="B242" t="s">
        <v>1197</v>
      </c>
      <c r="C242" t="s">
        <v>1198</v>
      </c>
      <c r="D242" t="s">
        <v>1180</v>
      </c>
      <c r="E242" t="s">
        <v>1206</v>
      </c>
      <c r="F242" t="s">
        <v>1207</v>
      </c>
      <c r="G242">
        <v>30</v>
      </c>
      <c r="H242" t="s">
        <v>171</v>
      </c>
      <c r="I242">
        <v>1.02</v>
      </c>
      <c r="J242">
        <v>34</v>
      </c>
      <c r="L242">
        <f t="shared" si="19"/>
        <v>34</v>
      </c>
      <c r="M242" s="6">
        <f t="shared" si="20"/>
        <v>113.33333333333333</v>
      </c>
      <c r="O242" s="2">
        <f t="shared" si="21"/>
        <v>0</v>
      </c>
      <c r="Q242" s="2">
        <f t="shared" si="22"/>
        <v>0</v>
      </c>
      <c r="S242" s="2">
        <f t="shared" si="23"/>
        <v>0</v>
      </c>
      <c r="Y242" s="2">
        <f t="shared" si="24"/>
        <v>0</v>
      </c>
      <c r="Z242" s="2"/>
      <c r="AA242" s="2"/>
      <c r="AB242" s="2"/>
      <c r="AC242" s="2"/>
      <c r="AQ242" t="s">
        <v>1201</v>
      </c>
      <c r="AR242">
        <v>34</v>
      </c>
    </row>
    <row r="243" spans="1:44" x14ac:dyDescent="0.25">
      <c r="A243" t="s">
        <v>1091</v>
      </c>
      <c r="B243" t="s">
        <v>1197</v>
      </c>
      <c r="C243" t="s">
        <v>1198</v>
      </c>
      <c r="E243" t="s">
        <v>1208</v>
      </c>
      <c r="F243" t="s">
        <v>1209</v>
      </c>
      <c r="G243">
        <v>70</v>
      </c>
      <c r="H243" t="s">
        <v>171</v>
      </c>
      <c r="I243">
        <v>0.8</v>
      </c>
      <c r="J243">
        <v>53</v>
      </c>
      <c r="L243">
        <f t="shared" si="19"/>
        <v>53</v>
      </c>
      <c r="M243" s="6">
        <f t="shared" si="20"/>
        <v>75.714285714285708</v>
      </c>
      <c r="O243" s="2">
        <f t="shared" si="21"/>
        <v>0</v>
      </c>
      <c r="Q243" s="2">
        <f t="shared" si="22"/>
        <v>0</v>
      </c>
      <c r="S243" s="2">
        <f t="shared" si="23"/>
        <v>0</v>
      </c>
      <c r="Y243" s="2">
        <f t="shared" si="24"/>
        <v>0</v>
      </c>
      <c r="Z243" s="2"/>
      <c r="AA243" s="2"/>
      <c r="AB243" s="2"/>
      <c r="AC243" s="2"/>
      <c r="AQ243" t="s">
        <v>1201</v>
      </c>
      <c r="AR243">
        <v>53</v>
      </c>
    </row>
    <row r="244" spans="1:44" x14ac:dyDescent="0.25">
      <c r="A244" t="s">
        <v>1091</v>
      </c>
      <c r="B244" t="s">
        <v>1197</v>
      </c>
      <c r="C244" t="s">
        <v>1198</v>
      </c>
      <c r="D244" t="s">
        <v>1180</v>
      </c>
      <c r="E244" t="s">
        <v>1210</v>
      </c>
      <c r="F244" t="s">
        <v>1211</v>
      </c>
      <c r="G244">
        <v>100</v>
      </c>
      <c r="H244" t="s">
        <v>171</v>
      </c>
      <c r="I244">
        <v>2.56</v>
      </c>
      <c r="J244">
        <v>108</v>
      </c>
      <c r="L244">
        <f t="shared" si="19"/>
        <v>108</v>
      </c>
      <c r="M244" s="6">
        <f t="shared" si="20"/>
        <v>108</v>
      </c>
      <c r="O244" s="2">
        <f t="shared" si="21"/>
        <v>0</v>
      </c>
      <c r="Q244" s="2">
        <f t="shared" si="22"/>
        <v>0</v>
      </c>
      <c r="S244" s="2">
        <f t="shared" si="23"/>
        <v>0</v>
      </c>
      <c r="Y244" s="2">
        <f t="shared" si="24"/>
        <v>0</v>
      </c>
      <c r="Z244" s="2"/>
      <c r="AA244" s="2"/>
      <c r="AB244" s="2"/>
      <c r="AC244" s="2"/>
      <c r="AQ244" t="s">
        <v>1201</v>
      </c>
      <c r="AR244">
        <v>108</v>
      </c>
    </row>
    <row r="245" spans="1:44" x14ac:dyDescent="0.25">
      <c r="A245" t="s">
        <v>1091</v>
      </c>
      <c r="B245" t="s">
        <v>1155</v>
      </c>
      <c r="C245" t="s">
        <v>1156</v>
      </c>
      <c r="E245" t="s">
        <v>1212</v>
      </c>
      <c r="F245" t="s">
        <v>1213</v>
      </c>
      <c r="G245">
        <v>210</v>
      </c>
      <c r="H245" t="s">
        <v>433</v>
      </c>
      <c r="J245">
        <v>120</v>
      </c>
      <c r="L245">
        <f t="shared" si="19"/>
        <v>120</v>
      </c>
      <c r="M245" s="6">
        <f t="shared" si="20"/>
        <v>57.142857142857139</v>
      </c>
      <c r="O245" s="2">
        <f t="shared" si="21"/>
        <v>0</v>
      </c>
      <c r="Q245" s="2">
        <f t="shared" si="22"/>
        <v>0</v>
      </c>
      <c r="S245" s="2">
        <f t="shared" si="23"/>
        <v>0</v>
      </c>
      <c r="Y245" s="2">
        <f t="shared" si="24"/>
        <v>0</v>
      </c>
      <c r="Z245" s="2"/>
      <c r="AA245" s="2"/>
      <c r="AB245" s="2"/>
      <c r="AC245" s="2"/>
      <c r="AQ245" t="s">
        <v>1214</v>
      </c>
      <c r="AR245">
        <v>120</v>
      </c>
    </row>
    <row r="246" spans="1:44" x14ac:dyDescent="0.25">
      <c r="A246" t="s">
        <v>1091</v>
      </c>
      <c r="B246" t="s">
        <v>482</v>
      </c>
      <c r="C246" t="s">
        <v>483</v>
      </c>
      <c r="E246" t="s">
        <v>1215</v>
      </c>
      <c r="F246" t="s">
        <v>1216</v>
      </c>
      <c r="G246">
        <v>2000</v>
      </c>
      <c r="H246" t="s">
        <v>171</v>
      </c>
      <c r="J246">
        <v>1289</v>
      </c>
      <c r="L246">
        <f t="shared" si="19"/>
        <v>1289</v>
      </c>
      <c r="M246" s="6">
        <f t="shared" si="20"/>
        <v>64.45</v>
      </c>
      <c r="N246">
        <v>262</v>
      </c>
      <c r="O246" s="2">
        <f t="shared" si="21"/>
        <v>87.333333333333329</v>
      </c>
      <c r="P246">
        <v>183</v>
      </c>
      <c r="Q246" s="2">
        <f t="shared" si="22"/>
        <v>76.25</v>
      </c>
      <c r="R246">
        <v>16.3</v>
      </c>
      <c r="S246" s="2">
        <f t="shared" si="23"/>
        <v>67.916666666666671</v>
      </c>
      <c r="T246">
        <v>99.4</v>
      </c>
      <c r="U246">
        <v>96.9</v>
      </c>
      <c r="V246">
        <v>93.6</v>
      </c>
      <c r="W246">
        <v>97.6</v>
      </c>
      <c r="X246">
        <v>57.9</v>
      </c>
      <c r="Y246" s="2">
        <f t="shared" si="24"/>
        <v>114.64119472459271</v>
      </c>
      <c r="Z246" s="2"/>
      <c r="AA246" s="2"/>
      <c r="AB246" s="2"/>
      <c r="AC246" s="2"/>
      <c r="AD246">
        <v>5</v>
      </c>
      <c r="AE246">
        <v>17.100000000000001</v>
      </c>
      <c r="AI246">
        <v>100</v>
      </c>
      <c r="AQ246" t="s">
        <v>1217</v>
      </c>
      <c r="AR246">
        <v>1289</v>
      </c>
    </row>
    <row r="247" spans="1:44" x14ac:dyDescent="0.25">
      <c r="A247" t="s">
        <v>1091</v>
      </c>
      <c r="B247" t="s">
        <v>482</v>
      </c>
      <c r="C247" t="s">
        <v>483</v>
      </c>
      <c r="E247" t="s">
        <v>1218</v>
      </c>
      <c r="F247" t="s">
        <v>1219</v>
      </c>
      <c r="G247">
        <v>40</v>
      </c>
      <c r="H247" t="s">
        <v>171</v>
      </c>
      <c r="I247">
        <v>0.3</v>
      </c>
      <c r="J247">
        <v>18</v>
      </c>
      <c r="L247">
        <f t="shared" si="19"/>
        <v>18</v>
      </c>
      <c r="M247" s="6">
        <f t="shared" si="20"/>
        <v>45</v>
      </c>
      <c r="O247" s="2">
        <f t="shared" si="21"/>
        <v>0</v>
      </c>
      <c r="Q247" s="2">
        <f t="shared" si="22"/>
        <v>0</v>
      </c>
      <c r="S247" s="2">
        <f t="shared" si="23"/>
        <v>0</v>
      </c>
      <c r="Y247" s="2">
        <f t="shared" si="24"/>
        <v>0</v>
      </c>
      <c r="Z247" s="2"/>
      <c r="AA247" s="2"/>
      <c r="AB247" s="2"/>
      <c r="AC247" s="2"/>
      <c r="AQ247" t="s">
        <v>1217</v>
      </c>
      <c r="AR247">
        <v>18</v>
      </c>
    </row>
    <row r="248" spans="1:44" x14ac:dyDescent="0.25">
      <c r="A248" t="s">
        <v>1091</v>
      </c>
      <c r="B248" t="s">
        <v>1142</v>
      </c>
      <c r="C248" t="s">
        <v>1143</v>
      </c>
      <c r="E248" t="s">
        <v>1220</v>
      </c>
      <c r="F248" t="s">
        <v>1221</v>
      </c>
      <c r="G248">
        <v>240</v>
      </c>
      <c r="I248">
        <v>4</v>
      </c>
      <c r="L248">
        <f t="shared" si="19"/>
        <v>0</v>
      </c>
      <c r="M248" s="6">
        <f t="shared" si="20"/>
        <v>0</v>
      </c>
      <c r="O248" s="2">
        <f t="shared" si="21"/>
        <v>0</v>
      </c>
      <c r="Q248" s="2">
        <f t="shared" si="22"/>
        <v>0</v>
      </c>
      <c r="S248" s="2">
        <f t="shared" si="23"/>
        <v>0</v>
      </c>
      <c r="Y248" s="2" t="e">
        <f t="shared" si="24"/>
        <v>#DIV/0!</v>
      </c>
      <c r="Z248" s="2"/>
      <c r="AA248" s="2"/>
      <c r="AB248" s="2"/>
      <c r="AC248" s="2"/>
    </row>
    <row r="249" spans="1:44" x14ac:dyDescent="0.25">
      <c r="A249" t="s">
        <v>1091</v>
      </c>
      <c r="B249" t="s">
        <v>1142</v>
      </c>
      <c r="C249" t="s">
        <v>1143</v>
      </c>
      <c r="E249" t="s">
        <v>1222</v>
      </c>
      <c r="F249" t="s">
        <v>1223</v>
      </c>
      <c r="G249">
        <v>150</v>
      </c>
      <c r="I249">
        <v>2</v>
      </c>
      <c r="L249">
        <f t="shared" si="19"/>
        <v>0</v>
      </c>
      <c r="M249" s="6">
        <f t="shared" si="20"/>
        <v>0</v>
      </c>
      <c r="O249" s="2">
        <f t="shared" si="21"/>
        <v>0</v>
      </c>
      <c r="Q249" s="2">
        <f t="shared" si="22"/>
        <v>0</v>
      </c>
      <c r="S249" s="2">
        <f t="shared" si="23"/>
        <v>0</v>
      </c>
      <c r="Y249" s="2" t="e">
        <f t="shared" si="24"/>
        <v>#DIV/0!</v>
      </c>
      <c r="Z249" s="2"/>
      <c r="AA249" s="2"/>
      <c r="AB249" s="2"/>
      <c r="AC249" s="2"/>
    </row>
    <row r="250" spans="1:44" x14ac:dyDescent="0.25">
      <c r="A250" t="s">
        <v>1091</v>
      </c>
      <c r="B250" t="s">
        <v>1142</v>
      </c>
      <c r="C250" t="s">
        <v>1143</v>
      </c>
      <c r="E250" t="s">
        <v>1224</v>
      </c>
      <c r="F250" t="s">
        <v>1225</v>
      </c>
      <c r="G250">
        <v>640</v>
      </c>
      <c r="I250">
        <v>6</v>
      </c>
      <c r="J250">
        <v>650</v>
      </c>
      <c r="L250">
        <f t="shared" si="19"/>
        <v>650</v>
      </c>
      <c r="M250" s="6">
        <f t="shared" si="20"/>
        <v>101.5625</v>
      </c>
      <c r="N250">
        <v>117</v>
      </c>
      <c r="O250" s="2">
        <f t="shared" si="21"/>
        <v>121.875</v>
      </c>
      <c r="P250">
        <v>81</v>
      </c>
      <c r="Q250" s="2">
        <f t="shared" si="22"/>
        <v>105.46875</v>
      </c>
      <c r="R250">
        <v>15.3</v>
      </c>
      <c r="S250" s="2">
        <f t="shared" si="23"/>
        <v>199.21875000000003</v>
      </c>
      <c r="T250">
        <v>96.7</v>
      </c>
      <c r="U250">
        <v>86.7</v>
      </c>
      <c r="V250">
        <v>94.6</v>
      </c>
      <c r="W250">
        <v>73.099999999999994</v>
      </c>
      <c r="X250">
        <v>77.099999999999994</v>
      </c>
      <c r="Y250" s="2">
        <f t="shared" si="24"/>
        <v>90.034615384615392</v>
      </c>
      <c r="Z250" s="2"/>
      <c r="AA250" s="2"/>
      <c r="AB250" s="2"/>
      <c r="AC250" s="2"/>
      <c r="AQ250" t="s">
        <v>1226</v>
      </c>
      <c r="AR250">
        <v>650</v>
      </c>
    </row>
    <row r="251" spans="1:44" x14ac:dyDescent="0.25">
      <c r="A251" t="s">
        <v>1091</v>
      </c>
      <c r="B251" t="s">
        <v>1197</v>
      </c>
      <c r="C251" t="s">
        <v>1198</v>
      </c>
      <c r="D251" t="s">
        <v>1227</v>
      </c>
      <c r="E251" t="s">
        <v>1228</v>
      </c>
      <c r="F251" t="s">
        <v>1229</v>
      </c>
      <c r="G251">
        <v>100</v>
      </c>
      <c r="H251" t="s">
        <v>433</v>
      </c>
      <c r="J251">
        <v>92</v>
      </c>
      <c r="L251">
        <f t="shared" si="19"/>
        <v>92</v>
      </c>
      <c r="M251" s="6">
        <f t="shared" si="20"/>
        <v>92</v>
      </c>
      <c r="O251" s="2">
        <f t="shared" si="21"/>
        <v>0</v>
      </c>
      <c r="Q251" s="2">
        <f t="shared" si="22"/>
        <v>0</v>
      </c>
      <c r="S251" s="2">
        <f t="shared" si="23"/>
        <v>0</v>
      </c>
      <c r="Y251" s="2">
        <f t="shared" si="24"/>
        <v>0</v>
      </c>
      <c r="Z251" s="2"/>
      <c r="AA251" s="2"/>
      <c r="AB251" s="2"/>
      <c r="AC251" s="2"/>
      <c r="AQ251" t="s">
        <v>487</v>
      </c>
      <c r="AR251">
        <v>92</v>
      </c>
    </row>
    <row r="252" spans="1:44" x14ac:dyDescent="0.25">
      <c r="A252" t="s">
        <v>1091</v>
      </c>
      <c r="B252" t="s">
        <v>1178</v>
      </c>
      <c r="C252" t="s">
        <v>1179</v>
      </c>
      <c r="D252" t="s">
        <v>484</v>
      </c>
      <c r="E252" t="s">
        <v>1230</v>
      </c>
      <c r="F252" t="s">
        <v>1231</v>
      </c>
      <c r="G252">
        <v>120</v>
      </c>
      <c r="H252" t="s">
        <v>433</v>
      </c>
      <c r="J252">
        <v>117</v>
      </c>
      <c r="L252">
        <f t="shared" si="19"/>
        <v>117</v>
      </c>
      <c r="M252" s="6">
        <f t="shared" si="20"/>
        <v>97.5</v>
      </c>
      <c r="N252">
        <v>65</v>
      </c>
      <c r="O252" s="2">
        <f t="shared" si="21"/>
        <v>361.11111111111114</v>
      </c>
      <c r="P252">
        <v>39.299999999999997</v>
      </c>
      <c r="Q252" s="2">
        <f t="shared" si="22"/>
        <v>272.91666666666663</v>
      </c>
      <c r="R252">
        <v>4.8899999999999997</v>
      </c>
      <c r="S252" s="2">
        <f t="shared" si="23"/>
        <v>339.58333333333331</v>
      </c>
      <c r="T252">
        <v>98.5</v>
      </c>
      <c r="U252">
        <v>89.6</v>
      </c>
      <c r="V252">
        <v>97.9</v>
      </c>
      <c r="W252">
        <v>81.5</v>
      </c>
      <c r="X252">
        <v>72</v>
      </c>
      <c r="Y252" s="2">
        <f t="shared" si="24"/>
        <v>250.80341880341877</v>
      </c>
      <c r="Z252" s="2"/>
      <c r="AA252" s="2"/>
      <c r="AB252" s="2"/>
      <c r="AC252" s="2"/>
      <c r="AQ252" t="s">
        <v>487</v>
      </c>
      <c r="AR252">
        <v>117</v>
      </c>
    </row>
    <row r="253" spans="1:44" x14ac:dyDescent="0.25">
      <c r="A253" t="s">
        <v>1091</v>
      </c>
      <c r="B253" t="s">
        <v>289</v>
      </c>
      <c r="C253" t="s">
        <v>290</v>
      </c>
      <c r="D253" t="s">
        <v>1232</v>
      </c>
      <c r="E253" t="s">
        <v>1233</v>
      </c>
      <c r="F253" t="s">
        <v>1234</v>
      </c>
      <c r="G253">
        <v>40</v>
      </c>
      <c r="H253" t="s">
        <v>433</v>
      </c>
      <c r="I253">
        <v>0.31</v>
      </c>
      <c r="J253">
        <v>18</v>
      </c>
      <c r="L253">
        <f t="shared" si="19"/>
        <v>18</v>
      </c>
      <c r="M253" s="6">
        <f t="shared" si="20"/>
        <v>45</v>
      </c>
      <c r="N253">
        <v>1</v>
      </c>
      <c r="O253" s="2">
        <f t="shared" si="21"/>
        <v>16.666666666666664</v>
      </c>
      <c r="P253">
        <v>0.42</v>
      </c>
      <c r="Q253" s="2">
        <f t="shared" si="22"/>
        <v>8.75</v>
      </c>
      <c r="R253">
        <v>6.7000000000000004E-2</v>
      </c>
      <c r="S253" s="2">
        <f t="shared" si="23"/>
        <v>13.958333333333334</v>
      </c>
      <c r="T253">
        <v>60</v>
      </c>
      <c r="U253">
        <v>42.7</v>
      </c>
      <c r="V253">
        <v>0</v>
      </c>
      <c r="W253">
        <v>49.3</v>
      </c>
      <c r="X253">
        <v>53.6</v>
      </c>
      <c r="Y253" s="2">
        <f t="shared" si="24"/>
        <v>8.3027777777777771</v>
      </c>
      <c r="Z253" s="2"/>
      <c r="AA253" s="2"/>
      <c r="AB253" s="2"/>
      <c r="AC253" s="2"/>
      <c r="AQ253" t="s">
        <v>487</v>
      </c>
      <c r="AR253">
        <v>18</v>
      </c>
    </row>
    <row r="254" spans="1:44" x14ac:dyDescent="0.25">
      <c r="A254" t="s">
        <v>1091</v>
      </c>
      <c r="B254" t="s">
        <v>482</v>
      </c>
      <c r="C254" t="s">
        <v>483</v>
      </c>
      <c r="E254" t="s">
        <v>1235</v>
      </c>
      <c r="F254" t="s">
        <v>1236</v>
      </c>
      <c r="G254">
        <v>280</v>
      </c>
      <c r="H254" t="s">
        <v>171</v>
      </c>
      <c r="I254">
        <v>6.61</v>
      </c>
      <c r="J254">
        <v>416</v>
      </c>
      <c r="L254">
        <f t="shared" si="19"/>
        <v>416</v>
      </c>
      <c r="M254" s="6">
        <f t="shared" si="20"/>
        <v>148.57142857142858</v>
      </c>
      <c r="O254" s="2">
        <f t="shared" si="21"/>
        <v>0</v>
      </c>
      <c r="Q254" s="2">
        <f t="shared" si="22"/>
        <v>0</v>
      </c>
      <c r="S254" s="2">
        <f t="shared" si="23"/>
        <v>0</v>
      </c>
      <c r="Y254" s="2">
        <f t="shared" si="24"/>
        <v>0</v>
      </c>
      <c r="Z254" s="2"/>
      <c r="AA254" s="2"/>
      <c r="AB254" s="2"/>
      <c r="AC254" s="2"/>
      <c r="AQ254" t="s">
        <v>1135</v>
      </c>
      <c r="AR254">
        <v>416</v>
      </c>
    </row>
    <row r="255" spans="1:44" x14ac:dyDescent="0.25">
      <c r="A255" t="s">
        <v>1091</v>
      </c>
      <c r="B255" t="s">
        <v>1129</v>
      </c>
      <c r="C255" t="s">
        <v>1130</v>
      </c>
      <c r="D255" t="s">
        <v>1237</v>
      </c>
      <c r="E255" t="s">
        <v>1238</v>
      </c>
      <c r="F255" t="s">
        <v>1239</v>
      </c>
      <c r="G255">
        <v>180</v>
      </c>
      <c r="H255" t="s">
        <v>171</v>
      </c>
      <c r="I255">
        <v>2.85</v>
      </c>
      <c r="J255">
        <v>110</v>
      </c>
      <c r="L255">
        <f t="shared" si="19"/>
        <v>110</v>
      </c>
      <c r="M255" s="6">
        <f t="shared" si="20"/>
        <v>61.111111111111114</v>
      </c>
      <c r="O255" s="2">
        <f t="shared" si="21"/>
        <v>0</v>
      </c>
      <c r="Q255" s="2">
        <f t="shared" si="22"/>
        <v>0</v>
      </c>
      <c r="S255" s="2">
        <f t="shared" si="23"/>
        <v>0</v>
      </c>
      <c r="Y255" s="2">
        <f t="shared" si="24"/>
        <v>0</v>
      </c>
      <c r="Z255" s="2"/>
      <c r="AA255" s="2"/>
      <c r="AB255" s="2"/>
      <c r="AC255" s="2"/>
      <c r="AQ255" t="s">
        <v>1135</v>
      </c>
      <c r="AR255">
        <v>110</v>
      </c>
    </row>
    <row r="256" spans="1:44" x14ac:dyDescent="0.25">
      <c r="A256" t="s">
        <v>1091</v>
      </c>
      <c r="D256" t="s">
        <v>1109</v>
      </c>
      <c r="E256" t="s">
        <v>1240</v>
      </c>
      <c r="F256" t="s">
        <v>1241</v>
      </c>
      <c r="G256">
        <v>420</v>
      </c>
      <c r="H256" t="s">
        <v>171</v>
      </c>
      <c r="L256">
        <f t="shared" si="19"/>
        <v>0</v>
      </c>
      <c r="M256" s="6">
        <f t="shared" si="20"/>
        <v>0</v>
      </c>
      <c r="O256" s="2">
        <f t="shared" si="21"/>
        <v>0</v>
      </c>
      <c r="Q256" s="2">
        <f t="shared" si="22"/>
        <v>0</v>
      </c>
      <c r="S256" s="2">
        <f t="shared" si="23"/>
        <v>0</v>
      </c>
      <c r="Y256" s="2" t="e">
        <f t="shared" si="24"/>
        <v>#DIV/0!</v>
      </c>
      <c r="Z256" s="2"/>
      <c r="AA256" s="2"/>
      <c r="AB256" s="2"/>
      <c r="AC256" s="2"/>
    </row>
    <row r="257" spans="1:46" ht="45" x14ac:dyDescent="0.25">
      <c r="A257" t="s">
        <v>1242</v>
      </c>
      <c r="B257" t="s">
        <v>884</v>
      </c>
      <c r="C257" t="s">
        <v>885</v>
      </c>
      <c r="E257" t="s">
        <v>1243</v>
      </c>
      <c r="F257" t="s">
        <v>1244</v>
      </c>
      <c r="G257">
        <v>260</v>
      </c>
      <c r="H257" t="s">
        <v>171</v>
      </c>
      <c r="I257">
        <v>3</v>
      </c>
      <c r="J257">
        <v>180</v>
      </c>
      <c r="L257">
        <f t="shared" si="19"/>
        <v>180</v>
      </c>
      <c r="M257" s="6">
        <f t="shared" si="20"/>
        <v>69.230769230769226</v>
      </c>
      <c r="O257" s="2">
        <f t="shared" si="21"/>
        <v>0</v>
      </c>
      <c r="Q257" s="2">
        <f t="shared" si="22"/>
        <v>0</v>
      </c>
      <c r="S257" s="2">
        <f t="shared" si="23"/>
        <v>0</v>
      </c>
      <c r="Y257" s="2">
        <f t="shared" si="24"/>
        <v>0</v>
      </c>
      <c r="Z257" s="2"/>
      <c r="AA257" s="2"/>
      <c r="AB257" s="2"/>
      <c r="AC257" s="2"/>
      <c r="AN257" s="1" t="s">
        <v>1245</v>
      </c>
      <c r="AP257" s="1" t="s">
        <v>1246</v>
      </c>
      <c r="AQ257" t="s">
        <v>1247</v>
      </c>
      <c r="AR257">
        <v>180</v>
      </c>
    </row>
    <row r="258" spans="1:46" ht="75" x14ac:dyDescent="0.25">
      <c r="A258" t="s">
        <v>1242</v>
      </c>
      <c r="B258" t="s">
        <v>884</v>
      </c>
      <c r="C258" t="s">
        <v>885</v>
      </c>
      <c r="E258" t="s">
        <v>1248</v>
      </c>
      <c r="F258" t="s">
        <v>1249</v>
      </c>
      <c r="G258">
        <v>70</v>
      </c>
      <c r="H258" t="s">
        <v>171</v>
      </c>
      <c r="I258">
        <v>0.2</v>
      </c>
      <c r="J258">
        <v>30</v>
      </c>
      <c r="L258">
        <f t="shared" si="19"/>
        <v>30</v>
      </c>
      <c r="M258" s="6">
        <f t="shared" si="20"/>
        <v>42.857142857142854</v>
      </c>
      <c r="O258" s="2">
        <f t="shared" si="21"/>
        <v>0</v>
      </c>
      <c r="Q258" s="2">
        <f t="shared" si="22"/>
        <v>0</v>
      </c>
      <c r="S258" s="2">
        <f t="shared" si="23"/>
        <v>0</v>
      </c>
      <c r="Y258" s="2">
        <f t="shared" si="24"/>
        <v>0</v>
      </c>
      <c r="Z258" s="2"/>
      <c r="AA258" s="2"/>
      <c r="AB258" s="2"/>
      <c r="AC258" s="2"/>
      <c r="AN258" t="s">
        <v>1250</v>
      </c>
      <c r="AO258" t="s">
        <v>1251</v>
      </c>
      <c r="AP258" s="1" t="s">
        <v>1252</v>
      </c>
      <c r="AQ258" t="s">
        <v>1247</v>
      </c>
      <c r="AR258">
        <v>30</v>
      </c>
    </row>
    <row r="259" spans="1:46" x14ac:dyDescent="0.25">
      <c r="A259" t="s">
        <v>1242</v>
      </c>
      <c r="B259" t="s">
        <v>1253</v>
      </c>
      <c r="C259" t="s">
        <v>1254</v>
      </c>
      <c r="E259" t="s">
        <v>1255</v>
      </c>
      <c r="F259" t="s">
        <v>1256</v>
      </c>
      <c r="G259">
        <v>70</v>
      </c>
      <c r="H259" t="s">
        <v>171</v>
      </c>
      <c r="I259">
        <v>1.262</v>
      </c>
      <c r="J259">
        <v>45</v>
      </c>
      <c r="L259">
        <f t="shared" si="19"/>
        <v>45</v>
      </c>
      <c r="M259" s="6">
        <f t="shared" si="20"/>
        <v>64.285714285714292</v>
      </c>
      <c r="N259">
        <v>17.5</v>
      </c>
      <c r="O259" s="2">
        <f t="shared" si="21"/>
        <v>166.66666666666669</v>
      </c>
      <c r="Q259" s="2">
        <f t="shared" si="22"/>
        <v>0</v>
      </c>
      <c r="S259" s="2">
        <f t="shared" si="23"/>
        <v>0</v>
      </c>
      <c r="Y259" s="2">
        <f t="shared" si="24"/>
        <v>0</v>
      </c>
      <c r="Z259" s="2"/>
      <c r="AA259" s="2"/>
      <c r="AB259" s="2"/>
      <c r="AC259" s="2"/>
      <c r="AN259" t="s">
        <v>1257</v>
      </c>
      <c r="AP259" t="s">
        <v>1258</v>
      </c>
      <c r="AQ259" t="s">
        <v>903</v>
      </c>
      <c r="AR259">
        <v>45</v>
      </c>
    </row>
    <row r="260" spans="1:46" ht="30" x14ac:dyDescent="0.25">
      <c r="A260" t="s">
        <v>1242</v>
      </c>
      <c r="B260" t="s">
        <v>1253</v>
      </c>
      <c r="C260" t="s">
        <v>1254</v>
      </c>
      <c r="E260" t="s">
        <v>1259</v>
      </c>
      <c r="F260" t="s">
        <v>1260</v>
      </c>
      <c r="G260">
        <v>150</v>
      </c>
      <c r="H260" t="s">
        <v>171</v>
      </c>
      <c r="I260">
        <v>1</v>
      </c>
      <c r="J260">
        <v>88</v>
      </c>
      <c r="L260">
        <f t="shared" si="19"/>
        <v>88</v>
      </c>
      <c r="M260" s="6">
        <f t="shared" si="20"/>
        <v>58.666666666666664</v>
      </c>
      <c r="O260" s="2">
        <f t="shared" si="21"/>
        <v>0</v>
      </c>
      <c r="Q260" s="2">
        <f t="shared" si="22"/>
        <v>0</v>
      </c>
      <c r="S260" s="2">
        <f t="shared" si="23"/>
        <v>0</v>
      </c>
      <c r="Y260" s="2">
        <f t="shared" si="24"/>
        <v>0</v>
      </c>
      <c r="Z260" s="2"/>
      <c r="AA260" s="2"/>
      <c r="AB260" s="2"/>
      <c r="AC260" s="2"/>
      <c r="AN260" s="1" t="s">
        <v>1261</v>
      </c>
      <c r="AQ260" t="s">
        <v>1262</v>
      </c>
      <c r="AR260">
        <v>88</v>
      </c>
    </row>
    <row r="261" spans="1:46" ht="90" x14ac:dyDescent="0.25">
      <c r="A261" t="s">
        <v>1242</v>
      </c>
      <c r="B261" t="s">
        <v>1263</v>
      </c>
      <c r="C261" t="s">
        <v>1264</v>
      </c>
      <c r="D261" t="s">
        <v>1263</v>
      </c>
      <c r="E261" t="s">
        <v>1265</v>
      </c>
      <c r="F261" t="s">
        <v>1266</v>
      </c>
      <c r="G261">
        <v>630</v>
      </c>
      <c r="H261" t="s">
        <v>869</v>
      </c>
      <c r="I261">
        <v>7.7249999999999996</v>
      </c>
      <c r="J261">
        <v>778</v>
      </c>
      <c r="L261">
        <f t="shared" ref="L261:L324" si="25">J261+K261</f>
        <v>778</v>
      </c>
      <c r="M261" s="6">
        <f t="shared" ref="M261:M324" si="26">(L261/G261)*100</f>
        <v>123.49206349206349</v>
      </c>
      <c r="N261">
        <v>442</v>
      </c>
      <c r="O261" s="2">
        <f t="shared" ref="O261:O324" si="27">(N261/(G261*0.15))*100</f>
        <v>467.72486772486775</v>
      </c>
      <c r="P261">
        <v>95.3</v>
      </c>
      <c r="Q261" s="2">
        <f t="shared" ref="Q261:Q324" si="28">(P261/(G261*0.12))*100</f>
        <v>126.05820105820106</v>
      </c>
      <c r="R261">
        <v>8.89</v>
      </c>
      <c r="S261" s="2">
        <f t="shared" ref="S261:S324" si="29">(R261/(G261*0.012))*100</f>
        <v>117.59259259259258</v>
      </c>
      <c r="T261">
        <v>93</v>
      </c>
      <c r="U261">
        <v>89.4</v>
      </c>
      <c r="V261">
        <v>90</v>
      </c>
      <c r="W261">
        <v>45.4</v>
      </c>
      <c r="X261">
        <v>73.599999999999994</v>
      </c>
      <c r="Y261" s="2">
        <f t="shared" ref="Y261:Y324" si="30">(P261*(U261/100)/(L261*0.12))*100</f>
        <v>91.257712082262216</v>
      </c>
      <c r="Z261" s="2"/>
      <c r="AA261" s="2"/>
      <c r="AB261" s="2"/>
      <c r="AC261" s="2"/>
      <c r="AD261">
        <v>8.18</v>
      </c>
      <c r="AK261">
        <v>100</v>
      </c>
      <c r="AN261" s="1" t="s">
        <v>1267</v>
      </c>
      <c r="AO261" s="1" t="s">
        <v>1268</v>
      </c>
      <c r="AP261" s="1" t="s">
        <v>1269</v>
      </c>
      <c r="AQ261" t="s">
        <v>1270</v>
      </c>
      <c r="AR261">
        <v>778</v>
      </c>
    </row>
    <row r="262" spans="1:46" ht="30" x14ac:dyDescent="0.25">
      <c r="A262" t="s">
        <v>1242</v>
      </c>
      <c r="B262" t="s">
        <v>1253</v>
      </c>
      <c r="C262" t="s">
        <v>1254</v>
      </c>
      <c r="E262" t="s">
        <v>1271</v>
      </c>
      <c r="F262" t="s">
        <v>1272</v>
      </c>
      <c r="G262">
        <v>18</v>
      </c>
      <c r="H262" t="s">
        <v>171</v>
      </c>
      <c r="I262">
        <v>0.5</v>
      </c>
      <c r="J262">
        <v>12</v>
      </c>
      <c r="L262">
        <f t="shared" si="25"/>
        <v>12</v>
      </c>
      <c r="M262" s="6">
        <f t="shared" si="26"/>
        <v>66.666666666666657</v>
      </c>
      <c r="O262" s="2">
        <f t="shared" si="27"/>
        <v>0</v>
      </c>
      <c r="Q262" s="2">
        <f t="shared" si="28"/>
        <v>0</v>
      </c>
      <c r="S262" s="2">
        <f t="shared" si="29"/>
        <v>0</v>
      </c>
      <c r="Y262" s="2">
        <f t="shared" si="30"/>
        <v>0</v>
      </c>
      <c r="Z262" s="2"/>
      <c r="AA262" s="2"/>
      <c r="AB262" s="2"/>
      <c r="AC262" s="2"/>
      <c r="AN262" s="1" t="s">
        <v>1273</v>
      </c>
      <c r="AQ262" t="s">
        <v>1274</v>
      </c>
      <c r="AR262">
        <v>12</v>
      </c>
    </row>
    <row r="263" spans="1:46" ht="60" x14ac:dyDescent="0.25">
      <c r="A263" t="s">
        <v>1242</v>
      </c>
      <c r="B263" t="s">
        <v>1253</v>
      </c>
      <c r="C263" t="s">
        <v>1254</v>
      </c>
      <c r="E263" t="s">
        <v>1275</v>
      </c>
      <c r="F263" t="s">
        <v>1276</v>
      </c>
      <c r="G263">
        <v>360</v>
      </c>
      <c r="H263" t="s">
        <v>171</v>
      </c>
      <c r="I263">
        <v>4</v>
      </c>
      <c r="J263">
        <v>402</v>
      </c>
      <c r="L263">
        <f t="shared" si="25"/>
        <v>402</v>
      </c>
      <c r="M263" s="6">
        <f t="shared" si="26"/>
        <v>111.66666666666667</v>
      </c>
      <c r="N263">
        <v>25.8</v>
      </c>
      <c r="O263" s="2">
        <f t="shared" si="27"/>
        <v>47.777777777777779</v>
      </c>
      <c r="Q263" s="2">
        <f t="shared" si="28"/>
        <v>0</v>
      </c>
      <c r="S263" s="2">
        <f t="shared" si="29"/>
        <v>0</v>
      </c>
      <c r="Y263" s="2">
        <f t="shared" si="30"/>
        <v>0</v>
      </c>
      <c r="Z263" s="2"/>
      <c r="AA263" s="2"/>
      <c r="AB263" s="2"/>
      <c r="AC263" s="2"/>
      <c r="AN263" s="1" t="s">
        <v>1277</v>
      </c>
      <c r="AO263" s="1" t="s">
        <v>1278</v>
      </c>
      <c r="AP263" s="1" t="s">
        <v>1279</v>
      </c>
      <c r="AQ263" t="s">
        <v>1280</v>
      </c>
      <c r="AR263">
        <v>402</v>
      </c>
    </row>
    <row r="264" spans="1:46" ht="210" x14ac:dyDescent="0.25">
      <c r="A264" t="s">
        <v>1242</v>
      </c>
      <c r="B264" t="s">
        <v>1281</v>
      </c>
      <c r="C264" t="s">
        <v>1282</v>
      </c>
      <c r="D264" t="s">
        <v>1283</v>
      </c>
      <c r="E264" t="s">
        <v>1284</v>
      </c>
      <c r="F264" t="s">
        <v>1285</v>
      </c>
      <c r="G264">
        <v>1600</v>
      </c>
      <c r="H264" t="s">
        <v>869</v>
      </c>
      <c r="I264">
        <v>14.44</v>
      </c>
      <c r="J264">
        <v>1389</v>
      </c>
      <c r="L264">
        <f t="shared" si="25"/>
        <v>1389</v>
      </c>
      <c r="M264" s="6">
        <f t="shared" si="26"/>
        <v>86.8125</v>
      </c>
      <c r="N264">
        <v>703</v>
      </c>
      <c r="O264" s="2">
        <f t="shared" si="27"/>
        <v>292.91666666666669</v>
      </c>
      <c r="P264">
        <v>134</v>
      </c>
      <c r="Q264" s="2">
        <f t="shared" si="28"/>
        <v>69.791666666666657</v>
      </c>
      <c r="R264">
        <v>10.8</v>
      </c>
      <c r="S264" s="2">
        <f t="shared" si="29"/>
        <v>56.250000000000014</v>
      </c>
      <c r="T264">
        <v>88.7</v>
      </c>
      <c r="U264">
        <v>83.1</v>
      </c>
      <c r="V264">
        <v>84.1</v>
      </c>
      <c r="W264">
        <v>50.5</v>
      </c>
      <c r="X264">
        <v>49.4</v>
      </c>
      <c r="Y264" s="2">
        <f t="shared" si="30"/>
        <v>66.807055435565161</v>
      </c>
      <c r="Z264" s="2"/>
      <c r="AA264" s="2"/>
      <c r="AB264" s="2"/>
      <c r="AC264" s="2"/>
      <c r="AD264">
        <v>5.15</v>
      </c>
      <c r="AK264">
        <v>100</v>
      </c>
      <c r="AN264" s="1" t="s">
        <v>1286</v>
      </c>
      <c r="AO264" s="1" t="s">
        <v>1287</v>
      </c>
      <c r="AP264" s="1" t="s">
        <v>1288</v>
      </c>
      <c r="AQ264" t="s">
        <v>1289</v>
      </c>
      <c r="AR264">
        <v>1389</v>
      </c>
    </row>
    <row r="265" spans="1:46" ht="60" x14ac:dyDescent="0.25">
      <c r="A265" t="s">
        <v>1242</v>
      </c>
      <c r="B265" t="s">
        <v>1281</v>
      </c>
      <c r="C265" t="s">
        <v>1282</v>
      </c>
      <c r="E265" t="s">
        <v>1290</v>
      </c>
      <c r="F265" t="s">
        <v>1291</v>
      </c>
      <c r="G265">
        <v>360</v>
      </c>
      <c r="H265" t="s">
        <v>869</v>
      </c>
      <c r="I265">
        <v>3</v>
      </c>
      <c r="J265">
        <v>375</v>
      </c>
      <c r="L265">
        <f t="shared" si="25"/>
        <v>375</v>
      </c>
      <c r="M265" s="6">
        <f t="shared" si="26"/>
        <v>104.16666666666667</v>
      </c>
      <c r="O265" s="2">
        <f t="shared" si="27"/>
        <v>0</v>
      </c>
      <c r="Q265" s="2">
        <f t="shared" si="28"/>
        <v>0</v>
      </c>
      <c r="S265" s="2">
        <f t="shared" si="29"/>
        <v>0</v>
      </c>
      <c r="Y265" s="2">
        <f t="shared" si="30"/>
        <v>0</v>
      </c>
      <c r="Z265" s="2"/>
      <c r="AA265" s="2"/>
      <c r="AB265" s="2"/>
      <c r="AC265" s="2"/>
      <c r="AN265" s="1" t="s">
        <v>1292</v>
      </c>
      <c r="AO265" t="s">
        <v>1293</v>
      </c>
      <c r="AP265" t="s">
        <v>1294</v>
      </c>
      <c r="AQ265" t="s">
        <v>1289</v>
      </c>
      <c r="AR265">
        <v>375</v>
      </c>
    </row>
    <row r="266" spans="1:46" ht="45" x14ac:dyDescent="0.25">
      <c r="A266" t="s">
        <v>1242</v>
      </c>
      <c r="B266" t="s">
        <v>1253</v>
      </c>
      <c r="C266" t="s">
        <v>1254</v>
      </c>
      <c r="E266" t="s">
        <v>1295</v>
      </c>
      <c r="F266" t="s">
        <v>1296</v>
      </c>
      <c r="G266">
        <v>300</v>
      </c>
      <c r="H266" t="s">
        <v>171</v>
      </c>
      <c r="I266">
        <v>4.22</v>
      </c>
      <c r="J266">
        <v>237</v>
      </c>
      <c r="L266">
        <f t="shared" si="25"/>
        <v>237</v>
      </c>
      <c r="M266" s="6">
        <f t="shared" si="26"/>
        <v>79</v>
      </c>
      <c r="N266">
        <v>219</v>
      </c>
      <c r="O266" s="2">
        <f t="shared" si="27"/>
        <v>486.66666666666663</v>
      </c>
      <c r="P266">
        <v>82.8</v>
      </c>
      <c r="Q266" s="2">
        <f t="shared" si="28"/>
        <v>229.99999999999997</v>
      </c>
      <c r="R266">
        <v>5.69</v>
      </c>
      <c r="S266" s="2">
        <f t="shared" si="29"/>
        <v>158.05555555555557</v>
      </c>
      <c r="V266">
        <v>93.2</v>
      </c>
      <c r="W266">
        <v>60.9</v>
      </c>
      <c r="X266">
        <v>72.099999999999994</v>
      </c>
      <c r="Y266" s="2">
        <f t="shared" si="30"/>
        <v>0</v>
      </c>
      <c r="Z266" s="2"/>
      <c r="AA266" s="2"/>
      <c r="AB266" s="2"/>
      <c r="AC266" s="2"/>
      <c r="AN266" t="s">
        <v>1297</v>
      </c>
      <c r="AO266" t="s">
        <v>1298</v>
      </c>
      <c r="AP266" s="1" t="s">
        <v>1299</v>
      </c>
      <c r="AQ266" t="s">
        <v>1300</v>
      </c>
      <c r="AR266">
        <v>237</v>
      </c>
    </row>
    <row r="267" spans="1:46" ht="120" x14ac:dyDescent="0.25">
      <c r="A267" t="s">
        <v>1242</v>
      </c>
      <c r="B267" t="s">
        <v>1263</v>
      </c>
      <c r="C267" t="s">
        <v>1264</v>
      </c>
      <c r="D267" t="s">
        <v>1263</v>
      </c>
      <c r="E267" t="s">
        <v>1301</v>
      </c>
      <c r="F267" t="s">
        <v>1302</v>
      </c>
      <c r="G267">
        <v>1840</v>
      </c>
      <c r="H267" t="s">
        <v>869</v>
      </c>
      <c r="I267">
        <v>17.37</v>
      </c>
      <c r="J267">
        <v>1494</v>
      </c>
      <c r="L267">
        <f t="shared" si="25"/>
        <v>1494</v>
      </c>
      <c r="M267" s="6">
        <f t="shared" si="26"/>
        <v>81.195652173913047</v>
      </c>
      <c r="N267">
        <v>399</v>
      </c>
      <c r="O267" s="2">
        <f t="shared" si="27"/>
        <v>144.56521739130434</v>
      </c>
      <c r="P267">
        <v>74.8</v>
      </c>
      <c r="Q267" s="2">
        <f t="shared" si="28"/>
        <v>33.876811594202898</v>
      </c>
      <c r="R267">
        <v>11.6</v>
      </c>
      <c r="S267" s="2">
        <f t="shared" si="29"/>
        <v>52.536231884057962</v>
      </c>
      <c r="V267">
        <v>82</v>
      </c>
      <c r="W267">
        <v>84.2</v>
      </c>
      <c r="X267">
        <v>67</v>
      </c>
      <c r="Y267" s="2">
        <f t="shared" si="30"/>
        <v>0</v>
      </c>
      <c r="Z267" s="2"/>
      <c r="AA267" s="2"/>
      <c r="AB267" s="2"/>
      <c r="AC267" s="2"/>
      <c r="AN267" s="1" t="s">
        <v>1303</v>
      </c>
      <c r="AO267" s="1" t="s">
        <v>1304</v>
      </c>
      <c r="AP267" s="1" t="s">
        <v>1305</v>
      </c>
      <c r="AQ267" t="s">
        <v>1306</v>
      </c>
      <c r="AR267">
        <v>1494</v>
      </c>
    </row>
    <row r="268" spans="1:46" ht="30" x14ac:dyDescent="0.25">
      <c r="A268" t="s">
        <v>1242</v>
      </c>
      <c r="B268" t="s">
        <v>1263</v>
      </c>
      <c r="C268" t="s">
        <v>1264</v>
      </c>
      <c r="D268" t="s">
        <v>1263</v>
      </c>
      <c r="E268" t="s">
        <v>1307</v>
      </c>
      <c r="F268" t="s">
        <v>1308</v>
      </c>
      <c r="G268">
        <v>80</v>
      </c>
      <c r="H268" t="s">
        <v>869</v>
      </c>
      <c r="I268">
        <v>0.92</v>
      </c>
      <c r="J268">
        <v>74</v>
      </c>
      <c r="L268">
        <f t="shared" si="25"/>
        <v>74</v>
      </c>
      <c r="M268" s="6">
        <f t="shared" si="26"/>
        <v>92.5</v>
      </c>
      <c r="O268" s="2">
        <f t="shared" si="27"/>
        <v>0</v>
      </c>
      <c r="Q268" s="2">
        <f t="shared" si="28"/>
        <v>0</v>
      </c>
      <c r="S268" s="2">
        <f t="shared" si="29"/>
        <v>0</v>
      </c>
      <c r="Y268" s="2">
        <f t="shared" si="30"/>
        <v>0</v>
      </c>
      <c r="Z268" s="2"/>
      <c r="AA268" s="2"/>
      <c r="AB268" s="2"/>
      <c r="AC268" s="2"/>
      <c r="AN268" s="1" t="s">
        <v>1309</v>
      </c>
      <c r="AP268" t="s">
        <v>976</v>
      </c>
      <c r="AQ268" t="s">
        <v>1310</v>
      </c>
      <c r="AR268">
        <v>74</v>
      </c>
    </row>
    <row r="269" spans="1:46" ht="30" x14ac:dyDescent="0.25">
      <c r="A269" t="s">
        <v>1242</v>
      </c>
      <c r="B269" t="s">
        <v>855</v>
      </c>
      <c r="C269" t="s">
        <v>856</v>
      </c>
      <c r="D269" t="s">
        <v>1079</v>
      </c>
      <c r="E269" t="s">
        <v>1311</v>
      </c>
      <c r="F269" t="s">
        <v>1312</v>
      </c>
      <c r="G269">
        <v>300</v>
      </c>
      <c r="H269" t="s">
        <v>171</v>
      </c>
      <c r="I269">
        <v>4.3099999999999996</v>
      </c>
      <c r="J269">
        <v>262</v>
      </c>
      <c r="L269">
        <f t="shared" si="25"/>
        <v>262</v>
      </c>
      <c r="M269" s="6">
        <f t="shared" si="26"/>
        <v>87.333333333333329</v>
      </c>
      <c r="N269">
        <v>21</v>
      </c>
      <c r="O269" s="2">
        <f t="shared" si="27"/>
        <v>46.666666666666664</v>
      </c>
      <c r="P269">
        <v>13.7</v>
      </c>
      <c r="Q269" s="2">
        <f t="shared" si="28"/>
        <v>38.055555555555557</v>
      </c>
      <c r="R269">
        <v>2.37</v>
      </c>
      <c r="S269" s="2">
        <f t="shared" si="29"/>
        <v>65.833333333333329</v>
      </c>
      <c r="V269">
        <v>98.7</v>
      </c>
      <c r="W269">
        <v>99.9</v>
      </c>
      <c r="X269">
        <v>98.8</v>
      </c>
      <c r="Y269" s="2">
        <f t="shared" si="30"/>
        <v>0</v>
      </c>
      <c r="Z269" s="2"/>
      <c r="AA269" s="2"/>
      <c r="AB269" s="2"/>
      <c r="AC269" s="2"/>
      <c r="AN269" s="1" t="s">
        <v>1313</v>
      </c>
      <c r="AP269" s="1" t="s">
        <v>1314</v>
      </c>
      <c r="AQ269" t="s">
        <v>1315</v>
      </c>
      <c r="AR269">
        <v>262</v>
      </c>
    </row>
    <row r="270" spans="1:46" ht="30" x14ac:dyDescent="0.25">
      <c r="A270" t="s">
        <v>1242</v>
      </c>
      <c r="B270" t="s">
        <v>1263</v>
      </c>
      <c r="C270" t="s">
        <v>1264</v>
      </c>
      <c r="D270" t="s">
        <v>1316</v>
      </c>
      <c r="E270" t="s">
        <v>1317</v>
      </c>
      <c r="F270" t="s">
        <v>1318</v>
      </c>
      <c r="G270">
        <v>130</v>
      </c>
      <c r="H270" t="s">
        <v>869</v>
      </c>
      <c r="I270">
        <v>1.8</v>
      </c>
      <c r="J270">
        <v>122</v>
      </c>
      <c r="L270">
        <f t="shared" si="25"/>
        <v>122</v>
      </c>
      <c r="M270" s="6">
        <f t="shared" si="26"/>
        <v>93.84615384615384</v>
      </c>
      <c r="O270" s="2">
        <f t="shared" si="27"/>
        <v>0</v>
      </c>
      <c r="Q270" s="2">
        <f t="shared" si="28"/>
        <v>0</v>
      </c>
      <c r="S270" s="2">
        <f t="shared" si="29"/>
        <v>0</v>
      </c>
      <c r="Y270" s="2">
        <f t="shared" si="30"/>
        <v>0</v>
      </c>
      <c r="Z270" s="2"/>
      <c r="AA270" s="2"/>
      <c r="AB270" s="2"/>
      <c r="AC270" s="2"/>
      <c r="AN270" s="1" t="s">
        <v>1319</v>
      </c>
      <c r="AP270" t="s">
        <v>1320</v>
      </c>
      <c r="AQ270" t="s">
        <v>1321</v>
      </c>
      <c r="AR270">
        <v>122</v>
      </c>
    </row>
    <row r="271" spans="1:46" ht="300" x14ac:dyDescent="0.25">
      <c r="A271" t="s">
        <v>1242</v>
      </c>
      <c r="B271" t="s">
        <v>1322</v>
      </c>
      <c r="C271" t="s">
        <v>1323</v>
      </c>
      <c r="D271" t="s">
        <v>1316</v>
      </c>
      <c r="E271" t="s">
        <v>1324</v>
      </c>
      <c r="F271" t="s">
        <v>1325</v>
      </c>
      <c r="G271">
        <v>1170</v>
      </c>
      <c r="H271" t="s">
        <v>869</v>
      </c>
      <c r="I271">
        <v>6</v>
      </c>
      <c r="J271">
        <v>470</v>
      </c>
      <c r="L271">
        <f t="shared" si="25"/>
        <v>470</v>
      </c>
      <c r="M271" s="6">
        <f t="shared" si="26"/>
        <v>40.17094017094017</v>
      </c>
      <c r="N271">
        <v>259</v>
      </c>
      <c r="O271" s="2">
        <f t="shared" si="27"/>
        <v>147.57834757834758</v>
      </c>
      <c r="P271">
        <v>114</v>
      </c>
      <c r="Q271" s="2">
        <f t="shared" si="28"/>
        <v>81.196581196581192</v>
      </c>
      <c r="R271">
        <v>14.6</v>
      </c>
      <c r="S271" s="2">
        <f t="shared" si="29"/>
        <v>103.98860398860398</v>
      </c>
      <c r="V271">
        <v>93.8</v>
      </c>
      <c r="W271">
        <v>69.8</v>
      </c>
      <c r="X271">
        <v>81.400000000000006</v>
      </c>
      <c r="Y271" s="2">
        <f t="shared" si="30"/>
        <v>0</v>
      </c>
      <c r="Z271" s="2"/>
      <c r="AA271" s="2"/>
      <c r="AB271" s="2"/>
      <c r="AC271" s="2"/>
      <c r="AN271" s="1" t="s">
        <v>1326</v>
      </c>
      <c r="AO271" t="s">
        <v>1327</v>
      </c>
      <c r="AP271" s="1" t="s">
        <v>1328</v>
      </c>
      <c r="AQ271" t="s">
        <v>1321</v>
      </c>
      <c r="AR271">
        <v>470</v>
      </c>
      <c r="AS271" t="s">
        <v>1329</v>
      </c>
      <c r="AT271" t="s">
        <v>218</v>
      </c>
    </row>
    <row r="272" spans="1:46" ht="60" x14ac:dyDescent="0.25">
      <c r="A272" t="s">
        <v>1330</v>
      </c>
      <c r="B272" t="s">
        <v>1331</v>
      </c>
      <c r="C272" t="s">
        <v>1332</v>
      </c>
      <c r="D272" t="s">
        <v>1333</v>
      </c>
      <c r="E272" t="s">
        <v>1334</v>
      </c>
      <c r="F272" t="s">
        <v>1335</v>
      </c>
      <c r="G272">
        <v>290</v>
      </c>
      <c r="H272" t="s">
        <v>171</v>
      </c>
      <c r="I272">
        <v>4.9000000000000004</v>
      </c>
      <c r="J272">
        <v>330</v>
      </c>
      <c r="L272">
        <f t="shared" si="25"/>
        <v>330</v>
      </c>
      <c r="M272" s="6">
        <f t="shared" si="26"/>
        <v>113.79310344827587</v>
      </c>
      <c r="N272">
        <v>93.4</v>
      </c>
      <c r="O272" s="2">
        <f t="shared" si="27"/>
        <v>214.71264367816093</v>
      </c>
      <c r="Q272" s="2">
        <f t="shared" si="28"/>
        <v>0</v>
      </c>
      <c r="S272" s="2">
        <f t="shared" si="29"/>
        <v>0</v>
      </c>
      <c r="Y272" s="2">
        <f t="shared" si="30"/>
        <v>0</v>
      </c>
      <c r="Z272" s="2"/>
      <c r="AA272" s="2"/>
      <c r="AB272" s="2"/>
      <c r="AC272" s="2"/>
      <c r="AN272" s="1" t="s">
        <v>1336</v>
      </c>
      <c r="AO272" s="1" t="s">
        <v>1337</v>
      </c>
      <c r="AP272" s="1" t="s">
        <v>1338</v>
      </c>
      <c r="AQ272" t="s">
        <v>1339</v>
      </c>
      <c r="AR272">
        <v>330</v>
      </c>
    </row>
    <row r="273" spans="1:49" x14ac:dyDescent="0.25">
      <c r="A273" t="s">
        <v>1330</v>
      </c>
      <c r="B273" t="s">
        <v>1340</v>
      </c>
      <c r="C273" t="s">
        <v>1341</v>
      </c>
      <c r="E273" t="s">
        <v>1342</v>
      </c>
      <c r="F273" t="s">
        <v>1343</v>
      </c>
      <c r="G273">
        <v>110</v>
      </c>
      <c r="H273" t="s">
        <v>159</v>
      </c>
      <c r="I273">
        <v>0.5</v>
      </c>
      <c r="L273">
        <f t="shared" si="25"/>
        <v>0</v>
      </c>
      <c r="M273" s="6">
        <f t="shared" si="26"/>
        <v>0</v>
      </c>
      <c r="O273" s="2">
        <f t="shared" si="27"/>
        <v>0</v>
      </c>
      <c r="Q273" s="2">
        <f t="shared" si="28"/>
        <v>0</v>
      </c>
      <c r="S273" s="2">
        <f t="shared" si="29"/>
        <v>0</v>
      </c>
      <c r="Y273" s="2" t="e">
        <f t="shared" si="30"/>
        <v>#DIV/0!</v>
      </c>
      <c r="Z273" s="2"/>
      <c r="AA273" s="2"/>
      <c r="AB273" s="2"/>
      <c r="AC273" s="2"/>
    </row>
    <row r="274" spans="1:49" ht="75" x14ac:dyDescent="0.25">
      <c r="A274" t="s">
        <v>1330</v>
      </c>
      <c r="B274" t="s">
        <v>1340</v>
      </c>
      <c r="C274" t="s">
        <v>1341</v>
      </c>
      <c r="D274" t="s">
        <v>1065</v>
      </c>
      <c r="E274" t="s">
        <v>1344</v>
      </c>
      <c r="F274" t="s">
        <v>1345</v>
      </c>
      <c r="G274">
        <v>180</v>
      </c>
      <c r="H274" t="s">
        <v>159</v>
      </c>
      <c r="I274">
        <v>0</v>
      </c>
      <c r="J274">
        <v>120</v>
      </c>
      <c r="L274">
        <f t="shared" si="25"/>
        <v>120</v>
      </c>
      <c r="M274" s="6">
        <f t="shared" si="26"/>
        <v>66.666666666666657</v>
      </c>
      <c r="O274" s="2">
        <f t="shared" si="27"/>
        <v>0</v>
      </c>
      <c r="Q274" s="2">
        <f t="shared" si="28"/>
        <v>0</v>
      </c>
      <c r="S274" s="2">
        <f t="shared" si="29"/>
        <v>0</v>
      </c>
      <c r="Y274" s="2">
        <f t="shared" si="30"/>
        <v>0</v>
      </c>
      <c r="Z274" s="2"/>
      <c r="AA274" s="2"/>
      <c r="AB274" s="2"/>
      <c r="AC274" s="2"/>
      <c r="AN274" s="1" t="s">
        <v>1346</v>
      </c>
      <c r="AQ274" t="s">
        <v>1347</v>
      </c>
      <c r="AR274">
        <v>120</v>
      </c>
    </row>
    <row r="275" spans="1:49" ht="45" x14ac:dyDescent="0.25">
      <c r="A275" t="s">
        <v>1330</v>
      </c>
      <c r="B275" t="s">
        <v>1348</v>
      </c>
      <c r="C275" t="s">
        <v>1349</v>
      </c>
      <c r="D275" t="s">
        <v>1350</v>
      </c>
      <c r="E275" t="s">
        <v>1351</v>
      </c>
      <c r="F275" t="s">
        <v>1352</v>
      </c>
      <c r="G275">
        <v>100</v>
      </c>
      <c r="H275" t="s">
        <v>171</v>
      </c>
      <c r="I275">
        <v>1.5</v>
      </c>
      <c r="J275">
        <v>70</v>
      </c>
      <c r="L275">
        <f t="shared" si="25"/>
        <v>70</v>
      </c>
      <c r="M275" s="6">
        <f t="shared" si="26"/>
        <v>70</v>
      </c>
      <c r="O275" s="2">
        <f t="shared" si="27"/>
        <v>0</v>
      </c>
      <c r="Q275" s="2">
        <f t="shared" si="28"/>
        <v>0</v>
      </c>
      <c r="S275" s="2">
        <f t="shared" si="29"/>
        <v>0</v>
      </c>
      <c r="Y275" s="2">
        <f t="shared" si="30"/>
        <v>0</v>
      </c>
      <c r="Z275" s="2"/>
      <c r="AA275" s="2"/>
      <c r="AB275" s="2"/>
      <c r="AC275" s="2"/>
      <c r="AN275" t="s">
        <v>1353</v>
      </c>
      <c r="AO275" t="s">
        <v>1354</v>
      </c>
      <c r="AP275" s="1" t="s">
        <v>1355</v>
      </c>
      <c r="AQ275" t="s">
        <v>1356</v>
      </c>
      <c r="AR275">
        <v>70</v>
      </c>
    </row>
    <row r="276" spans="1:49" ht="45" x14ac:dyDescent="0.25">
      <c r="A276" t="s">
        <v>1330</v>
      </c>
      <c r="B276" t="s">
        <v>1357</v>
      </c>
      <c r="C276" t="s">
        <v>1358</v>
      </c>
      <c r="E276" t="s">
        <v>1359</v>
      </c>
      <c r="F276" t="s">
        <v>1360</v>
      </c>
      <c r="G276">
        <v>120</v>
      </c>
      <c r="H276" t="s">
        <v>171</v>
      </c>
      <c r="I276">
        <v>2</v>
      </c>
      <c r="J276">
        <v>65</v>
      </c>
      <c r="L276">
        <f t="shared" si="25"/>
        <v>65</v>
      </c>
      <c r="M276" s="6">
        <f t="shared" si="26"/>
        <v>54.166666666666664</v>
      </c>
      <c r="O276" s="2">
        <f t="shared" si="27"/>
        <v>0</v>
      </c>
      <c r="Q276" s="2">
        <f t="shared" si="28"/>
        <v>0</v>
      </c>
      <c r="S276" s="2">
        <f t="shared" si="29"/>
        <v>0</v>
      </c>
      <c r="Y276" s="2">
        <f t="shared" si="30"/>
        <v>0</v>
      </c>
      <c r="Z276" s="2"/>
      <c r="AA276" s="2"/>
      <c r="AB276" s="2"/>
      <c r="AC276" s="2"/>
      <c r="AN276" s="1" t="s">
        <v>1361</v>
      </c>
      <c r="AO276" t="s">
        <v>1362</v>
      </c>
      <c r="AQ276" t="s">
        <v>1363</v>
      </c>
      <c r="AR276">
        <v>65</v>
      </c>
    </row>
    <row r="277" spans="1:49" ht="60" x14ac:dyDescent="0.25">
      <c r="A277" t="s">
        <v>1330</v>
      </c>
      <c r="B277" t="s">
        <v>1364</v>
      </c>
      <c r="C277" t="s">
        <v>1365</v>
      </c>
      <c r="D277" t="s">
        <v>1065</v>
      </c>
      <c r="E277" t="s">
        <v>1366</v>
      </c>
      <c r="F277" t="s">
        <v>1367</v>
      </c>
      <c r="G277">
        <v>100</v>
      </c>
      <c r="H277" t="s">
        <v>159</v>
      </c>
      <c r="I277">
        <v>3.4</v>
      </c>
      <c r="J277">
        <v>150</v>
      </c>
      <c r="L277">
        <f t="shared" si="25"/>
        <v>150</v>
      </c>
      <c r="M277" s="6">
        <f t="shared" si="26"/>
        <v>150</v>
      </c>
      <c r="N277">
        <v>62</v>
      </c>
      <c r="O277" s="2">
        <f t="shared" si="27"/>
        <v>413.33333333333337</v>
      </c>
      <c r="P277">
        <v>13.6</v>
      </c>
      <c r="Q277" s="2">
        <f t="shared" si="28"/>
        <v>113.33333333333333</v>
      </c>
      <c r="R277">
        <v>1.49</v>
      </c>
      <c r="S277" s="2">
        <f t="shared" si="29"/>
        <v>124.16666666666667</v>
      </c>
      <c r="V277">
        <v>84.4</v>
      </c>
      <c r="W277">
        <v>29</v>
      </c>
      <c r="X277">
        <v>32.299999999999997</v>
      </c>
      <c r="Y277" s="2">
        <f t="shared" si="30"/>
        <v>0</v>
      </c>
      <c r="Z277" s="2"/>
      <c r="AA277" s="2"/>
      <c r="AB277" s="2"/>
      <c r="AC277" s="2"/>
      <c r="AN277" s="1" t="s">
        <v>1368</v>
      </c>
      <c r="AO277" s="1" t="s">
        <v>1369</v>
      </c>
      <c r="AP277" s="1" t="s">
        <v>1370</v>
      </c>
      <c r="AQ277" t="s">
        <v>1371</v>
      </c>
      <c r="AR277">
        <v>150</v>
      </c>
      <c r="AS277" t="s">
        <v>1372</v>
      </c>
      <c r="AT277" t="s">
        <v>204</v>
      </c>
    </row>
    <row r="278" spans="1:49" ht="30" x14ac:dyDescent="0.25">
      <c r="A278" t="s">
        <v>1330</v>
      </c>
      <c r="B278" t="s">
        <v>1357</v>
      </c>
      <c r="C278" t="s">
        <v>1358</v>
      </c>
      <c r="D278" t="s">
        <v>1357</v>
      </c>
      <c r="E278" t="s">
        <v>1373</v>
      </c>
      <c r="F278" t="s">
        <v>1374</v>
      </c>
      <c r="G278">
        <v>130</v>
      </c>
      <c r="H278" t="s">
        <v>171</v>
      </c>
      <c r="I278">
        <v>2.5</v>
      </c>
      <c r="J278" t="s">
        <v>1379</v>
      </c>
      <c r="L278">
        <f t="shared" si="25"/>
        <v>83.6</v>
      </c>
      <c r="M278" s="6">
        <f t="shared" si="26"/>
        <v>64.307692307692292</v>
      </c>
      <c r="O278" s="2">
        <f t="shared" si="27"/>
        <v>0</v>
      </c>
      <c r="Q278" s="2">
        <f t="shared" si="28"/>
        <v>0</v>
      </c>
      <c r="S278" s="2">
        <f t="shared" si="29"/>
        <v>0</v>
      </c>
      <c r="Y278" s="2">
        <f t="shared" si="30"/>
        <v>0</v>
      </c>
      <c r="Z278" s="2"/>
      <c r="AA278" s="2"/>
      <c r="AB278" s="2"/>
      <c r="AC278" s="2"/>
      <c r="AN278" t="s">
        <v>1375</v>
      </c>
      <c r="AO278" t="s">
        <v>1376</v>
      </c>
      <c r="AP278" s="1" t="s">
        <v>1377</v>
      </c>
      <c r="AQ278" t="s">
        <v>1378</v>
      </c>
      <c r="AR278">
        <v>83.6</v>
      </c>
    </row>
    <row r="279" spans="1:49" ht="45" x14ac:dyDescent="0.25">
      <c r="A279" t="s">
        <v>1330</v>
      </c>
      <c r="B279" t="s">
        <v>1357</v>
      </c>
      <c r="C279" t="s">
        <v>1358</v>
      </c>
      <c r="D279" t="s">
        <v>1065</v>
      </c>
      <c r="E279" t="s">
        <v>1380</v>
      </c>
      <c r="F279" t="s">
        <v>1381</v>
      </c>
      <c r="G279">
        <v>20</v>
      </c>
      <c r="H279" t="s">
        <v>171</v>
      </c>
      <c r="I279">
        <v>0.215</v>
      </c>
      <c r="J279">
        <v>12</v>
      </c>
      <c r="L279">
        <f t="shared" si="25"/>
        <v>12</v>
      </c>
      <c r="M279" s="6">
        <f t="shared" si="26"/>
        <v>60</v>
      </c>
      <c r="O279" s="2">
        <f t="shared" si="27"/>
        <v>0</v>
      </c>
      <c r="Q279" s="2">
        <f t="shared" si="28"/>
        <v>0</v>
      </c>
      <c r="S279" s="2">
        <f t="shared" si="29"/>
        <v>0</v>
      </c>
      <c r="Y279" s="2">
        <f t="shared" si="30"/>
        <v>0</v>
      </c>
      <c r="Z279" s="2"/>
      <c r="AA279" s="2"/>
      <c r="AB279" s="2"/>
      <c r="AC279" s="2"/>
      <c r="AN279" s="1" t="s">
        <v>1382</v>
      </c>
      <c r="AP279" s="1" t="s">
        <v>1383</v>
      </c>
      <c r="AQ279" t="s">
        <v>1378</v>
      </c>
      <c r="AR279">
        <v>12</v>
      </c>
    </row>
    <row r="280" spans="1:49" ht="60" x14ac:dyDescent="0.25">
      <c r="A280" t="s">
        <v>1330</v>
      </c>
      <c r="B280" t="s">
        <v>1357</v>
      </c>
      <c r="C280" t="s">
        <v>1358</v>
      </c>
      <c r="D280" t="s">
        <v>1357</v>
      </c>
      <c r="E280" t="s">
        <v>1384</v>
      </c>
      <c r="F280" t="s">
        <v>1385</v>
      </c>
      <c r="G280">
        <v>300</v>
      </c>
      <c r="H280" t="s">
        <v>171</v>
      </c>
      <c r="I280">
        <v>2.67</v>
      </c>
      <c r="J280">
        <v>174</v>
      </c>
      <c r="L280">
        <f t="shared" si="25"/>
        <v>174</v>
      </c>
      <c r="M280" s="6">
        <f t="shared" si="26"/>
        <v>57.999999999999993</v>
      </c>
      <c r="O280" s="2">
        <f t="shared" si="27"/>
        <v>0</v>
      </c>
      <c r="Q280" s="2">
        <f t="shared" si="28"/>
        <v>0</v>
      </c>
      <c r="S280" s="2">
        <f t="shared" si="29"/>
        <v>0</v>
      </c>
      <c r="Y280" s="2">
        <f t="shared" si="30"/>
        <v>0</v>
      </c>
      <c r="Z280" s="2"/>
      <c r="AA280" s="2"/>
      <c r="AB280" s="2"/>
      <c r="AC280" s="2"/>
      <c r="AN280" s="1" t="s">
        <v>1386</v>
      </c>
      <c r="AO280" s="1" t="s">
        <v>1387</v>
      </c>
      <c r="AP280" s="1" t="s">
        <v>1388</v>
      </c>
      <c r="AQ280" t="s">
        <v>1378</v>
      </c>
      <c r="AR280">
        <v>174</v>
      </c>
      <c r="AS280" t="s">
        <v>1389</v>
      </c>
      <c r="AT280" t="s">
        <v>144</v>
      </c>
      <c r="AV280" t="s">
        <v>1390</v>
      </c>
      <c r="AW280" t="s">
        <v>144</v>
      </c>
    </row>
    <row r="281" spans="1:49" ht="105" x14ac:dyDescent="0.25">
      <c r="A281" t="s">
        <v>1330</v>
      </c>
      <c r="B281" t="s">
        <v>1391</v>
      </c>
      <c r="C281" t="s">
        <v>1392</v>
      </c>
      <c r="D281" t="s">
        <v>1393</v>
      </c>
      <c r="E281" t="s">
        <v>1394</v>
      </c>
      <c r="F281" t="s">
        <v>1395</v>
      </c>
      <c r="G281">
        <v>150</v>
      </c>
      <c r="H281" t="s">
        <v>159</v>
      </c>
      <c r="I281">
        <v>1.44</v>
      </c>
      <c r="J281">
        <v>76</v>
      </c>
      <c r="L281">
        <f t="shared" si="25"/>
        <v>76</v>
      </c>
      <c r="M281" s="6">
        <f t="shared" si="26"/>
        <v>50.666666666666671</v>
      </c>
      <c r="N281">
        <v>11.8</v>
      </c>
      <c r="O281" s="2">
        <f t="shared" si="27"/>
        <v>52.44444444444445</v>
      </c>
      <c r="P281">
        <v>5.46</v>
      </c>
      <c r="Q281" s="2">
        <f t="shared" si="28"/>
        <v>30.333333333333336</v>
      </c>
      <c r="R281">
        <v>0.96</v>
      </c>
      <c r="S281" s="2">
        <f t="shared" si="29"/>
        <v>53.333333333333336</v>
      </c>
      <c r="V281">
        <v>99.8</v>
      </c>
      <c r="W281">
        <v>96.8</v>
      </c>
      <c r="X281">
        <v>93</v>
      </c>
      <c r="Y281" s="2">
        <f t="shared" si="30"/>
        <v>0</v>
      </c>
      <c r="Z281" s="2"/>
      <c r="AA281" s="2"/>
      <c r="AB281" s="2"/>
      <c r="AC281" s="2"/>
      <c r="AN281" s="1" t="s">
        <v>1396</v>
      </c>
      <c r="AQ281" t="s">
        <v>1397</v>
      </c>
      <c r="AR281">
        <v>76</v>
      </c>
    </row>
    <row r="282" spans="1:49" ht="45" x14ac:dyDescent="0.25">
      <c r="A282" t="s">
        <v>1330</v>
      </c>
      <c r="B282" t="s">
        <v>1398</v>
      </c>
      <c r="C282" t="s">
        <v>1399</v>
      </c>
      <c r="D282" t="s">
        <v>1400</v>
      </c>
      <c r="E282" t="s">
        <v>1401</v>
      </c>
      <c r="F282" t="s">
        <v>1402</v>
      </c>
      <c r="G282">
        <v>100</v>
      </c>
      <c r="H282" t="s">
        <v>171</v>
      </c>
      <c r="I282">
        <v>2.5</v>
      </c>
      <c r="J282">
        <v>130</v>
      </c>
      <c r="L282">
        <f t="shared" si="25"/>
        <v>130</v>
      </c>
      <c r="M282" s="6">
        <f t="shared" si="26"/>
        <v>130</v>
      </c>
      <c r="O282" s="2">
        <f t="shared" si="27"/>
        <v>0</v>
      </c>
      <c r="Q282" s="2">
        <f t="shared" si="28"/>
        <v>0</v>
      </c>
      <c r="S282" s="2">
        <f t="shared" si="29"/>
        <v>0</v>
      </c>
      <c r="Y282" s="2">
        <f t="shared" si="30"/>
        <v>0</v>
      </c>
      <c r="Z282" s="2"/>
      <c r="AA282" s="2"/>
      <c r="AB282" s="2"/>
      <c r="AC282" s="2"/>
      <c r="AN282" t="s">
        <v>1403</v>
      </c>
      <c r="AO282" t="s">
        <v>1404</v>
      </c>
      <c r="AP282" s="1" t="s">
        <v>1405</v>
      </c>
      <c r="AQ282" t="s">
        <v>1406</v>
      </c>
      <c r="AR282">
        <v>130</v>
      </c>
    </row>
    <row r="283" spans="1:49" ht="45" x14ac:dyDescent="0.25">
      <c r="A283" t="s">
        <v>1330</v>
      </c>
      <c r="B283" t="s">
        <v>1407</v>
      </c>
      <c r="C283" t="s">
        <v>1408</v>
      </c>
      <c r="E283" t="s">
        <v>1409</v>
      </c>
      <c r="F283" t="s">
        <v>1410</v>
      </c>
      <c r="G283">
        <v>70</v>
      </c>
      <c r="H283" t="s">
        <v>171</v>
      </c>
      <c r="J283">
        <v>15</v>
      </c>
      <c r="L283">
        <f t="shared" si="25"/>
        <v>15</v>
      </c>
      <c r="M283" s="6">
        <f t="shared" si="26"/>
        <v>21.428571428571427</v>
      </c>
      <c r="O283" s="2">
        <f t="shared" si="27"/>
        <v>0</v>
      </c>
      <c r="Q283" s="2">
        <f t="shared" si="28"/>
        <v>0</v>
      </c>
      <c r="S283" s="2">
        <f t="shared" si="29"/>
        <v>0</v>
      </c>
      <c r="Y283" s="2">
        <f t="shared" si="30"/>
        <v>0</v>
      </c>
      <c r="Z283" s="2"/>
      <c r="AA283" s="2"/>
      <c r="AB283" s="2"/>
      <c r="AC283" s="2"/>
      <c r="AN283" t="s">
        <v>1411</v>
      </c>
      <c r="AO283" t="s">
        <v>1412</v>
      </c>
      <c r="AP283" s="1" t="s">
        <v>1413</v>
      </c>
      <c r="AQ283" t="s">
        <v>1406</v>
      </c>
      <c r="AR283">
        <v>15</v>
      </c>
    </row>
    <row r="284" spans="1:49" ht="60" x14ac:dyDescent="0.25">
      <c r="A284" t="s">
        <v>1330</v>
      </c>
      <c r="B284" t="s">
        <v>1407</v>
      </c>
      <c r="C284" t="s">
        <v>1408</v>
      </c>
      <c r="E284" t="s">
        <v>1414</v>
      </c>
      <c r="F284" t="s">
        <v>1415</v>
      </c>
      <c r="G284">
        <v>50</v>
      </c>
      <c r="H284" t="s">
        <v>171</v>
      </c>
      <c r="I284">
        <v>0.96399999999999997</v>
      </c>
      <c r="J284">
        <v>40</v>
      </c>
      <c r="L284">
        <f t="shared" si="25"/>
        <v>40</v>
      </c>
      <c r="M284" s="6">
        <f t="shared" si="26"/>
        <v>80</v>
      </c>
      <c r="O284" s="2">
        <f t="shared" si="27"/>
        <v>0</v>
      </c>
      <c r="Q284" s="2">
        <f t="shared" si="28"/>
        <v>0</v>
      </c>
      <c r="S284" s="2">
        <f t="shared" si="29"/>
        <v>0</v>
      </c>
      <c r="Y284" s="2">
        <f t="shared" si="30"/>
        <v>0</v>
      </c>
      <c r="Z284" s="2"/>
      <c r="AA284" s="2"/>
      <c r="AB284" s="2"/>
      <c r="AC284" s="2"/>
      <c r="AN284" s="1" t="s">
        <v>1416</v>
      </c>
      <c r="AP284" s="1" t="s">
        <v>1417</v>
      </c>
      <c r="AQ284" t="s">
        <v>1406</v>
      </c>
      <c r="AR284">
        <v>40</v>
      </c>
    </row>
    <row r="285" spans="1:49" ht="60" x14ac:dyDescent="0.25">
      <c r="A285" t="s">
        <v>1330</v>
      </c>
      <c r="B285" t="s">
        <v>1418</v>
      </c>
      <c r="C285" t="s">
        <v>1419</v>
      </c>
      <c r="D285" t="s">
        <v>1420</v>
      </c>
      <c r="E285" t="s">
        <v>1421</v>
      </c>
      <c r="F285" t="s">
        <v>1422</v>
      </c>
      <c r="G285">
        <v>170</v>
      </c>
      <c r="H285" t="s">
        <v>159</v>
      </c>
      <c r="I285">
        <v>5.4189999999999996</v>
      </c>
      <c r="J285">
        <v>147</v>
      </c>
      <c r="L285">
        <f t="shared" si="25"/>
        <v>147</v>
      </c>
      <c r="M285" s="6">
        <f t="shared" si="26"/>
        <v>86.470588235294116</v>
      </c>
      <c r="O285" s="2">
        <f t="shared" si="27"/>
        <v>0</v>
      </c>
      <c r="Q285" s="2">
        <f t="shared" si="28"/>
        <v>0</v>
      </c>
      <c r="S285" s="2">
        <f t="shared" si="29"/>
        <v>0</v>
      </c>
      <c r="Y285" s="2">
        <f t="shared" si="30"/>
        <v>0</v>
      </c>
      <c r="Z285" s="2"/>
      <c r="AA285" s="2"/>
      <c r="AB285" s="2"/>
      <c r="AC285" s="2"/>
      <c r="AN285" s="1" t="s">
        <v>1423</v>
      </c>
      <c r="AQ285" t="s">
        <v>1424</v>
      </c>
      <c r="AR285">
        <v>147</v>
      </c>
    </row>
    <row r="286" spans="1:49" ht="75" x14ac:dyDescent="0.25">
      <c r="A286" t="s">
        <v>1330</v>
      </c>
      <c r="B286" t="s">
        <v>1418</v>
      </c>
      <c r="C286" t="s">
        <v>1419</v>
      </c>
      <c r="D286" t="s">
        <v>1420</v>
      </c>
      <c r="E286" t="s">
        <v>1425</v>
      </c>
      <c r="F286" t="s">
        <v>1426</v>
      </c>
      <c r="G286">
        <v>60</v>
      </c>
      <c r="H286" t="s">
        <v>159</v>
      </c>
      <c r="I286">
        <v>1.3240000000000001</v>
      </c>
      <c r="J286">
        <v>33</v>
      </c>
      <c r="L286">
        <f t="shared" si="25"/>
        <v>33</v>
      </c>
      <c r="M286" s="6">
        <f t="shared" si="26"/>
        <v>55.000000000000007</v>
      </c>
      <c r="O286" s="2">
        <f t="shared" si="27"/>
        <v>0</v>
      </c>
      <c r="Q286" s="2">
        <f t="shared" si="28"/>
        <v>0</v>
      </c>
      <c r="S286" s="2">
        <f t="shared" si="29"/>
        <v>0</v>
      </c>
      <c r="Y286" s="2">
        <f t="shared" si="30"/>
        <v>0</v>
      </c>
      <c r="Z286" s="2"/>
      <c r="AA286" s="2"/>
      <c r="AB286" s="2"/>
      <c r="AC286" s="2"/>
      <c r="AN286" s="1" t="s">
        <v>1427</v>
      </c>
      <c r="AQ286" t="s">
        <v>1424</v>
      </c>
      <c r="AR286">
        <v>33</v>
      </c>
    </row>
    <row r="287" spans="1:49" ht="45" x14ac:dyDescent="0.25">
      <c r="A287" t="s">
        <v>1330</v>
      </c>
      <c r="B287" t="s">
        <v>1428</v>
      </c>
      <c r="C287" t="s">
        <v>1429</v>
      </c>
      <c r="D287" t="s">
        <v>1430</v>
      </c>
      <c r="E287" t="s">
        <v>1431</v>
      </c>
      <c r="F287" t="s">
        <v>1432</v>
      </c>
      <c r="G287">
        <v>100</v>
      </c>
      <c r="H287" t="s">
        <v>171</v>
      </c>
      <c r="I287">
        <v>1.2</v>
      </c>
      <c r="J287">
        <v>74</v>
      </c>
      <c r="L287">
        <f t="shared" si="25"/>
        <v>74</v>
      </c>
      <c r="M287" s="6">
        <f t="shared" si="26"/>
        <v>74</v>
      </c>
      <c r="O287" s="2">
        <f t="shared" si="27"/>
        <v>0</v>
      </c>
      <c r="Q287" s="2">
        <f t="shared" si="28"/>
        <v>0</v>
      </c>
      <c r="S287" s="2">
        <f t="shared" si="29"/>
        <v>0</v>
      </c>
      <c r="Y287" s="2">
        <f t="shared" si="30"/>
        <v>0</v>
      </c>
      <c r="Z287" s="2"/>
      <c r="AA287" s="2"/>
      <c r="AB287" s="2"/>
      <c r="AC287" s="2"/>
      <c r="AN287" t="s">
        <v>1433</v>
      </c>
      <c r="AP287" s="1" t="s">
        <v>1434</v>
      </c>
      <c r="AQ287" t="s">
        <v>1435</v>
      </c>
      <c r="AR287">
        <v>74</v>
      </c>
    </row>
    <row r="288" spans="1:49" x14ac:dyDescent="0.25">
      <c r="A288" t="s">
        <v>1330</v>
      </c>
      <c r="B288" t="s">
        <v>1436</v>
      </c>
      <c r="C288" t="s">
        <v>1437</v>
      </c>
      <c r="D288" t="s">
        <v>1438</v>
      </c>
      <c r="E288" t="s">
        <v>1439</v>
      </c>
      <c r="F288" t="s">
        <v>1440</v>
      </c>
      <c r="G288">
        <v>120</v>
      </c>
      <c r="H288" t="s">
        <v>171</v>
      </c>
      <c r="I288">
        <v>1.5</v>
      </c>
      <c r="J288">
        <v>142</v>
      </c>
      <c r="L288">
        <f t="shared" si="25"/>
        <v>142</v>
      </c>
      <c r="M288" s="6">
        <f t="shared" si="26"/>
        <v>118.33333333333333</v>
      </c>
      <c r="O288" s="2">
        <f t="shared" si="27"/>
        <v>0</v>
      </c>
      <c r="Q288" s="2">
        <f t="shared" si="28"/>
        <v>0</v>
      </c>
      <c r="S288" s="2">
        <f t="shared" si="29"/>
        <v>0</v>
      </c>
      <c r="Y288" s="2">
        <f t="shared" si="30"/>
        <v>0</v>
      </c>
      <c r="Z288" s="2"/>
      <c r="AA288" s="2"/>
      <c r="AB288" s="2"/>
      <c r="AC288" s="2"/>
      <c r="AP288" t="s">
        <v>1441</v>
      </c>
      <c r="AQ288" t="s">
        <v>1435</v>
      </c>
      <c r="AR288">
        <v>142</v>
      </c>
    </row>
    <row r="289" spans="1:61" ht="30" x14ac:dyDescent="0.25">
      <c r="A289" t="s">
        <v>1330</v>
      </c>
      <c r="D289" t="s">
        <v>1442</v>
      </c>
      <c r="E289" t="s">
        <v>1443</v>
      </c>
      <c r="F289" t="s">
        <v>1444</v>
      </c>
      <c r="G289">
        <v>10</v>
      </c>
      <c r="H289" t="s">
        <v>171</v>
      </c>
      <c r="I289">
        <v>0.06</v>
      </c>
      <c r="J289">
        <v>5</v>
      </c>
      <c r="L289">
        <f t="shared" si="25"/>
        <v>5</v>
      </c>
      <c r="M289" s="6">
        <f t="shared" si="26"/>
        <v>50</v>
      </c>
      <c r="O289" s="2">
        <f t="shared" si="27"/>
        <v>0</v>
      </c>
      <c r="Q289" s="2">
        <f t="shared" si="28"/>
        <v>0</v>
      </c>
      <c r="S289" s="2">
        <f t="shared" si="29"/>
        <v>0</v>
      </c>
      <c r="Y289" s="2">
        <f t="shared" si="30"/>
        <v>0</v>
      </c>
      <c r="Z289" s="2"/>
      <c r="AA289" s="2"/>
      <c r="AB289" s="2"/>
      <c r="AC289" s="2"/>
      <c r="AN289" t="s">
        <v>1445</v>
      </c>
      <c r="AP289" s="1" t="s">
        <v>1446</v>
      </c>
      <c r="AQ289" t="s">
        <v>1447</v>
      </c>
      <c r="AR289">
        <v>5</v>
      </c>
    </row>
    <row r="290" spans="1:61" ht="30" x14ac:dyDescent="0.25">
      <c r="A290" t="s">
        <v>1330</v>
      </c>
      <c r="B290" t="s">
        <v>1348</v>
      </c>
      <c r="C290" t="s">
        <v>1349</v>
      </c>
      <c r="D290" t="s">
        <v>1350</v>
      </c>
      <c r="E290" t="s">
        <v>1448</v>
      </c>
      <c r="F290" t="s">
        <v>1449</v>
      </c>
      <c r="G290">
        <v>70</v>
      </c>
      <c r="H290" t="s">
        <v>171</v>
      </c>
      <c r="I290">
        <v>2</v>
      </c>
      <c r="J290">
        <v>86</v>
      </c>
      <c r="L290">
        <f t="shared" si="25"/>
        <v>86</v>
      </c>
      <c r="M290" s="6">
        <f t="shared" si="26"/>
        <v>122.85714285714286</v>
      </c>
      <c r="O290" s="2">
        <f t="shared" si="27"/>
        <v>0</v>
      </c>
      <c r="Q290" s="2">
        <f t="shared" si="28"/>
        <v>0</v>
      </c>
      <c r="S290" s="2">
        <f t="shared" si="29"/>
        <v>0</v>
      </c>
      <c r="Y290" s="2">
        <f t="shared" si="30"/>
        <v>0</v>
      </c>
      <c r="Z290" s="2"/>
      <c r="AA290" s="2"/>
      <c r="AB290" s="2"/>
      <c r="AC290" s="2"/>
      <c r="AN290" t="s">
        <v>1450</v>
      </c>
      <c r="AO290" s="1" t="s">
        <v>1451</v>
      </c>
      <c r="AP290" t="s">
        <v>1452</v>
      </c>
      <c r="AQ290" t="s">
        <v>1447</v>
      </c>
      <c r="AR290">
        <v>86</v>
      </c>
    </row>
    <row r="291" spans="1:61" ht="45" x14ac:dyDescent="0.25">
      <c r="A291" t="s">
        <v>1330</v>
      </c>
      <c r="B291" t="s">
        <v>1348</v>
      </c>
      <c r="C291" t="s">
        <v>1349</v>
      </c>
      <c r="D291" t="s">
        <v>1350</v>
      </c>
      <c r="E291" t="s">
        <v>1453</v>
      </c>
      <c r="F291" t="s">
        <v>1454</v>
      </c>
      <c r="G291">
        <v>175</v>
      </c>
      <c r="H291" t="s">
        <v>171</v>
      </c>
      <c r="I291">
        <v>0.98</v>
      </c>
      <c r="J291">
        <v>84</v>
      </c>
      <c r="L291">
        <f t="shared" si="25"/>
        <v>84</v>
      </c>
      <c r="M291" s="6">
        <f t="shared" si="26"/>
        <v>48</v>
      </c>
      <c r="O291" s="2">
        <f t="shared" si="27"/>
        <v>0</v>
      </c>
      <c r="Q291" s="2">
        <f t="shared" si="28"/>
        <v>0</v>
      </c>
      <c r="S291" s="2">
        <f t="shared" si="29"/>
        <v>0</v>
      </c>
      <c r="Y291" s="2">
        <f t="shared" si="30"/>
        <v>0</v>
      </c>
      <c r="Z291" s="2"/>
      <c r="AA291" s="2"/>
      <c r="AB291" s="2"/>
      <c r="AC291" s="2"/>
      <c r="AN291" s="1" t="s">
        <v>1455</v>
      </c>
      <c r="AO291" t="s">
        <v>1456</v>
      </c>
      <c r="AP291" s="1" t="s">
        <v>1457</v>
      </c>
      <c r="AQ291" t="s">
        <v>1458</v>
      </c>
      <c r="AR291">
        <v>84</v>
      </c>
    </row>
    <row r="292" spans="1:61" ht="75" x14ac:dyDescent="0.25">
      <c r="A292" t="s">
        <v>1330</v>
      </c>
      <c r="B292" t="s">
        <v>1348</v>
      </c>
      <c r="C292" t="s">
        <v>1349</v>
      </c>
      <c r="E292" t="s">
        <v>1459</v>
      </c>
      <c r="F292" t="s">
        <v>1460</v>
      </c>
      <c r="G292">
        <v>120</v>
      </c>
      <c r="H292" t="s">
        <v>171</v>
      </c>
      <c r="I292">
        <v>0.96</v>
      </c>
      <c r="J292">
        <v>70</v>
      </c>
      <c r="L292">
        <f t="shared" si="25"/>
        <v>70</v>
      </c>
      <c r="M292" s="6">
        <f t="shared" si="26"/>
        <v>58.333333333333336</v>
      </c>
      <c r="O292" s="2">
        <f t="shared" si="27"/>
        <v>0</v>
      </c>
      <c r="Q292" s="2">
        <f t="shared" si="28"/>
        <v>0</v>
      </c>
      <c r="S292" s="2">
        <f t="shared" si="29"/>
        <v>0</v>
      </c>
      <c r="Y292" s="2">
        <f t="shared" si="30"/>
        <v>0</v>
      </c>
      <c r="Z292" s="2"/>
      <c r="AA292" s="2"/>
      <c r="AB292" s="2"/>
      <c r="AC292" s="2"/>
      <c r="AN292" s="1" t="s">
        <v>1461</v>
      </c>
      <c r="AO292" t="s">
        <v>1462</v>
      </c>
      <c r="AP292" s="1" t="s">
        <v>1463</v>
      </c>
      <c r="AQ292" t="s">
        <v>1458</v>
      </c>
      <c r="AR292">
        <v>70</v>
      </c>
    </row>
    <row r="293" spans="1:61" ht="60" x14ac:dyDescent="0.25">
      <c r="A293" t="s">
        <v>1330</v>
      </c>
      <c r="B293" t="s">
        <v>1348</v>
      </c>
      <c r="C293" t="s">
        <v>1349</v>
      </c>
      <c r="E293" t="s">
        <v>1464</v>
      </c>
      <c r="F293" t="s">
        <v>1465</v>
      </c>
      <c r="G293">
        <v>100</v>
      </c>
      <c r="H293" t="s">
        <v>171</v>
      </c>
      <c r="I293">
        <v>0.75</v>
      </c>
      <c r="J293">
        <v>60</v>
      </c>
      <c r="L293">
        <f t="shared" si="25"/>
        <v>60</v>
      </c>
      <c r="M293" s="6">
        <f t="shared" si="26"/>
        <v>60</v>
      </c>
      <c r="O293" s="2">
        <f t="shared" si="27"/>
        <v>0</v>
      </c>
      <c r="Q293" s="2">
        <f t="shared" si="28"/>
        <v>0</v>
      </c>
      <c r="S293" s="2">
        <f t="shared" si="29"/>
        <v>0</v>
      </c>
      <c r="Y293" s="2">
        <f t="shared" si="30"/>
        <v>0</v>
      </c>
      <c r="Z293" s="2"/>
      <c r="AA293" s="2"/>
      <c r="AB293" s="2"/>
      <c r="AC293" s="2"/>
      <c r="AN293" t="s">
        <v>1466</v>
      </c>
      <c r="AO293" s="1" t="s">
        <v>1467</v>
      </c>
      <c r="AP293" s="1" t="s">
        <v>1468</v>
      </c>
      <c r="AQ293" t="s">
        <v>1458</v>
      </c>
      <c r="AR293">
        <v>60</v>
      </c>
    </row>
    <row r="294" spans="1:61" x14ac:dyDescent="0.25">
      <c r="A294" t="s">
        <v>1330</v>
      </c>
      <c r="B294" t="s">
        <v>1340</v>
      </c>
      <c r="C294" t="s">
        <v>1341</v>
      </c>
      <c r="E294" t="s">
        <v>1469</v>
      </c>
      <c r="F294" t="s">
        <v>1470</v>
      </c>
      <c r="G294">
        <v>20</v>
      </c>
      <c r="H294" t="s">
        <v>159</v>
      </c>
      <c r="L294">
        <f t="shared" si="25"/>
        <v>0</v>
      </c>
      <c r="M294" s="6">
        <f t="shared" si="26"/>
        <v>0</v>
      </c>
      <c r="O294" s="2">
        <f t="shared" si="27"/>
        <v>0</v>
      </c>
      <c r="Q294" s="2">
        <f t="shared" si="28"/>
        <v>0</v>
      </c>
      <c r="S294" s="2">
        <f t="shared" si="29"/>
        <v>0</v>
      </c>
      <c r="Y294" s="2" t="e">
        <f t="shared" si="30"/>
        <v>#DIV/0!</v>
      </c>
      <c r="Z294" s="2"/>
      <c r="AA294" s="2"/>
      <c r="AB294" s="2"/>
      <c r="AC294" s="2"/>
      <c r="AQ294" t="s">
        <v>1471</v>
      </c>
    </row>
    <row r="295" spans="1:61" ht="45" x14ac:dyDescent="0.25">
      <c r="A295" t="s">
        <v>1330</v>
      </c>
      <c r="B295" t="s">
        <v>1472</v>
      </c>
      <c r="C295" t="s">
        <v>1473</v>
      </c>
      <c r="D295" t="s">
        <v>1474</v>
      </c>
      <c r="E295" t="s">
        <v>1475</v>
      </c>
      <c r="F295" t="s">
        <v>1476</v>
      </c>
      <c r="G295">
        <v>100</v>
      </c>
      <c r="H295" t="s">
        <v>159</v>
      </c>
      <c r="I295">
        <v>1.5</v>
      </c>
      <c r="J295">
        <v>68</v>
      </c>
      <c r="L295">
        <f t="shared" si="25"/>
        <v>68</v>
      </c>
      <c r="M295" s="6">
        <f t="shared" si="26"/>
        <v>68</v>
      </c>
      <c r="O295" s="2">
        <f t="shared" si="27"/>
        <v>0</v>
      </c>
      <c r="Q295" s="2">
        <f t="shared" si="28"/>
        <v>0</v>
      </c>
      <c r="S295" s="2">
        <f t="shared" si="29"/>
        <v>0</v>
      </c>
      <c r="Y295" s="2">
        <f t="shared" si="30"/>
        <v>0</v>
      </c>
      <c r="Z295" s="2"/>
      <c r="AA295" s="2"/>
      <c r="AB295" s="2"/>
      <c r="AC295" s="2"/>
      <c r="AO295" t="s">
        <v>1477</v>
      </c>
      <c r="AP295" s="1" t="s">
        <v>1478</v>
      </c>
      <c r="AQ295" t="s">
        <v>1479</v>
      </c>
      <c r="AR295">
        <v>68</v>
      </c>
    </row>
    <row r="296" spans="1:61" ht="210" x14ac:dyDescent="0.25">
      <c r="A296" t="s">
        <v>1330</v>
      </c>
      <c r="B296" t="s">
        <v>1472</v>
      </c>
      <c r="C296" t="s">
        <v>1473</v>
      </c>
      <c r="E296" t="s">
        <v>1480</v>
      </c>
      <c r="F296" t="s">
        <v>1481</v>
      </c>
      <c r="G296">
        <v>6400</v>
      </c>
      <c r="H296" t="s">
        <v>159</v>
      </c>
      <c r="I296">
        <v>33.031999999999996</v>
      </c>
      <c r="J296">
        <v>4984</v>
      </c>
      <c r="L296">
        <f t="shared" si="25"/>
        <v>4984</v>
      </c>
      <c r="M296" s="6">
        <f t="shared" si="26"/>
        <v>77.875</v>
      </c>
      <c r="N296">
        <v>1038</v>
      </c>
      <c r="O296" s="2">
        <f t="shared" si="27"/>
        <v>108.125</v>
      </c>
      <c r="P296">
        <v>415</v>
      </c>
      <c r="Q296" s="2">
        <f t="shared" si="28"/>
        <v>54.036458333333336</v>
      </c>
      <c r="R296">
        <v>47.3</v>
      </c>
      <c r="S296" s="2">
        <f t="shared" si="29"/>
        <v>61.588541666666664</v>
      </c>
      <c r="T296">
        <v>97.9</v>
      </c>
      <c r="U296">
        <v>95.2</v>
      </c>
      <c r="V296">
        <v>98.2</v>
      </c>
      <c r="W296">
        <v>95</v>
      </c>
      <c r="X296">
        <v>82.2</v>
      </c>
      <c r="Y296" s="2">
        <f t="shared" si="30"/>
        <v>66.058052434456954</v>
      </c>
      <c r="Z296" s="2">
        <v>27600</v>
      </c>
      <c r="AA296" s="2"/>
      <c r="AB296" s="2"/>
      <c r="AC296" s="2"/>
      <c r="AD296">
        <v>80.400000000000006</v>
      </c>
      <c r="AE296">
        <v>83.8</v>
      </c>
      <c r="AK296">
        <v>100</v>
      </c>
      <c r="AN296" s="1" t="s">
        <v>1482</v>
      </c>
      <c r="AO296" t="s">
        <v>1483</v>
      </c>
      <c r="AP296" s="1" t="s">
        <v>1484</v>
      </c>
      <c r="AQ296" t="s">
        <v>1485</v>
      </c>
      <c r="AR296">
        <v>4984</v>
      </c>
      <c r="AS296" t="s">
        <v>1486</v>
      </c>
      <c r="AT296" t="s">
        <v>144</v>
      </c>
      <c r="AV296" t="s">
        <v>1487</v>
      </c>
      <c r="AW296" t="s">
        <v>144</v>
      </c>
      <c r="AY296" t="s">
        <v>1488</v>
      </c>
      <c r="AZ296" t="s">
        <v>144</v>
      </c>
      <c r="BB296" t="s">
        <v>1489</v>
      </c>
      <c r="BC296" t="s">
        <v>144</v>
      </c>
      <c r="BE296" t="s">
        <v>1490</v>
      </c>
      <c r="BF296" t="s">
        <v>144</v>
      </c>
      <c r="BH296" t="s">
        <v>1491</v>
      </c>
      <c r="BI296" t="s">
        <v>218</v>
      </c>
    </row>
    <row r="297" spans="1:61" ht="105" x14ac:dyDescent="0.25">
      <c r="A297" t="s">
        <v>1330</v>
      </c>
      <c r="B297" t="s">
        <v>1472</v>
      </c>
      <c r="C297" t="s">
        <v>1473</v>
      </c>
      <c r="E297" t="s">
        <v>1492</v>
      </c>
      <c r="F297" t="s">
        <v>1493</v>
      </c>
      <c r="G297">
        <v>1000</v>
      </c>
      <c r="H297" t="s">
        <v>171</v>
      </c>
      <c r="I297">
        <v>7.9</v>
      </c>
      <c r="J297">
        <v>696</v>
      </c>
      <c r="L297">
        <f t="shared" si="25"/>
        <v>696</v>
      </c>
      <c r="M297" s="6">
        <f t="shared" si="26"/>
        <v>69.599999999999994</v>
      </c>
      <c r="N297">
        <v>52</v>
      </c>
      <c r="O297" s="2">
        <f t="shared" si="27"/>
        <v>34.666666666666671</v>
      </c>
      <c r="P297">
        <v>50.2</v>
      </c>
      <c r="Q297" s="2">
        <f t="shared" si="28"/>
        <v>41.833333333333336</v>
      </c>
      <c r="R297">
        <v>4.58</v>
      </c>
      <c r="S297" s="2">
        <f t="shared" si="29"/>
        <v>38.166666666666664</v>
      </c>
      <c r="T297">
        <v>99.6</v>
      </c>
      <c r="U297">
        <v>98.7</v>
      </c>
      <c r="V297">
        <v>99.8</v>
      </c>
      <c r="W297">
        <v>98.8</v>
      </c>
      <c r="X297">
        <v>95.1</v>
      </c>
      <c r="Y297" s="2">
        <f t="shared" si="30"/>
        <v>59.323994252873568</v>
      </c>
      <c r="Z297" s="2"/>
      <c r="AA297" s="2"/>
      <c r="AB297" s="2"/>
      <c r="AC297" s="2"/>
      <c r="AN297" s="1" t="s">
        <v>1494</v>
      </c>
      <c r="AO297" s="1" t="s">
        <v>1495</v>
      </c>
      <c r="AP297" s="1" t="s">
        <v>1496</v>
      </c>
      <c r="AQ297" t="s">
        <v>1497</v>
      </c>
      <c r="AR297">
        <v>696</v>
      </c>
    </row>
    <row r="298" spans="1:61" ht="60" x14ac:dyDescent="0.25">
      <c r="A298" t="s">
        <v>1330</v>
      </c>
      <c r="B298" t="s">
        <v>1472</v>
      </c>
      <c r="C298" t="s">
        <v>1473</v>
      </c>
      <c r="E298" t="s">
        <v>1498</v>
      </c>
      <c r="F298" t="s">
        <v>1499</v>
      </c>
      <c r="G298">
        <v>150</v>
      </c>
      <c r="I298">
        <v>1.2</v>
      </c>
      <c r="J298">
        <v>94</v>
      </c>
      <c r="L298">
        <f t="shared" si="25"/>
        <v>94</v>
      </c>
      <c r="M298" s="6">
        <f t="shared" si="26"/>
        <v>62.666666666666671</v>
      </c>
      <c r="O298" s="2">
        <f t="shared" si="27"/>
        <v>0</v>
      </c>
      <c r="Q298" s="2">
        <f t="shared" si="28"/>
        <v>0</v>
      </c>
      <c r="S298" s="2">
        <f t="shared" si="29"/>
        <v>0</v>
      </c>
      <c r="Y298" s="2">
        <f t="shared" si="30"/>
        <v>0</v>
      </c>
      <c r="Z298" s="2"/>
      <c r="AA298" s="2"/>
      <c r="AB298" s="2"/>
      <c r="AC298" s="2"/>
      <c r="AN298" t="s">
        <v>1500</v>
      </c>
      <c r="AO298" s="1" t="s">
        <v>1501</v>
      </c>
      <c r="AP298" s="1" t="s">
        <v>1502</v>
      </c>
      <c r="AQ298" t="s">
        <v>1503</v>
      </c>
      <c r="AR298">
        <v>94</v>
      </c>
    </row>
    <row r="299" spans="1:61" ht="75" x14ac:dyDescent="0.25">
      <c r="A299" t="s">
        <v>1330</v>
      </c>
      <c r="B299" t="s">
        <v>1472</v>
      </c>
      <c r="C299" t="s">
        <v>1473</v>
      </c>
      <c r="E299" t="s">
        <v>1504</v>
      </c>
      <c r="F299" t="s">
        <v>1505</v>
      </c>
      <c r="G299">
        <v>125</v>
      </c>
      <c r="H299" t="s">
        <v>159</v>
      </c>
      <c r="I299">
        <v>2.2000000000000002</v>
      </c>
      <c r="J299">
        <v>123</v>
      </c>
      <c r="L299">
        <f t="shared" si="25"/>
        <v>123</v>
      </c>
      <c r="M299" s="6">
        <f t="shared" si="26"/>
        <v>98.4</v>
      </c>
      <c r="N299">
        <v>50.3</v>
      </c>
      <c r="O299" s="2">
        <f t="shared" si="27"/>
        <v>268.26666666666665</v>
      </c>
      <c r="Q299" s="2">
        <f t="shared" si="28"/>
        <v>0</v>
      </c>
      <c r="S299" s="2">
        <f t="shared" si="29"/>
        <v>0</v>
      </c>
      <c r="Y299" s="2">
        <f t="shared" si="30"/>
        <v>0</v>
      </c>
      <c r="Z299" s="2"/>
      <c r="AA299" s="2"/>
      <c r="AB299" s="2"/>
      <c r="AC299" s="2"/>
      <c r="AD299">
        <v>8.48</v>
      </c>
      <c r="AK299">
        <v>100</v>
      </c>
      <c r="AN299" s="1" t="s">
        <v>1506</v>
      </c>
      <c r="AO299" s="1" t="s">
        <v>1507</v>
      </c>
      <c r="AP299" s="1" t="s">
        <v>1508</v>
      </c>
      <c r="AQ299" t="s">
        <v>1503</v>
      </c>
      <c r="AR299">
        <v>123</v>
      </c>
    </row>
    <row r="300" spans="1:61" ht="30" x14ac:dyDescent="0.25">
      <c r="A300" t="s">
        <v>1330</v>
      </c>
      <c r="B300" t="s">
        <v>1357</v>
      </c>
      <c r="C300" t="s">
        <v>1358</v>
      </c>
      <c r="D300" t="s">
        <v>1357</v>
      </c>
      <c r="E300" t="s">
        <v>1509</v>
      </c>
      <c r="F300" t="s">
        <v>1510</v>
      </c>
      <c r="G300">
        <v>60</v>
      </c>
      <c r="H300" t="s">
        <v>171</v>
      </c>
      <c r="I300">
        <v>1</v>
      </c>
      <c r="J300">
        <v>50</v>
      </c>
      <c r="L300">
        <f t="shared" si="25"/>
        <v>50</v>
      </c>
      <c r="M300" s="6">
        <f t="shared" si="26"/>
        <v>83.333333333333343</v>
      </c>
      <c r="O300" s="2">
        <f t="shared" si="27"/>
        <v>0</v>
      </c>
      <c r="Q300" s="2">
        <f t="shared" si="28"/>
        <v>0</v>
      </c>
      <c r="S300" s="2">
        <f t="shared" si="29"/>
        <v>0</v>
      </c>
      <c r="Y300" s="2">
        <f t="shared" si="30"/>
        <v>0</v>
      </c>
      <c r="Z300" s="2"/>
      <c r="AA300" s="2"/>
      <c r="AB300" s="2"/>
      <c r="AC300" s="2"/>
      <c r="AN300" s="1" t="s">
        <v>1511</v>
      </c>
      <c r="AQ300" t="s">
        <v>1512</v>
      </c>
      <c r="AR300">
        <v>50</v>
      </c>
    </row>
    <row r="301" spans="1:61" x14ac:dyDescent="0.25">
      <c r="A301" t="s">
        <v>1330</v>
      </c>
      <c r="B301" t="s">
        <v>1357</v>
      </c>
      <c r="C301" t="s">
        <v>1358</v>
      </c>
      <c r="D301" t="s">
        <v>1357</v>
      </c>
      <c r="E301" t="s">
        <v>1513</v>
      </c>
      <c r="F301" t="s">
        <v>1514</v>
      </c>
      <c r="G301">
        <v>60</v>
      </c>
      <c r="H301" t="s">
        <v>171</v>
      </c>
      <c r="I301">
        <v>1.2</v>
      </c>
      <c r="J301">
        <v>45</v>
      </c>
      <c r="L301">
        <f t="shared" si="25"/>
        <v>45</v>
      </c>
      <c r="M301" s="6">
        <f t="shared" si="26"/>
        <v>75</v>
      </c>
      <c r="O301" s="2">
        <f t="shared" si="27"/>
        <v>0</v>
      </c>
      <c r="Q301" s="2">
        <f t="shared" si="28"/>
        <v>0</v>
      </c>
      <c r="S301" s="2">
        <f t="shared" si="29"/>
        <v>0</v>
      </c>
      <c r="Y301" s="2">
        <f t="shared" si="30"/>
        <v>0</v>
      </c>
      <c r="Z301" s="2"/>
      <c r="AA301" s="2"/>
      <c r="AB301" s="2"/>
      <c r="AC301" s="2"/>
      <c r="AN301" t="s">
        <v>1515</v>
      </c>
      <c r="AQ301" t="s">
        <v>1512</v>
      </c>
      <c r="AR301">
        <v>45</v>
      </c>
    </row>
    <row r="302" spans="1:61" x14ac:dyDescent="0.25">
      <c r="A302" t="s">
        <v>1330</v>
      </c>
      <c r="B302" t="s">
        <v>1357</v>
      </c>
      <c r="C302" t="s">
        <v>1358</v>
      </c>
      <c r="D302" t="s">
        <v>1357</v>
      </c>
      <c r="E302" t="s">
        <v>1516</v>
      </c>
      <c r="F302" t="s">
        <v>1517</v>
      </c>
      <c r="G302">
        <v>150</v>
      </c>
      <c r="H302" t="s">
        <v>171</v>
      </c>
      <c r="I302">
        <v>2</v>
      </c>
      <c r="J302">
        <v>115</v>
      </c>
      <c r="L302">
        <f t="shared" si="25"/>
        <v>115</v>
      </c>
      <c r="M302" s="6">
        <f t="shared" si="26"/>
        <v>76.666666666666671</v>
      </c>
      <c r="O302" s="2">
        <f t="shared" si="27"/>
        <v>0</v>
      </c>
      <c r="Q302" s="2">
        <f t="shared" si="28"/>
        <v>0</v>
      </c>
      <c r="S302" s="2">
        <f t="shared" si="29"/>
        <v>0</v>
      </c>
      <c r="Y302" s="2">
        <f t="shared" si="30"/>
        <v>0</v>
      </c>
      <c r="Z302" s="2"/>
      <c r="AA302" s="2"/>
      <c r="AB302" s="2"/>
      <c r="AC302" s="2"/>
      <c r="AN302" t="s">
        <v>1518</v>
      </c>
      <c r="AQ302" t="s">
        <v>1512</v>
      </c>
      <c r="AR302">
        <v>115</v>
      </c>
    </row>
    <row r="303" spans="1:61" ht="210" x14ac:dyDescent="0.25">
      <c r="A303" t="s">
        <v>1330</v>
      </c>
      <c r="B303" t="s">
        <v>1519</v>
      </c>
      <c r="C303" t="s">
        <v>1520</v>
      </c>
      <c r="D303" t="s">
        <v>1232</v>
      </c>
      <c r="E303" t="s">
        <v>1521</v>
      </c>
      <c r="F303" t="s">
        <v>1522</v>
      </c>
      <c r="G303">
        <v>270</v>
      </c>
      <c r="H303" t="s">
        <v>171</v>
      </c>
      <c r="I303">
        <v>2</v>
      </c>
      <c r="J303">
        <v>155</v>
      </c>
      <c r="L303">
        <f t="shared" si="25"/>
        <v>155</v>
      </c>
      <c r="M303" s="6">
        <f t="shared" si="26"/>
        <v>57.407407407407405</v>
      </c>
      <c r="O303" s="2">
        <f t="shared" si="27"/>
        <v>0</v>
      </c>
      <c r="Q303" s="2">
        <f t="shared" si="28"/>
        <v>0</v>
      </c>
      <c r="S303" s="2">
        <f t="shared" si="29"/>
        <v>0</v>
      </c>
      <c r="Y303" s="2">
        <f t="shared" si="30"/>
        <v>0</v>
      </c>
      <c r="Z303" s="2"/>
      <c r="AA303" s="2"/>
      <c r="AB303" s="2"/>
      <c r="AC303" s="2"/>
      <c r="AN303" s="1" t="s">
        <v>1523</v>
      </c>
      <c r="AQ303" t="s">
        <v>1524</v>
      </c>
      <c r="AR303">
        <v>155</v>
      </c>
    </row>
    <row r="304" spans="1:61" ht="45" x14ac:dyDescent="0.25">
      <c r="A304" t="s">
        <v>1330</v>
      </c>
      <c r="B304" t="s">
        <v>1525</v>
      </c>
      <c r="C304" t="s">
        <v>1526</v>
      </c>
      <c r="D304" t="s">
        <v>1033</v>
      </c>
      <c r="E304" t="s">
        <v>1527</v>
      </c>
      <c r="F304" t="s">
        <v>1528</v>
      </c>
      <c r="G304">
        <v>110</v>
      </c>
      <c r="H304" t="s">
        <v>159</v>
      </c>
      <c r="I304">
        <v>2.5</v>
      </c>
      <c r="J304">
        <v>65</v>
      </c>
      <c r="L304">
        <f t="shared" si="25"/>
        <v>65</v>
      </c>
      <c r="M304" s="6">
        <f t="shared" si="26"/>
        <v>59.090909090909093</v>
      </c>
      <c r="O304" s="2">
        <f t="shared" si="27"/>
        <v>0</v>
      </c>
      <c r="Q304" s="2">
        <f t="shared" si="28"/>
        <v>0</v>
      </c>
      <c r="S304" s="2">
        <f t="shared" si="29"/>
        <v>0</v>
      </c>
      <c r="Y304" s="2">
        <f t="shared" si="30"/>
        <v>0</v>
      </c>
      <c r="Z304" s="2"/>
      <c r="AA304" s="2"/>
      <c r="AB304" s="2"/>
      <c r="AC304" s="2"/>
      <c r="AN304" s="1" t="s">
        <v>1529</v>
      </c>
      <c r="AQ304" t="s">
        <v>1530</v>
      </c>
      <c r="AR304">
        <v>65</v>
      </c>
    </row>
    <row r="305" spans="1:49" ht="60" x14ac:dyDescent="0.25">
      <c r="A305" t="s">
        <v>1330</v>
      </c>
      <c r="B305" t="s">
        <v>1428</v>
      </c>
      <c r="C305" t="s">
        <v>1429</v>
      </c>
      <c r="D305" t="s">
        <v>1430</v>
      </c>
      <c r="E305" t="s">
        <v>1531</v>
      </c>
      <c r="F305" t="s">
        <v>1532</v>
      </c>
      <c r="G305">
        <v>160</v>
      </c>
      <c r="H305" t="s">
        <v>171</v>
      </c>
      <c r="I305">
        <v>4</v>
      </c>
      <c r="J305">
        <v>126</v>
      </c>
      <c r="L305">
        <f t="shared" si="25"/>
        <v>126</v>
      </c>
      <c r="M305" s="6">
        <f t="shared" si="26"/>
        <v>78.75</v>
      </c>
      <c r="O305" s="2">
        <f t="shared" si="27"/>
        <v>0</v>
      </c>
      <c r="Q305" s="2">
        <f t="shared" si="28"/>
        <v>0</v>
      </c>
      <c r="S305" s="2">
        <f t="shared" si="29"/>
        <v>0</v>
      </c>
      <c r="Y305" s="2">
        <f t="shared" si="30"/>
        <v>0</v>
      </c>
      <c r="Z305" s="2"/>
      <c r="AA305" s="2"/>
      <c r="AB305" s="2"/>
      <c r="AC305" s="2"/>
      <c r="AN305" t="s">
        <v>1533</v>
      </c>
      <c r="AO305" s="1" t="s">
        <v>1534</v>
      </c>
      <c r="AP305" t="s">
        <v>1535</v>
      </c>
      <c r="AQ305" t="s">
        <v>1536</v>
      </c>
      <c r="AR305">
        <v>126</v>
      </c>
    </row>
    <row r="306" spans="1:49" ht="105" x14ac:dyDescent="0.25">
      <c r="A306" t="s">
        <v>1330</v>
      </c>
      <c r="B306" t="s">
        <v>1525</v>
      </c>
      <c r="C306" t="s">
        <v>1526</v>
      </c>
      <c r="D306" t="s">
        <v>1033</v>
      </c>
      <c r="E306" t="s">
        <v>1537</v>
      </c>
      <c r="F306" t="s">
        <v>1538</v>
      </c>
      <c r="G306">
        <v>950</v>
      </c>
      <c r="H306" t="s">
        <v>159</v>
      </c>
      <c r="I306">
        <v>10.58</v>
      </c>
      <c r="J306">
        <v>557</v>
      </c>
      <c r="L306">
        <f t="shared" si="25"/>
        <v>557</v>
      </c>
      <c r="M306" s="6">
        <f t="shared" si="26"/>
        <v>58.631578947368425</v>
      </c>
      <c r="N306">
        <v>103</v>
      </c>
      <c r="O306" s="2">
        <f t="shared" si="27"/>
        <v>72.280701754385973</v>
      </c>
      <c r="P306">
        <v>52.5</v>
      </c>
      <c r="Q306" s="2">
        <f t="shared" si="28"/>
        <v>46.05263157894737</v>
      </c>
      <c r="R306">
        <v>7</v>
      </c>
      <c r="S306" s="2">
        <f t="shared" si="29"/>
        <v>61.403508771929829</v>
      </c>
      <c r="V306">
        <v>99.2</v>
      </c>
      <c r="W306">
        <v>81.5</v>
      </c>
      <c r="X306">
        <v>82.5</v>
      </c>
      <c r="Y306" s="2">
        <f t="shared" si="30"/>
        <v>0</v>
      </c>
      <c r="Z306" s="2"/>
      <c r="AA306" s="2"/>
      <c r="AB306" s="2"/>
      <c r="AC306" s="2"/>
      <c r="AN306" s="1" t="s">
        <v>1539</v>
      </c>
      <c r="AO306" t="s">
        <v>1540</v>
      </c>
      <c r="AQ306" t="s">
        <v>1541</v>
      </c>
      <c r="AR306">
        <v>557</v>
      </c>
    </row>
    <row r="307" spans="1:49" ht="75" x14ac:dyDescent="0.25">
      <c r="A307" t="s">
        <v>1330</v>
      </c>
      <c r="B307" t="s">
        <v>1542</v>
      </c>
      <c r="C307" t="s">
        <v>1543</v>
      </c>
      <c r="E307" t="s">
        <v>1544</v>
      </c>
      <c r="F307" t="s">
        <v>1545</v>
      </c>
      <c r="G307">
        <v>150</v>
      </c>
      <c r="H307" t="s">
        <v>159</v>
      </c>
      <c r="I307">
        <v>2.085</v>
      </c>
      <c r="J307">
        <v>88</v>
      </c>
      <c r="L307">
        <f t="shared" si="25"/>
        <v>88</v>
      </c>
      <c r="M307" s="6">
        <f t="shared" si="26"/>
        <v>58.666666666666664</v>
      </c>
      <c r="O307" s="2">
        <f t="shared" si="27"/>
        <v>0</v>
      </c>
      <c r="Q307" s="2">
        <f t="shared" si="28"/>
        <v>0</v>
      </c>
      <c r="S307" s="2">
        <f t="shared" si="29"/>
        <v>0</v>
      </c>
      <c r="Y307" s="2">
        <f t="shared" si="30"/>
        <v>0</v>
      </c>
      <c r="Z307" s="2"/>
      <c r="AA307" s="2"/>
      <c r="AB307" s="2"/>
      <c r="AC307" s="2"/>
      <c r="AN307" s="1" t="s">
        <v>1546</v>
      </c>
      <c r="AQ307" t="s">
        <v>1541</v>
      </c>
      <c r="AR307">
        <v>88</v>
      </c>
    </row>
    <row r="308" spans="1:49" ht="45" x14ac:dyDescent="0.25">
      <c r="A308" t="s">
        <v>1330</v>
      </c>
      <c r="B308" t="s">
        <v>1364</v>
      </c>
      <c r="C308" t="s">
        <v>1365</v>
      </c>
      <c r="D308" t="s">
        <v>1364</v>
      </c>
      <c r="E308" t="s">
        <v>1547</v>
      </c>
      <c r="F308" t="s">
        <v>1548</v>
      </c>
      <c r="G308">
        <v>140</v>
      </c>
      <c r="H308" t="s">
        <v>171</v>
      </c>
      <c r="I308">
        <v>1.5</v>
      </c>
      <c r="J308">
        <v>165</v>
      </c>
      <c r="L308">
        <f t="shared" si="25"/>
        <v>165</v>
      </c>
      <c r="M308" s="6">
        <f t="shared" si="26"/>
        <v>117.85714285714286</v>
      </c>
      <c r="O308" s="2">
        <f t="shared" si="27"/>
        <v>0</v>
      </c>
      <c r="Q308" s="2">
        <f t="shared" si="28"/>
        <v>0</v>
      </c>
      <c r="S308" s="2">
        <f t="shared" si="29"/>
        <v>0</v>
      </c>
      <c r="Y308" s="2">
        <f t="shared" si="30"/>
        <v>0</v>
      </c>
      <c r="Z308" s="2"/>
      <c r="AA308" s="2"/>
      <c r="AB308" s="2"/>
      <c r="AC308" s="2"/>
      <c r="AO308" s="1" t="s">
        <v>1549</v>
      </c>
      <c r="AP308" s="1" t="s">
        <v>1550</v>
      </c>
      <c r="AQ308" t="s">
        <v>1551</v>
      </c>
      <c r="AR308">
        <v>165</v>
      </c>
      <c r="AS308" t="s">
        <v>1552</v>
      </c>
      <c r="AT308" t="s">
        <v>144</v>
      </c>
    </row>
    <row r="309" spans="1:49" ht="45" x14ac:dyDescent="0.25">
      <c r="A309" t="s">
        <v>1330</v>
      </c>
      <c r="B309" t="s">
        <v>1364</v>
      </c>
      <c r="C309" t="s">
        <v>1365</v>
      </c>
      <c r="D309" t="s">
        <v>1364</v>
      </c>
      <c r="E309" t="s">
        <v>1553</v>
      </c>
      <c r="F309" t="s">
        <v>1554</v>
      </c>
      <c r="G309">
        <v>120</v>
      </c>
      <c r="H309" t="s">
        <v>171</v>
      </c>
      <c r="I309">
        <v>1.1000000000000001</v>
      </c>
      <c r="J309">
        <v>73</v>
      </c>
      <c r="L309">
        <f t="shared" si="25"/>
        <v>73</v>
      </c>
      <c r="M309" s="6">
        <f t="shared" si="26"/>
        <v>60.833333333333329</v>
      </c>
      <c r="O309" s="2">
        <f t="shared" si="27"/>
        <v>0</v>
      </c>
      <c r="Q309" s="2">
        <f t="shared" si="28"/>
        <v>0</v>
      </c>
      <c r="S309" s="2">
        <f t="shared" si="29"/>
        <v>0</v>
      </c>
      <c r="Y309" s="2">
        <f t="shared" si="30"/>
        <v>0</v>
      </c>
      <c r="Z309" s="2"/>
      <c r="AA309" s="2"/>
      <c r="AB309" s="2"/>
      <c r="AC309" s="2"/>
      <c r="AO309" s="1" t="s">
        <v>1555</v>
      </c>
      <c r="AP309" s="1" t="s">
        <v>1556</v>
      </c>
      <c r="AQ309" t="s">
        <v>1551</v>
      </c>
      <c r="AR309">
        <v>73</v>
      </c>
    </row>
    <row r="310" spans="1:49" x14ac:dyDescent="0.25">
      <c r="A310" t="s">
        <v>1330</v>
      </c>
      <c r="B310" t="s">
        <v>1364</v>
      </c>
      <c r="C310" t="s">
        <v>1365</v>
      </c>
      <c r="D310" t="s">
        <v>1364</v>
      </c>
      <c r="E310" t="s">
        <v>1557</v>
      </c>
      <c r="F310" t="s">
        <v>1558</v>
      </c>
      <c r="G310">
        <v>50</v>
      </c>
      <c r="H310" t="s">
        <v>171</v>
      </c>
      <c r="I310">
        <v>0.2</v>
      </c>
      <c r="J310">
        <v>20</v>
      </c>
      <c r="L310">
        <f t="shared" si="25"/>
        <v>20</v>
      </c>
      <c r="M310" s="6">
        <f t="shared" si="26"/>
        <v>40</v>
      </c>
      <c r="O310" s="2">
        <f t="shared" si="27"/>
        <v>0</v>
      </c>
      <c r="Q310" s="2">
        <f t="shared" si="28"/>
        <v>0</v>
      </c>
      <c r="S310" s="2">
        <f t="shared" si="29"/>
        <v>0</v>
      </c>
      <c r="Y310" s="2">
        <f t="shared" si="30"/>
        <v>0</v>
      </c>
      <c r="Z310" s="2"/>
      <c r="AA310" s="2"/>
      <c r="AB310" s="2"/>
      <c r="AC310" s="2"/>
      <c r="AO310" t="s">
        <v>1559</v>
      </c>
      <c r="AP310" t="s">
        <v>1560</v>
      </c>
      <c r="AQ310" t="s">
        <v>1551</v>
      </c>
      <c r="AR310">
        <v>20</v>
      </c>
    </row>
    <row r="311" spans="1:49" ht="60" x14ac:dyDescent="0.25">
      <c r="A311" t="s">
        <v>1330</v>
      </c>
      <c r="B311" t="s">
        <v>1364</v>
      </c>
      <c r="C311" t="s">
        <v>1365</v>
      </c>
      <c r="D311" t="s">
        <v>1364</v>
      </c>
      <c r="E311" t="s">
        <v>1561</v>
      </c>
      <c r="F311" t="s">
        <v>1562</v>
      </c>
      <c r="G311">
        <v>420</v>
      </c>
      <c r="H311" t="s">
        <v>171</v>
      </c>
      <c r="I311">
        <v>7.2</v>
      </c>
      <c r="J311">
        <v>341</v>
      </c>
      <c r="L311">
        <f t="shared" si="25"/>
        <v>341</v>
      </c>
      <c r="M311" s="6">
        <f t="shared" si="26"/>
        <v>81.19047619047619</v>
      </c>
      <c r="O311" s="2">
        <f t="shared" si="27"/>
        <v>0</v>
      </c>
      <c r="Q311" s="2">
        <f t="shared" si="28"/>
        <v>0</v>
      </c>
      <c r="S311" s="2">
        <f t="shared" si="29"/>
        <v>0</v>
      </c>
      <c r="Y311" s="2">
        <f t="shared" si="30"/>
        <v>0</v>
      </c>
      <c r="Z311" s="2"/>
      <c r="AA311" s="2"/>
      <c r="AB311" s="2"/>
      <c r="AC311" s="2"/>
      <c r="AN311" s="1" t="s">
        <v>1563</v>
      </c>
      <c r="AO311" s="1" t="s">
        <v>1564</v>
      </c>
      <c r="AP311" s="1" t="s">
        <v>1565</v>
      </c>
      <c r="AQ311" t="s">
        <v>1551</v>
      </c>
      <c r="AR311">
        <v>341</v>
      </c>
    </row>
    <row r="312" spans="1:49" ht="45" x14ac:dyDescent="0.25">
      <c r="A312" t="s">
        <v>1330</v>
      </c>
      <c r="B312" t="s">
        <v>1357</v>
      </c>
      <c r="C312" t="s">
        <v>1358</v>
      </c>
      <c r="D312" t="s">
        <v>1357</v>
      </c>
      <c r="E312" t="s">
        <v>1566</v>
      </c>
      <c r="F312" t="s">
        <v>1567</v>
      </c>
      <c r="G312">
        <v>180</v>
      </c>
      <c r="H312" t="s">
        <v>171</v>
      </c>
      <c r="I312">
        <v>2.9550000000000001</v>
      </c>
      <c r="J312">
        <v>145</v>
      </c>
      <c r="L312">
        <f t="shared" si="25"/>
        <v>145</v>
      </c>
      <c r="M312" s="6">
        <f t="shared" si="26"/>
        <v>80.555555555555557</v>
      </c>
      <c r="O312" s="2">
        <f t="shared" si="27"/>
        <v>0</v>
      </c>
      <c r="Q312" s="2">
        <f t="shared" si="28"/>
        <v>0</v>
      </c>
      <c r="S312" s="2">
        <f t="shared" si="29"/>
        <v>0</v>
      </c>
      <c r="Y312" s="2">
        <f t="shared" si="30"/>
        <v>0</v>
      </c>
      <c r="Z312" s="2"/>
      <c r="AA312" s="2"/>
      <c r="AB312" s="2"/>
      <c r="AC312" s="2"/>
      <c r="AN312" s="1" t="s">
        <v>1568</v>
      </c>
      <c r="AQ312" t="s">
        <v>1569</v>
      </c>
      <c r="AR312">
        <v>145</v>
      </c>
    </row>
    <row r="313" spans="1:49" ht="90" x14ac:dyDescent="0.25">
      <c r="A313" t="s">
        <v>1330</v>
      </c>
      <c r="B313" t="s">
        <v>1357</v>
      </c>
      <c r="C313" t="s">
        <v>1358</v>
      </c>
      <c r="D313" t="s">
        <v>1357</v>
      </c>
      <c r="E313" t="s">
        <v>1570</v>
      </c>
      <c r="F313" t="s">
        <v>1571</v>
      </c>
      <c r="G313">
        <v>150</v>
      </c>
      <c r="H313" t="s">
        <v>171</v>
      </c>
      <c r="I313">
        <v>1.9870000000000001</v>
      </c>
      <c r="J313">
        <v>147</v>
      </c>
      <c r="L313">
        <f t="shared" si="25"/>
        <v>147</v>
      </c>
      <c r="M313" s="6">
        <f t="shared" si="26"/>
        <v>98</v>
      </c>
      <c r="O313" s="2">
        <f t="shared" si="27"/>
        <v>0</v>
      </c>
      <c r="Q313" s="2">
        <f t="shared" si="28"/>
        <v>0</v>
      </c>
      <c r="S313" s="2">
        <f t="shared" si="29"/>
        <v>0</v>
      </c>
      <c r="Y313" s="2">
        <f t="shared" si="30"/>
        <v>0</v>
      </c>
      <c r="Z313" s="2"/>
      <c r="AA313" s="2"/>
      <c r="AB313" s="2"/>
      <c r="AC313" s="2"/>
      <c r="AN313" s="1" t="s">
        <v>1572</v>
      </c>
      <c r="AQ313" t="s">
        <v>1569</v>
      </c>
      <c r="AR313">
        <v>147</v>
      </c>
    </row>
    <row r="314" spans="1:49" ht="30" x14ac:dyDescent="0.25">
      <c r="A314" t="s">
        <v>1330</v>
      </c>
      <c r="B314" t="s">
        <v>1357</v>
      </c>
      <c r="C314" t="s">
        <v>1358</v>
      </c>
      <c r="D314" t="s">
        <v>1357</v>
      </c>
      <c r="E314" t="s">
        <v>1573</v>
      </c>
      <c r="F314" t="s">
        <v>1574</v>
      </c>
      <c r="G314">
        <v>440</v>
      </c>
      <c r="H314" t="s">
        <v>171</v>
      </c>
      <c r="I314">
        <v>2.5</v>
      </c>
      <c r="J314">
        <v>420</v>
      </c>
      <c r="L314">
        <f t="shared" si="25"/>
        <v>420</v>
      </c>
      <c r="M314" s="6">
        <f t="shared" si="26"/>
        <v>95.454545454545453</v>
      </c>
      <c r="N314">
        <v>120</v>
      </c>
      <c r="O314" s="2">
        <f t="shared" si="27"/>
        <v>181.81818181818181</v>
      </c>
      <c r="Q314" s="2">
        <f t="shared" si="28"/>
        <v>0</v>
      </c>
      <c r="S314" s="2">
        <f t="shared" si="29"/>
        <v>0</v>
      </c>
      <c r="Y314" s="2">
        <f t="shared" si="30"/>
        <v>0</v>
      </c>
      <c r="Z314" s="2"/>
      <c r="AA314" s="2"/>
      <c r="AB314" s="2"/>
      <c r="AC314" s="2"/>
      <c r="AN314" s="1" t="s">
        <v>1575</v>
      </c>
      <c r="AQ314" t="s">
        <v>1576</v>
      </c>
      <c r="AR314">
        <v>420</v>
      </c>
    </row>
    <row r="315" spans="1:49" ht="180" x14ac:dyDescent="0.25">
      <c r="A315" t="s">
        <v>1330</v>
      </c>
      <c r="B315" t="s">
        <v>1357</v>
      </c>
      <c r="C315" t="s">
        <v>1358</v>
      </c>
      <c r="D315" t="s">
        <v>1357</v>
      </c>
      <c r="E315" t="s">
        <v>1577</v>
      </c>
      <c r="F315" t="s">
        <v>1578</v>
      </c>
      <c r="G315">
        <v>225</v>
      </c>
      <c r="H315" t="s">
        <v>171</v>
      </c>
      <c r="I315">
        <v>3.7829999999999999</v>
      </c>
      <c r="J315">
        <v>185</v>
      </c>
      <c r="L315">
        <f t="shared" si="25"/>
        <v>185</v>
      </c>
      <c r="M315" s="6">
        <f t="shared" si="26"/>
        <v>82.222222222222214</v>
      </c>
      <c r="N315">
        <v>104</v>
      </c>
      <c r="O315" s="2">
        <f t="shared" si="27"/>
        <v>308.14814814814815</v>
      </c>
      <c r="P315">
        <v>25.6</v>
      </c>
      <c r="Q315" s="2">
        <f t="shared" si="28"/>
        <v>94.814814814814824</v>
      </c>
      <c r="R315">
        <v>3.75</v>
      </c>
      <c r="S315" s="2">
        <f t="shared" si="29"/>
        <v>138.88888888888889</v>
      </c>
      <c r="T315">
        <v>92.3</v>
      </c>
      <c r="U315">
        <v>91.1</v>
      </c>
      <c r="V315">
        <v>95.1</v>
      </c>
      <c r="W315">
        <v>96.2</v>
      </c>
      <c r="X315">
        <v>5.22</v>
      </c>
      <c r="Y315" s="2">
        <f t="shared" si="30"/>
        <v>105.05225225225226</v>
      </c>
      <c r="Z315" s="2"/>
      <c r="AA315" s="2"/>
      <c r="AB315" s="2"/>
      <c r="AC315" s="2"/>
      <c r="AN315" s="1" t="s">
        <v>1579</v>
      </c>
      <c r="AQ315" t="s">
        <v>1580</v>
      </c>
      <c r="AR315">
        <v>185</v>
      </c>
    </row>
    <row r="316" spans="1:49" ht="45" x14ac:dyDescent="0.25">
      <c r="A316" t="s">
        <v>1330</v>
      </c>
      <c r="B316" t="s">
        <v>1340</v>
      </c>
      <c r="C316" t="s">
        <v>1341</v>
      </c>
      <c r="E316" t="s">
        <v>1581</v>
      </c>
      <c r="F316" t="s">
        <v>1582</v>
      </c>
      <c r="G316">
        <v>450</v>
      </c>
      <c r="H316" t="s">
        <v>159</v>
      </c>
      <c r="I316">
        <v>3.32</v>
      </c>
      <c r="J316">
        <v>280</v>
      </c>
      <c r="L316">
        <f t="shared" si="25"/>
        <v>280</v>
      </c>
      <c r="M316" s="6">
        <f t="shared" si="26"/>
        <v>62.222222222222221</v>
      </c>
      <c r="N316">
        <v>32.1</v>
      </c>
      <c r="O316" s="2">
        <f t="shared" si="27"/>
        <v>47.555555555555557</v>
      </c>
      <c r="P316">
        <v>10.1</v>
      </c>
      <c r="Q316" s="2">
        <f t="shared" si="28"/>
        <v>18.703703703703702</v>
      </c>
      <c r="R316">
        <v>1.5</v>
      </c>
      <c r="S316" s="2">
        <f t="shared" si="29"/>
        <v>27.777777777777775</v>
      </c>
      <c r="T316">
        <v>99.5</v>
      </c>
      <c r="U316">
        <v>96.8</v>
      </c>
      <c r="V316">
        <v>99.2</v>
      </c>
      <c r="W316">
        <v>97.9</v>
      </c>
      <c r="X316">
        <v>44.5</v>
      </c>
      <c r="Y316" s="2">
        <f t="shared" si="30"/>
        <v>29.097619047619045</v>
      </c>
      <c r="Z316" s="2"/>
      <c r="AA316" s="2"/>
      <c r="AB316" s="2"/>
      <c r="AC316" s="2"/>
      <c r="AN316" s="1" t="s">
        <v>1583</v>
      </c>
      <c r="AQ316" t="s">
        <v>1584</v>
      </c>
      <c r="AR316">
        <v>280</v>
      </c>
    </row>
    <row r="317" spans="1:49" ht="180" x14ac:dyDescent="0.25">
      <c r="A317" t="s">
        <v>1330</v>
      </c>
      <c r="B317" t="s">
        <v>1357</v>
      </c>
      <c r="C317" t="s">
        <v>1358</v>
      </c>
      <c r="D317" t="s">
        <v>1357</v>
      </c>
      <c r="E317" t="s">
        <v>1585</v>
      </c>
      <c r="F317" t="s">
        <v>1586</v>
      </c>
      <c r="G317">
        <v>700</v>
      </c>
      <c r="H317" t="s">
        <v>171</v>
      </c>
      <c r="I317">
        <v>9.1609999999999996</v>
      </c>
      <c r="J317">
        <v>544</v>
      </c>
      <c r="L317">
        <f t="shared" si="25"/>
        <v>544</v>
      </c>
      <c r="M317" s="6">
        <f t="shared" si="26"/>
        <v>77.714285714285708</v>
      </c>
      <c r="N317">
        <v>187</v>
      </c>
      <c r="O317" s="2">
        <f t="shared" si="27"/>
        <v>178.09523809523807</v>
      </c>
      <c r="P317">
        <v>19.5</v>
      </c>
      <c r="Q317" s="2">
        <f t="shared" si="28"/>
        <v>23.214285714285715</v>
      </c>
      <c r="R317">
        <v>2.75</v>
      </c>
      <c r="S317" s="2">
        <f t="shared" si="29"/>
        <v>32.738095238095241</v>
      </c>
      <c r="T317">
        <v>97.5</v>
      </c>
      <c r="U317">
        <v>92.9</v>
      </c>
      <c r="V317">
        <v>97.8</v>
      </c>
      <c r="W317">
        <v>95</v>
      </c>
      <c r="X317">
        <v>13.8</v>
      </c>
      <c r="Y317" s="2">
        <f t="shared" si="30"/>
        <v>27.750459558823533</v>
      </c>
      <c r="Z317" s="2"/>
      <c r="AA317" s="2"/>
      <c r="AB317" s="2"/>
      <c r="AC317" s="2"/>
      <c r="AD317">
        <v>22.6</v>
      </c>
      <c r="AE317">
        <v>215</v>
      </c>
      <c r="AK317">
        <v>100</v>
      </c>
      <c r="AN317" s="1" t="s">
        <v>1587</v>
      </c>
      <c r="AO317" t="s">
        <v>1588</v>
      </c>
      <c r="AQ317" t="s">
        <v>1589</v>
      </c>
      <c r="AR317">
        <v>544</v>
      </c>
      <c r="AS317" t="s">
        <v>1590</v>
      </c>
      <c r="AT317" t="s">
        <v>144</v>
      </c>
      <c r="AV317" t="s">
        <v>1591</v>
      </c>
      <c r="AW317" t="s">
        <v>144</v>
      </c>
    </row>
    <row r="318" spans="1:49" ht="45" x14ac:dyDescent="0.25">
      <c r="A318" t="s">
        <v>1330</v>
      </c>
      <c r="B318" t="s">
        <v>1398</v>
      </c>
      <c r="C318" t="s">
        <v>1399</v>
      </c>
      <c r="D318" t="s">
        <v>1400</v>
      </c>
      <c r="E318" t="s">
        <v>1592</v>
      </c>
      <c r="F318" t="s">
        <v>1593</v>
      </c>
      <c r="G318">
        <v>190</v>
      </c>
      <c r="H318" t="s">
        <v>171</v>
      </c>
      <c r="I318">
        <v>2.5</v>
      </c>
      <c r="J318">
        <v>210</v>
      </c>
      <c r="L318">
        <f t="shared" si="25"/>
        <v>210</v>
      </c>
      <c r="M318" s="6">
        <f t="shared" si="26"/>
        <v>110.5263157894737</v>
      </c>
      <c r="N318">
        <v>59.8</v>
      </c>
      <c r="O318" s="2">
        <f t="shared" si="27"/>
        <v>209.82456140350877</v>
      </c>
      <c r="Q318" s="2">
        <f t="shared" si="28"/>
        <v>0</v>
      </c>
      <c r="S318" s="2">
        <f t="shared" si="29"/>
        <v>0</v>
      </c>
      <c r="Y318" s="2">
        <f t="shared" si="30"/>
        <v>0</v>
      </c>
      <c r="Z318" s="2"/>
      <c r="AA318" s="2"/>
      <c r="AB318" s="2"/>
      <c r="AC318" s="2"/>
      <c r="AN318" s="1" t="s">
        <v>1594</v>
      </c>
      <c r="AO318" s="1" t="s">
        <v>1595</v>
      </c>
      <c r="AP318" s="1" t="s">
        <v>1596</v>
      </c>
      <c r="AQ318" t="s">
        <v>1597</v>
      </c>
      <c r="AR318">
        <v>210</v>
      </c>
    </row>
    <row r="319" spans="1:49" ht="60" x14ac:dyDescent="0.25">
      <c r="A319" t="s">
        <v>1330</v>
      </c>
      <c r="B319" t="s">
        <v>1525</v>
      </c>
      <c r="C319" t="s">
        <v>1526</v>
      </c>
      <c r="D319" t="s">
        <v>1033</v>
      </c>
      <c r="E319" t="s">
        <v>1598</v>
      </c>
      <c r="F319" t="s">
        <v>1599</v>
      </c>
      <c r="G319">
        <v>170</v>
      </c>
      <c r="H319" t="s">
        <v>159</v>
      </c>
      <c r="I319">
        <v>2.1800000000000002</v>
      </c>
      <c r="J319">
        <v>132</v>
      </c>
      <c r="L319">
        <f t="shared" si="25"/>
        <v>132</v>
      </c>
      <c r="M319" s="6">
        <f t="shared" si="26"/>
        <v>77.64705882352942</v>
      </c>
      <c r="O319" s="2">
        <f t="shared" si="27"/>
        <v>0</v>
      </c>
      <c r="Q319" s="2">
        <f t="shared" si="28"/>
        <v>0</v>
      </c>
      <c r="S319" s="2">
        <f t="shared" si="29"/>
        <v>0</v>
      </c>
      <c r="Y319" s="2">
        <f t="shared" si="30"/>
        <v>0</v>
      </c>
      <c r="Z319" s="2"/>
      <c r="AA319" s="2"/>
      <c r="AB319" s="2"/>
      <c r="AC319" s="2"/>
      <c r="AN319" s="1" t="s">
        <v>1600</v>
      </c>
      <c r="AQ319" t="s">
        <v>1601</v>
      </c>
      <c r="AR319">
        <v>132</v>
      </c>
    </row>
    <row r="320" spans="1:49" ht="45" x14ac:dyDescent="0.25">
      <c r="A320" t="s">
        <v>1330</v>
      </c>
      <c r="B320" t="s">
        <v>1364</v>
      </c>
      <c r="C320" t="s">
        <v>1365</v>
      </c>
      <c r="D320" t="s">
        <v>1364</v>
      </c>
      <c r="E320" t="s">
        <v>1602</v>
      </c>
      <c r="F320" t="s">
        <v>1603</v>
      </c>
      <c r="G320">
        <v>150</v>
      </c>
      <c r="H320" t="s">
        <v>159</v>
      </c>
      <c r="I320">
        <v>3.2</v>
      </c>
      <c r="J320">
        <v>150</v>
      </c>
      <c r="L320">
        <f t="shared" si="25"/>
        <v>150</v>
      </c>
      <c r="M320" s="6">
        <f t="shared" si="26"/>
        <v>100</v>
      </c>
      <c r="O320" s="2">
        <f t="shared" si="27"/>
        <v>0</v>
      </c>
      <c r="Q320" s="2">
        <f t="shared" si="28"/>
        <v>0</v>
      </c>
      <c r="S320" s="2">
        <f t="shared" si="29"/>
        <v>0</v>
      </c>
      <c r="Y320" s="2">
        <f t="shared" si="30"/>
        <v>0</v>
      </c>
      <c r="Z320" s="2"/>
      <c r="AA320" s="2"/>
      <c r="AB320" s="2"/>
      <c r="AC320" s="2"/>
      <c r="AN320" s="1" t="s">
        <v>1604</v>
      </c>
      <c r="AP320" s="1" t="s">
        <v>1605</v>
      </c>
      <c r="AQ320" t="s">
        <v>1606</v>
      </c>
      <c r="AR320">
        <v>150</v>
      </c>
    </row>
    <row r="321" spans="1:46" ht="45" x14ac:dyDescent="0.25">
      <c r="A321" t="s">
        <v>1330</v>
      </c>
      <c r="B321" t="s">
        <v>1418</v>
      </c>
      <c r="C321" t="s">
        <v>1419</v>
      </c>
      <c r="D321" t="s">
        <v>1607</v>
      </c>
      <c r="E321" t="s">
        <v>1608</v>
      </c>
      <c r="F321" t="s">
        <v>1609</v>
      </c>
      <c r="G321">
        <v>100</v>
      </c>
      <c r="H321" t="s">
        <v>159</v>
      </c>
      <c r="I321">
        <v>1.25</v>
      </c>
      <c r="J321">
        <v>88</v>
      </c>
      <c r="L321">
        <f t="shared" si="25"/>
        <v>88</v>
      </c>
      <c r="M321" s="6">
        <f t="shared" si="26"/>
        <v>88</v>
      </c>
      <c r="N321">
        <v>9.3000000000000007</v>
      </c>
      <c r="O321" s="2">
        <f t="shared" si="27"/>
        <v>62</v>
      </c>
      <c r="Q321" s="2">
        <f t="shared" si="28"/>
        <v>0</v>
      </c>
      <c r="S321" s="2">
        <f t="shared" si="29"/>
        <v>0</v>
      </c>
      <c r="Y321" s="2">
        <f t="shared" si="30"/>
        <v>0</v>
      </c>
      <c r="Z321" s="2"/>
      <c r="AA321" s="2"/>
      <c r="AB321" s="2"/>
      <c r="AC321" s="2"/>
      <c r="AN321" s="1" t="s">
        <v>1610</v>
      </c>
      <c r="AQ321" t="s">
        <v>1611</v>
      </c>
      <c r="AR321">
        <v>88</v>
      </c>
    </row>
    <row r="322" spans="1:46" ht="75" x14ac:dyDescent="0.25">
      <c r="A322" t="s">
        <v>1330</v>
      </c>
      <c r="B322" t="s">
        <v>1407</v>
      </c>
      <c r="C322" t="s">
        <v>1408</v>
      </c>
      <c r="E322" t="s">
        <v>1612</v>
      </c>
      <c r="F322" t="s">
        <v>1613</v>
      </c>
      <c r="G322">
        <v>120</v>
      </c>
      <c r="H322" t="s">
        <v>171</v>
      </c>
      <c r="I322">
        <v>0.5</v>
      </c>
      <c r="J322">
        <v>0</v>
      </c>
      <c r="L322">
        <f t="shared" si="25"/>
        <v>0</v>
      </c>
      <c r="M322" s="6">
        <f t="shared" si="26"/>
        <v>0</v>
      </c>
      <c r="O322" s="2">
        <f t="shared" si="27"/>
        <v>0</v>
      </c>
      <c r="Q322" s="2">
        <f t="shared" si="28"/>
        <v>0</v>
      </c>
      <c r="S322" s="2">
        <f t="shared" si="29"/>
        <v>0</v>
      </c>
      <c r="Y322" s="2" t="e">
        <f t="shared" si="30"/>
        <v>#DIV/0!</v>
      </c>
      <c r="Z322" s="2"/>
      <c r="AA322" s="2"/>
      <c r="AB322" s="2"/>
      <c r="AC322" s="2"/>
      <c r="AP322" s="1" t="s">
        <v>1614</v>
      </c>
      <c r="AQ322" t="s">
        <v>1615</v>
      </c>
      <c r="AR322">
        <v>0</v>
      </c>
      <c r="AS322" t="s">
        <v>1616</v>
      </c>
      <c r="AT322" t="s">
        <v>144</v>
      </c>
    </row>
    <row r="323" spans="1:46" ht="45" x14ac:dyDescent="0.25">
      <c r="A323" t="s">
        <v>1330</v>
      </c>
      <c r="B323" t="s">
        <v>1331</v>
      </c>
      <c r="C323" t="s">
        <v>1332</v>
      </c>
      <c r="D323" t="s">
        <v>1617</v>
      </c>
      <c r="E323" t="s">
        <v>1618</v>
      </c>
      <c r="F323" t="s">
        <v>1619</v>
      </c>
      <c r="G323">
        <v>1000</v>
      </c>
      <c r="H323" t="s">
        <v>171</v>
      </c>
      <c r="I323">
        <v>12</v>
      </c>
      <c r="J323">
        <v>950</v>
      </c>
      <c r="L323">
        <f t="shared" si="25"/>
        <v>950</v>
      </c>
      <c r="M323" s="6">
        <f t="shared" si="26"/>
        <v>95</v>
      </c>
      <c r="N323">
        <v>125</v>
      </c>
      <c r="O323" s="2">
        <f t="shared" si="27"/>
        <v>83.333333333333343</v>
      </c>
      <c r="P323">
        <v>135</v>
      </c>
      <c r="Q323" s="2">
        <f t="shared" si="28"/>
        <v>112.5</v>
      </c>
      <c r="R323">
        <v>9.8800000000000008</v>
      </c>
      <c r="S323" s="2">
        <f t="shared" si="29"/>
        <v>82.333333333333343</v>
      </c>
      <c r="V323">
        <v>99.4</v>
      </c>
      <c r="W323">
        <v>63.5</v>
      </c>
      <c r="X323">
        <v>47.2</v>
      </c>
      <c r="Y323" s="2">
        <f t="shared" si="30"/>
        <v>0</v>
      </c>
      <c r="Z323" s="2"/>
      <c r="AA323" s="2"/>
      <c r="AB323" s="2"/>
      <c r="AC323" s="2"/>
      <c r="AN323" s="1" t="s">
        <v>1620</v>
      </c>
      <c r="AO323" s="1" t="s">
        <v>1621</v>
      </c>
      <c r="AP323" s="1" t="s">
        <v>1622</v>
      </c>
      <c r="AQ323" t="s">
        <v>1615</v>
      </c>
      <c r="AR323">
        <v>950</v>
      </c>
    </row>
    <row r="324" spans="1:46" ht="75" x14ac:dyDescent="0.25">
      <c r="A324" t="s">
        <v>1330</v>
      </c>
      <c r="B324" t="s">
        <v>1364</v>
      </c>
      <c r="C324" t="s">
        <v>1365</v>
      </c>
      <c r="D324" t="s">
        <v>1364</v>
      </c>
      <c r="E324" t="s">
        <v>1623</v>
      </c>
      <c r="F324" t="s">
        <v>1624</v>
      </c>
      <c r="G324">
        <v>250</v>
      </c>
      <c r="H324" t="s">
        <v>171</v>
      </c>
      <c r="I324">
        <v>4.0999999999999996</v>
      </c>
      <c r="J324">
        <v>260</v>
      </c>
      <c r="L324">
        <f t="shared" si="25"/>
        <v>260</v>
      </c>
      <c r="M324" s="6">
        <f t="shared" si="26"/>
        <v>104</v>
      </c>
      <c r="N324">
        <v>106</v>
      </c>
      <c r="O324" s="2">
        <f t="shared" si="27"/>
        <v>282.66666666666669</v>
      </c>
      <c r="Q324" s="2">
        <f t="shared" si="28"/>
        <v>0</v>
      </c>
      <c r="S324" s="2">
        <f t="shared" si="29"/>
        <v>0</v>
      </c>
      <c r="Y324" s="2">
        <f t="shared" si="30"/>
        <v>0</v>
      </c>
      <c r="Z324" s="2"/>
      <c r="AA324" s="2"/>
      <c r="AB324" s="2"/>
      <c r="AC324" s="2"/>
      <c r="AN324" s="1" t="s">
        <v>1625</v>
      </c>
      <c r="AO324" s="1" t="s">
        <v>1626</v>
      </c>
      <c r="AP324" s="1" t="s">
        <v>1627</v>
      </c>
      <c r="AQ324" t="s">
        <v>1628</v>
      </c>
      <c r="AR324">
        <v>260</v>
      </c>
    </row>
    <row r="325" spans="1:46" ht="45" x14ac:dyDescent="0.25">
      <c r="A325" t="s">
        <v>1330</v>
      </c>
      <c r="B325" t="s">
        <v>1472</v>
      </c>
      <c r="C325" t="s">
        <v>1473</v>
      </c>
      <c r="E325" t="s">
        <v>1629</v>
      </c>
      <c r="F325" t="s">
        <v>1630</v>
      </c>
      <c r="G325">
        <v>100</v>
      </c>
      <c r="H325" t="s">
        <v>159</v>
      </c>
      <c r="I325">
        <v>2.5</v>
      </c>
      <c r="J325">
        <v>160</v>
      </c>
      <c r="L325">
        <f t="shared" ref="L325:L388" si="31">J325+K325</f>
        <v>160</v>
      </c>
      <c r="M325" s="6">
        <f t="shared" ref="M325:M388" si="32">(L325/G325)*100</f>
        <v>160</v>
      </c>
      <c r="O325" s="2">
        <f t="shared" ref="O325:O388" si="33">(N325/(G325*0.15))*100</f>
        <v>0</v>
      </c>
      <c r="Q325" s="2">
        <f t="shared" ref="Q325:Q388" si="34">(P325/(G325*0.12))*100</f>
        <v>0</v>
      </c>
      <c r="S325" s="2">
        <f t="shared" ref="S325:S388" si="35">(R325/(G325*0.012))*100</f>
        <v>0</v>
      </c>
      <c r="Y325" s="2">
        <f t="shared" ref="Y325:Y388" si="36">(P325*(U325/100)/(L325*0.12))*100</f>
        <v>0</v>
      </c>
      <c r="Z325" s="2"/>
      <c r="AA325" s="2"/>
      <c r="AB325" s="2"/>
      <c r="AC325" s="2"/>
      <c r="AN325" t="s">
        <v>1631</v>
      </c>
      <c r="AO325" s="1" t="s">
        <v>1632</v>
      </c>
      <c r="AP325" s="1" t="s">
        <v>1633</v>
      </c>
      <c r="AQ325" t="s">
        <v>1634</v>
      </c>
      <c r="AR325">
        <v>160</v>
      </c>
    </row>
    <row r="326" spans="1:46" ht="45" x14ac:dyDescent="0.25">
      <c r="A326" t="s">
        <v>1330</v>
      </c>
      <c r="B326" t="s">
        <v>1472</v>
      </c>
      <c r="C326" t="s">
        <v>1473</v>
      </c>
      <c r="E326" t="s">
        <v>1635</v>
      </c>
      <c r="F326" t="s">
        <v>1636</v>
      </c>
      <c r="G326">
        <v>100</v>
      </c>
      <c r="H326" t="s">
        <v>159</v>
      </c>
      <c r="I326">
        <v>2.5</v>
      </c>
      <c r="J326">
        <v>80</v>
      </c>
      <c r="L326">
        <f t="shared" si="31"/>
        <v>80</v>
      </c>
      <c r="M326" s="6">
        <f t="shared" si="32"/>
        <v>80</v>
      </c>
      <c r="O326" s="2">
        <f t="shared" si="33"/>
        <v>0</v>
      </c>
      <c r="Q326" s="2">
        <f t="shared" si="34"/>
        <v>0</v>
      </c>
      <c r="S326" s="2">
        <f t="shared" si="35"/>
        <v>0</v>
      </c>
      <c r="Y326" s="2">
        <f t="shared" si="36"/>
        <v>0</v>
      </c>
      <c r="Z326" s="2"/>
      <c r="AA326" s="2"/>
      <c r="AB326" s="2"/>
      <c r="AC326" s="2"/>
      <c r="AO326" t="s">
        <v>1637</v>
      </c>
      <c r="AP326" s="1" t="s">
        <v>1638</v>
      </c>
      <c r="AQ326" t="s">
        <v>1634</v>
      </c>
      <c r="AR326">
        <v>80</v>
      </c>
    </row>
    <row r="327" spans="1:46" ht="45" x14ac:dyDescent="0.25">
      <c r="A327" t="s">
        <v>1330</v>
      </c>
      <c r="B327" t="s">
        <v>1472</v>
      </c>
      <c r="C327" t="s">
        <v>1473</v>
      </c>
      <c r="E327" t="s">
        <v>1639</v>
      </c>
      <c r="F327" t="s">
        <v>1640</v>
      </c>
      <c r="G327">
        <v>70</v>
      </c>
      <c r="H327" t="s">
        <v>159</v>
      </c>
      <c r="I327">
        <v>2.2000000000000002</v>
      </c>
      <c r="J327">
        <v>78</v>
      </c>
      <c r="L327">
        <f t="shared" si="31"/>
        <v>78</v>
      </c>
      <c r="M327" s="6">
        <f t="shared" si="32"/>
        <v>111.42857142857143</v>
      </c>
      <c r="O327" s="2">
        <f t="shared" si="33"/>
        <v>0</v>
      </c>
      <c r="Q327" s="2">
        <f t="shared" si="34"/>
        <v>0</v>
      </c>
      <c r="S327" s="2">
        <f t="shared" si="35"/>
        <v>0</v>
      </c>
      <c r="Y327" s="2">
        <f t="shared" si="36"/>
        <v>0</v>
      </c>
      <c r="Z327" s="2"/>
      <c r="AA327" s="2"/>
      <c r="AB327" s="2"/>
      <c r="AC327" s="2"/>
      <c r="AP327" s="1" t="s">
        <v>1641</v>
      </c>
      <c r="AQ327" t="s">
        <v>1634</v>
      </c>
      <c r="AR327">
        <v>78</v>
      </c>
    </row>
    <row r="328" spans="1:46" x14ac:dyDescent="0.25">
      <c r="A328" t="s">
        <v>1330</v>
      </c>
      <c r="B328" t="s">
        <v>1472</v>
      </c>
      <c r="C328" t="s">
        <v>1473</v>
      </c>
      <c r="E328" t="s">
        <v>1642</v>
      </c>
      <c r="F328" t="s">
        <v>1643</v>
      </c>
      <c r="G328">
        <v>100</v>
      </c>
      <c r="H328" t="s">
        <v>159</v>
      </c>
      <c r="I328">
        <v>0.99</v>
      </c>
      <c r="J328">
        <v>32</v>
      </c>
      <c r="L328">
        <f t="shared" si="31"/>
        <v>32</v>
      </c>
      <c r="M328" s="6">
        <f t="shared" si="32"/>
        <v>32</v>
      </c>
      <c r="N328">
        <v>3.93</v>
      </c>
      <c r="O328" s="2">
        <f t="shared" si="33"/>
        <v>26.200000000000003</v>
      </c>
      <c r="Q328" s="2">
        <f t="shared" si="34"/>
        <v>0</v>
      </c>
      <c r="S328" s="2">
        <f t="shared" si="35"/>
        <v>0</v>
      </c>
      <c r="Y328" s="2">
        <f t="shared" si="36"/>
        <v>0</v>
      </c>
      <c r="Z328" s="2"/>
      <c r="AA328" s="2"/>
      <c r="AB328" s="2"/>
      <c r="AC328" s="2"/>
      <c r="AN328" t="s">
        <v>1644</v>
      </c>
      <c r="AO328" t="s">
        <v>1645</v>
      </c>
      <c r="AP328" t="s">
        <v>1646</v>
      </c>
      <c r="AQ328" t="s">
        <v>1634</v>
      </c>
      <c r="AR328">
        <v>32</v>
      </c>
    </row>
    <row r="329" spans="1:46" ht="45" x14ac:dyDescent="0.25">
      <c r="A329" t="s">
        <v>1330</v>
      </c>
      <c r="B329" t="s">
        <v>1472</v>
      </c>
      <c r="C329" t="s">
        <v>1473</v>
      </c>
      <c r="E329" t="s">
        <v>1647</v>
      </c>
      <c r="F329" t="s">
        <v>1648</v>
      </c>
      <c r="G329">
        <v>110</v>
      </c>
      <c r="H329" t="s">
        <v>171</v>
      </c>
      <c r="I329">
        <v>1.2</v>
      </c>
      <c r="J329">
        <v>65</v>
      </c>
      <c r="L329">
        <f t="shared" si="31"/>
        <v>65</v>
      </c>
      <c r="M329" s="6">
        <f t="shared" si="32"/>
        <v>59.090909090909093</v>
      </c>
      <c r="O329" s="2">
        <f t="shared" si="33"/>
        <v>0</v>
      </c>
      <c r="Q329" s="2">
        <f t="shared" si="34"/>
        <v>0</v>
      </c>
      <c r="S329" s="2">
        <f t="shared" si="35"/>
        <v>0</v>
      </c>
      <c r="Y329" s="2">
        <f t="shared" si="36"/>
        <v>0</v>
      </c>
      <c r="Z329" s="2"/>
      <c r="AA329" s="2"/>
      <c r="AB329" s="2"/>
      <c r="AC329" s="2"/>
      <c r="AN329" t="s">
        <v>1649</v>
      </c>
      <c r="AO329" t="s">
        <v>1650</v>
      </c>
      <c r="AP329" s="1" t="s">
        <v>1651</v>
      </c>
      <c r="AQ329" t="s">
        <v>1652</v>
      </c>
      <c r="AR329">
        <v>65</v>
      </c>
    </row>
    <row r="330" spans="1:46" ht="60" x14ac:dyDescent="0.25">
      <c r="A330" t="s">
        <v>1330</v>
      </c>
      <c r="B330" t="s">
        <v>1472</v>
      </c>
      <c r="C330" t="s">
        <v>1473</v>
      </c>
      <c r="E330" t="s">
        <v>1653</v>
      </c>
      <c r="F330" t="s">
        <v>1654</v>
      </c>
      <c r="G330">
        <v>150</v>
      </c>
      <c r="H330" t="s">
        <v>171</v>
      </c>
      <c r="I330">
        <v>1.8</v>
      </c>
      <c r="J330">
        <v>140</v>
      </c>
      <c r="L330">
        <f t="shared" si="31"/>
        <v>140</v>
      </c>
      <c r="M330" s="6">
        <f t="shared" si="32"/>
        <v>93.333333333333329</v>
      </c>
      <c r="N330">
        <v>13.7</v>
      </c>
      <c r="O330" s="2">
        <f t="shared" si="33"/>
        <v>60.888888888888879</v>
      </c>
      <c r="Q330" s="2">
        <f t="shared" si="34"/>
        <v>0</v>
      </c>
      <c r="S330" s="2">
        <f t="shared" si="35"/>
        <v>0</v>
      </c>
      <c r="Y330" s="2">
        <f t="shared" si="36"/>
        <v>0</v>
      </c>
      <c r="Z330" s="2"/>
      <c r="AA330" s="2"/>
      <c r="AB330" s="2"/>
      <c r="AC330" s="2"/>
      <c r="AN330" t="s">
        <v>1655</v>
      </c>
      <c r="AP330" s="1" t="s">
        <v>1656</v>
      </c>
      <c r="AQ330" t="s">
        <v>1652</v>
      </c>
      <c r="AR330">
        <v>140</v>
      </c>
    </row>
    <row r="331" spans="1:46" ht="30" x14ac:dyDescent="0.25">
      <c r="A331" t="s">
        <v>1330</v>
      </c>
      <c r="B331" t="s">
        <v>1472</v>
      </c>
      <c r="C331" t="s">
        <v>1473</v>
      </c>
      <c r="D331" t="s">
        <v>1033</v>
      </c>
      <c r="E331" t="s">
        <v>1657</v>
      </c>
      <c r="F331" t="s">
        <v>1658</v>
      </c>
      <c r="G331">
        <v>170</v>
      </c>
      <c r="H331" t="s">
        <v>171</v>
      </c>
      <c r="I331">
        <v>1.2</v>
      </c>
      <c r="J331">
        <v>85</v>
      </c>
      <c r="L331">
        <f t="shared" si="31"/>
        <v>85</v>
      </c>
      <c r="M331" s="6">
        <f t="shared" si="32"/>
        <v>50</v>
      </c>
      <c r="O331" s="2">
        <f t="shared" si="33"/>
        <v>0</v>
      </c>
      <c r="Q331" s="2">
        <f t="shared" si="34"/>
        <v>0</v>
      </c>
      <c r="S331" s="2">
        <f t="shared" si="35"/>
        <v>0</v>
      </c>
      <c r="Y331" s="2">
        <f t="shared" si="36"/>
        <v>0</v>
      </c>
      <c r="Z331" s="2"/>
      <c r="AA331" s="2"/>
      <c r="AB331" s="2"/>
      <c r="AC331" s="2"/>
      <c r="AN331" t="s">
        <v>1659</v>
      </c>
      <c r="AP331" s="1" t="s">
        <v>1660</v>
      </c>
      <c r="AQ331" t="s">
        <v>1652</v>
      </c>
      <c r="AR331">
        <v>85</v>
      </c>
    </row>
    <row r="332" spans="1:46" ht="30" x14ac:dyDescent="0.25">
      <c r="A332" t="s">
        <v>1330</v>
      </c>
      <c r="B332" t="s">
        <v>1472</v>
      </c>
      <c r="C332" t="s">
        <v>1473</v>
      </c>
      <c r="E332" t="s">
        <v>1661</v>
      </c>
      <c r="F332" t="s">
        <v>1662</v>
      </c>
      <c r="G332">
        <v>100</v>
      </c>
      <c r="H332" t="s">
        <v>171</v>
      </c>
      <c r="I332">
        <v>1.2</v>
      </c>
      <c r="J332">
        <v>100</v>
      </c>
      <c r="L332">
        <f t="shared" si="31"/>
        <v>100</v>
      </c>
      <c r="M332" s="6">
        <f t="shared" si="32"/>
        <v>100</v>
      </c>
      <c r="O332" s="2">
        <f t="shared" si="33"/>
        <v>0</v>
      </c>
      <c r="Q332" s="2">
        <f t="shared" si="34"/>
        <v>0</v>
      </c>
      <c r="S332" s="2">
        <f t="shared" si="35"/>
        <v>0</v>
      </c>
      <c r="Y332" s="2">
        <f t="shared" si="36"/>
        <v>0</v>
      </c>
      <c r="Z332" s="2"/>
      <c r="AA332" s="2"/>
      <c r="AB332" s="2"/>
      <c r="AC332" s="2"/>
      <c r="AO332" t="s">
        <v>1663</v>
      </c>
      <c r="AP332" s="1" t="s">
        <v>1664</v>
      </c>
      <c r="AQ332" t="s">
        <v>1652</v>
      </c>
      <c r="AR332">
        <v>100</v>
      </c>
    </row>
    <row r="333" spans="1:46" ht="120" x14ac:dyDescent="0.25">
      <c r="A333" t="s">
        <v>1330</v>
      </c>
      <c r="B333" t="s">
        <v>1357</v>
      </c>
      <c r="C333" t="s">
        <v>1358</v>
      </c>
      <c r="D333" t="s">
        <v>1665</v>
      </c>
      <c r="E333" t="s">
        <v>1666</v>
      </c>
      <c r="F333" t="s">
        <v>1667</v>
      </c>
      <c r="G333">
        <v>450</v>
      </c>
      <c r="H333" t="s">
        <v>171</v>
      </c>
      <c r="I333">
        <v>2.5</v>
      </c>
      <c r="J333">
        <v>240</v>
      </c>
      <c r="L333">
        <f t="shared" si="31"/>
        <v>240</v>
      </c>
      <c r="M333" s="6">
        <f t="shared" si="32"/>
        <v>53.333333333333336</v>
      </c>
      <c r="O333" s="2">
        <f t="shared" si="33"/>
        <v>0</v>
      </c>
      <c r="Q333" s="2">
        <f t="shared" si="34"/>
        <v>0</v>
      </c>
      <c r="S333" s="2">
        <f t="shared" si="35"/>
        <v>0</v>
      </c>
      <c r="Y333" s="2">
        <f t="shared" si="36"/>
        <v>0</v>
      </c>
      <c r="Z333" s="2"/>
      <c r="AA333" s="2"/>
      <c r="AB333" s="2"/>
      <c r="AC333" s="2"/>
      <c r="AN333" s="1" t="s">
        <v>1668</v>
      </c>
      <c r="AO333" t="s">
        <v>1669</v>
      </c>
      <c r="AQ333" t="s">
        <v>1670</v>
      </c>
      <c r="AR333">
        <v>240</v>
      </c>
    </row>
    <row r="334" spans="1:46" ht="60" x14ac:dyDescent="0.25">
      <c r="A334" t="s">
        <v>1330</v>
      </c>
      <c r="B334" t="s">
        <v>1155</v>
      </c>
      <c r="C334" t="s">
        <v>1156</v>
      </c>
      <c r="D334" t="s">
        <v>1671</v>
      </c>
      <c r="E334" t="s">
        <v>1672</v>
      </c>
      <c r="F334" t="s">
        <v>1673</v>
      </c>
      <c r="G334">
        <v>250</v>
      </c>
      <c r="H334" t="s">
        <v>171</v>
      </c>
      <c r="I334">
        <v>2.7</v>
      </c>
      <c r="J334">
        <v>169</v>
      </c>
      <c r="L334">
        <f t="shared" si="31"/>
        <v>169</v>
      </c>
      <c r="M334" s="6">
        <f t="shared" si="32"/>
        <v>67.600000000000009</v>
      </c>
      <c r="O334" s="2">
        <f t="shared" si="33"/>
        <v>0</v>
      </c>
      <c r="Q334" s="2">
        <f t="shared" si="34"/>
        <v>0</v>
      </c>
      <c r="S334" s="2">
        <f t="shared" si="35"/>
        <v>0</v>
      </c>
      <c r="Y334" s="2">
        <f t="shared" si="36"/>
        <v>0</v>
      </c>
      <c r="Z334" s="2"/>
      <c r="AA334" s="2"/>
      <c r="AB334" s="2"/>
      <c r="AC334" s="2"/>
      <c r="AN334" s="1" t="s">
        <v>1674</v>
      </c>
      <c r="AO334" s="1" t="s">
        <v>1675</v>
      </c>
      <c r="AQ334" t="s">
        <v>1670</v>
      </c>
      <c r="AR334">
        <v>169</v>
      </c>
    </row>
    <row r="335" spans="1:46" x14ac:dyDescent="0.25">
      <c r="A335" t="s">
        <v>1330</v>
      </c>
      <c r="B335" t="s">
        <v>855</v>
      </c>
      <c r="C335" t="s">
        <v>856</v>
      </c>
      <c r="E335" t="s">
        <v>1676</v>
      </c>
      <c r="F335" t="s">
        <v>1677</v>
      </c>
      <c r="G335">
        <v>500</v>
      </c>
      <c r="H335" t="s">
        <v>171</v>
      </c>
      <c r="I335">
        <v>4.399</v>
      </c>
      <c r="J335">
        <v>578</v>
      </c>
      <c r="L335">
        <f t="shared" si="31"/>
        <v>578</v>
      </c>
      <c r="M335" s="6">
        <f t="shared" si="32"/>
        <v>115.6</v>
      </c>
      <c r="O335" s="2">
        <f t="shared" si="33"/>
        <v>0</v>
      </c>
      <c r="Q335" s="2">
        <f t="shared" si="34"/>
        <v>0</v>
      </c>
      <c r="S335" s="2">
        <f t="shared" si="35"/>
        <v>0</v>
      </c>
      <c r="Y335" s="2">
        <f t="shared" si="36"/>
        <v>0</v>
      </c>
      <c r="Z335" s="2"/>
      <c r="AA335" s="2"/>
      <c r="AB335" s="2"/>
      <c r="AC335" s="2"/>
      <c r="AQ335" t="s">
        <v>1678</v>
      </c>
      <c r="AR335">
        <v>578</v>
      </c>
    </row>
    <row r="336" spans="1:46" x14ac:dyDescent="0.25">
      <c r="A336" t="s">
        <v>1330</v>
      </c>
      <c r="B336" t="s">
        <v>855</v>
      </c>
      <c r="C336" t="s">
        <v>856</v>
      </c>
      <c r="E336" t="s">
        <v>1679</v>
      </c>
      <c r="F336" t="s">
        <v>1680</v>
      </c>
      <c r="G336">
        <v>80</v>
      </c>
      <c r="H336" t="s">
        <v>171</v>
      </c>
      <c r="I336">
        <v>2</v>
      </c>
      <c r="J336">
        <v>30</v>
      </c>
      <c r="L336">
        <f t="shared" si="31"/>
        <v>30</v>
      </c>
      <c r="M336" s="6">
        <f t="shared" si="32"/>
        <v>37.5</v>
      </c>
      <c r="O336" s="2">
        <f t="shared" si="33"/>
        <v>0</v>
      </c>
      <c r="Q336" s="2">
        <f t="shared" si="34"/>
        <v>0</v>
      </c>
      <c r="S336" s="2">
        <f t="shared" si="35"/>
        <v>0</v>
      </c>
      <c r="Y336" s="2">
        <f t="shared" si="36"/>
        <v>0</v>
      </c>
      <c r="Z336" s="2"/>
      <c r="AA336" s="2"/>
      <c r="AB336" s="2"/>
      <c r="AC336" s="2"/>
      <c r="AQ336" t="s">
        <v>1678</v>
      </c>
      <c r="AR336">
        <v>30</v>
      </c>
    </row>
    <row r="337" spans="1:49" ht="60" x14ac:dyDescent="0.25">
      <c r="A337" t="s">
        <v>1330</v>
      </c>
      <c r="B337" t="s">
        <v>1472</v>
      </c>
      <c r="C337" t="s">
        <v>1473</v>
      </c>
      <c r="E337" t="s">
        <v>1681</v>
      </c>
      <c r="F337" t="s">
        <v>1682</v>
      </c>
      <c r="G337">
        <v>360</v>
      </c>
      <c r="H337" t="s">
        <v>159</v>
      </c>
      <c r="I337">
        <v>4.7</v>
      </c>
      <c r="J337">
        <v>440</v>
      </c>
      <c r="L337">
        <f t="shared" si="31"/>
        <v>440</v>
      </c>
      <c r="M337" s="6">
        <f t="shared" si="32"/>
        <v>122.22222222222223</v>
      </c>
      <c r="O337" s="2">
        <f t="shared" si="33"/>
        <v>0</v>
      </c>
      <c r="Q337" s="2">
        <f t="shared" si="34"/>
        <v>0</v>
      </c>
      <c r="S337" s="2">
        <f t="shared" si="35"/>
        <v>0</v>
      </c>
      <c r="Y337" s="2">
        <f t="shared" si="36"/>
        <v>0</v>
      </c>
      <c r="Z337" s="2"/>
      <c r="AA337" s="2"/>
      <c r="AB337" s="2"/>
      <c r="AC337" s="2"/>
      <c r="AD337">
        <v>311</v>
      </c>
      <c r="AK337">
        <v>100</v>
      </c>
      <c r="AN337" t="s">
        <v>1683</v>
      </c>
      <c r="AO337" s="1" t="s">
        <v>1684</v>
      </c>
      <c r="AP337" s="1" t="s">
        <v>1685</v>
      </c>
      <c r="AQ337" t="s">
        <v>1686</v>
      </c>
      <c r="AR337">
        <v>440</v>
      </c>
      <c r="AS337" t="s">
        <v>1687</v>
      </c>
      <c r="AT337" t="s">
        <v>719</v>
      </c>
    </row>
    <row r="338" spans="1:49" ht="105" x14ac:dyDescent="0.25">
      <c r="A338" t="s">
        <v>1330</v>
      </c>
      <c r="B338" t="s">
        <v>1542</v>
      </c>
      <c r="C338" t="s">
        <v>1543</v>
      </c>
      <c r="E338" t="s">
        <v>1688</v>
      </c>
      <c r="F338" t="s">
        <v>1689</v>
      </c>
      <c r="G338">
        <v>1600</v>
      </c>
      <c r="H338" t="s">
        <v>159</v>
      </c>
      <c r="I338">
        <v>13.63</v>
      </c>
      <c r="J338">
        <v>954</v>
      </c>
      <c r="L338">
        <f t="shared" si="31"/>
        <v>954</v>
      </c>
      <c r="M338" s="6">
        <f t="shared" si="32"/>
        <v>59.624999999999993</v>
      </c>
      <c r="N338">
        <v>241</v>
      </c>
      <c r="O338" s="2">
        <f t="shared" si="33"/>
        <v>100.41666666666667</v>
      </c>
      <c r="P338">
        <v>82</v>
      </c>
      <c r="Q338" s="2">
        <f t="shared" si="34"/>
        <v>42.708333333333329</v>
      </c>
      <c r="R338">
        <v>10.4</v>
      </c>
      <c r="S338" s="2">
        <f t="shared" si="35"/>
        <v>54.166666666666671</v>
      </c>
      <c r="T338">
        <v>98.9</v>
      </c>
      <c r="U338">
        <v>97.5</v>
      </c>
      <c r="V338">
        <v>98.5</v>
      </c>
      <c r="W338">
        <v>97.2</v>
      </c>
      <c r="X338">
        <v>90.8</v>
      </c>
      <c r="Y338" s="2">
        <f t="shared" si="36"/>
        <v>69.837526205450743</v>
      </c>
      <c r="Z338" s="2"/>
      <c r="AA338" s="2"/>
      <c r="AB338" s="2"/>
      <c r="AC338" s="2"/>
      <c r="AN338" s="1" t="s">
        <v>1690</v>
      </c>
      <c r="AQ338" t="s">
        <v>1691</v>
      </c>
      <c r="AR338">
        <v>954</v>
      </c>
    </row>
    <row r="339" spans="1:49" ht="75" x14ac:dyDescent="0.25">
      <c r="A339" t="s">
        <v>1330</v>
      </c>
      <c r="B339" t="s">
        <v>1340</v>
      </c>
      <c r="C339" t="s">
        <v>1341</v>
      </c>
      <c r="E339" t="s">
        <v>1692</v>
      </c>
      <c r="F339" t="s">
        <v>1693</v>
      </c>
      <c r="G339">
        <v>480</v>
      </c>
      <c r="H339" t="s">
        <v>159</v>
      </c>
      <c r="I339">
        <v>3.7</v>
      </c>
      <c r="J339">
        <v>238</v>
      </c>
      <c r="L339">
        <f t="shared" si="31"/>
        <v>238</v>
      </c>
      <c r="M339" s="6">
        <f t="shared" si="32"/>
        <v>49.583333333333336</v>
      </c>
      <c r="O339" s="2">
        <f t="shared" si="33"/>
        <v>0</v>
      </c>
      <c r="Q339" s="2">
        <f t="shared" si="34"/>
        <v>0</v>
      </c>
      <c r="S339" s="2">
        <f t="shared" si="35"/>
        <v>0</v>
      </c>
      <c r="Y339" s="2">
        <f t="shared" si="36"/>
        <v>0</v>
      </c>
      <c r="Z339" s="2"/>
      <c r="AA339" s="2"/>
      <c r="AB339" s="2"/>
      <c r="AC339" s="2"/>
      <c r="AN339" s="1" t="s">
        <v>1694</v>
      </c>
      <c r="AQ339" t="s">
        <v>1695</v>
      </c>
      <c r="AR339">
        <v>238</v>
      </c>
      <c r="AS339" t="s">
        <v>1696</v>
      </c>
      <c r="AT339" t="s">
        <v>144</v>
      </c>
      <c r="AV339" t="s">
        <v>1697</v>
      </c>
      <c r="AW339" t="s">
        <v>144</v>
      </c>
    </row>
    <row r="340" spans="1:49" x14ac:dyDescent="0.25">
      <c r="A340" t="s">
        <v>1330</v>
      </c>
      <c r="B340" t="s">
        <v>1340</v>
      </c>
      <c r="C340" t="s">
        <v>1341</v>
      </c>
      <c r="E340" t="s">
        <v>1698</v>
      </c>
      <c r="F340" t="s">
        <v>1699</v>
      </c>
      <c r="G340">
        <v>80</v>
      </c>
      <c r="H340" t="s">
        <v>159</v>
      </c>
      <c r="I340">
        <v>0.3</v>
      </c>
      <c r="J340">
        <v>80</v>
      </c>
      <c r="L340">
        <f t="shared" si="31"/>
        <v>80</v>
      </c>
      <c r="M340" s="6">
        <f t="shared" si="32"/>
        <v>100</v>
      </c>
      <c r="O340" s="2">
        <f t="shared" si="33"/>
        <v>0</v>
      </c>
      <c r="Q340" s="2">
        <f t="shared" si="34"/>
        <v>0</v>
      </c>
      <c r="S340" s="2">
        <f t="shared" si="35"/>
        <v>0</v>
      </c>
      <c r="Y340" s="2">
        <f t="shared" si="36"/>
        <v>0</v>
      </c>
      <c r="Z340" s="2"/>
      <c r="AA340" s="2"/>
      <c r="AB340" s="2"/>
      <c r="AC340" s="2"/>
      <c r="AQ340" t="s">
        <v>1695</v>
      </c>
      <c r="AR340">
        <v>80</v>
      </c>
      <c r="AS340" t="s">
        <v>1700</v>
      </c>
      <c r="AT340" t="s">
        <v>144</v>
      </c>
    </row>
    <row r="341" spans="1:49" ht="60" x14ac:dyDescent="0.25">
      <c r="A341" t="s">
        <v>1330</v>
      </c>
      <c r="B341" t="s">
        <v>1519</v>
      </c>
      <c r="C341" t="s">
        <v>1520</v>
      </c>
      <c r="D341" t="s">
        <v>1701</v>
      </c>
      <c r="E341" t="s">
        <v>1702</v>
      </c>
      <c r="F341" t="s">
        <v>1703</v>
      </c>
      <c r="G341">
        <v>500</v>
      </c>
      <c r="H341" t="s">
        <v>171</v>
      </c>
      <c r="I341">
        <v>7.66</v>
      </c>
      <c r="J341">
        <v>653</v>
      </c>
      <c r="L341">
        <f t="shared" si="31"/>
        <v>653</v>
      </c>
      <c r="M341" s="6">
        <f t="shared" si="32"/>
        <v>130.6</v>
      </c>
      <c r="N341">
        <v>168</v>
      </c>
      <c r="O341" s="2">
        <f t="shared" si="33"/>
        <v>224.00000000000003</v>
      </c>
      <c r="Q341" s="2">
        <f t="shared" si="34"/>
        <v>0</v>
      </c>
      <c r="S341" s="2">
        <f t="shared" si="35"/>
        <v>0</v>
      </c>
      <c r="Y341" s="2">
        <f t="shared" si="36"/>
        <v>0</v>
      </c>
      <c r="Z341" s="2"/>
      <c r="AA341" s="2"/>
      <c r="AB341" s="2"/>
      <c r="AC341" s="2"/>
      <c r="AN341" s="1" t="s">
        <v>1704</v>
      </c>
      <c r="AO341" s="1" t="s">
        <v>1705</v>
      </c>
      <c r="AP341" s="1" t="s">
        <v>1706</v>
      </c>
      <c r="AQ341" t="s">
        <v>1707</v>
      </c>
      <c r="AR341">
        <v>653</v>
      </c>
    </row>
    <row r="342" spans="1:49" ht="30" x14ac:dyDescent="0.25">
      <c r="A342" t="s">
        <v>1330</v>
      </c>
      <c r="B342" t="s">
        <v>1708</v>
      </c>
      <c r="C342" t="s">
        <v>1709</v>
      </c>
      <c r="E342" t="s">
        <v>1710</v>
      </c>
      <c r="F342" t="s">
        <v>1711</v>
      </c>
      <c r="G342">
        <v>80</v>
      </c>
      <c r="H342" t="s">
        <v>171</v>
      </c>
      <c r="I342">
        <v>600</v>
      </c>
      <c r="J342">
        <v>64</v>
      </c>
      <c r="L342">
        <f t="shared" si="31"/>
        <v>64</v>
      </c>
      <c r="M342" s="6">
        <f t="shared" si="32"/>
        <v>80</v>
      </c>
      <c r="O342" s="2">
        <f t="shared" si="33"/>
        <v>0</v>
      </c>
      <c r="Q342" s="2">
        <f t="shared" si="34"/>
        <v>0</v>
      </c>
      <c r="S342" s="2">
        <f t="shared" si="35"/>
        <v>0</v>
      </c>
      <c r="Y342" s="2">
        <f t="shared" si="36"/>
        <v>0</v>
      </c>
      <c r="Z342" s="2"/>
      <c r="AA342" s="2"/>
      <c r="AB342" s="2"/>
      <c r="AC342" s="2"/>
      <c r="AN342" s="1" t="s">
        <v>1712</v>
      </c>
      <c r="AQ342" t="s">
        <v>1707</v>
      </c>
      <c r="AR342">
        <v>64</v>
      </c>
    </row>
    <row r="343" spans="1:49" ht="45" x14ac:dyDescent="0.25">
      <c r="A343" t="s">
        <v>1330</v>
      </c>
      <c r="B343" t="s">
        <v>1708</v>
      </c>
      <c r="C343" t="s">
        <v>1709</v>
      </c>
      <c r="E343" t="s">
        <v>1713</v>
      </c>
      <c r="F343" t="s">
        <v>1714</v>
      </c>
      <c r="G343">
        <v>20</v>
      </c>
      <c r="H343" t="s">
        <v>171</v>
      </c>
      <c r="I343">
        <v>0.435</v>
      </c>
      <c r="J343">
        <v>16</v>
      </c>
      <c r="L343">
        <f t="shared" si="31"/>
        <v>16</v>
      </c>
      <c r="M343" s="6">
        <f t="shared" si="32"/>
        <v>80</v>
      </c>
      <c r="O343" s="2">
        <f t="shared" si="33"/>
        <v>0</v>
      </c>
      <c r="Q343" s="2">
        <f t="shared" si="34"/>
        <v>0</v>
      </c>
      <c r="S343" s="2">
        <f t="shared" si="35"/>
        <v>0</v>
      </c>
      <c r="Y343" s="2">
        <f t="shared" si="36"/>
        <v>0</v>
      </c>
      <c r="Z343" s="2"/>
      <c r="AA343" s="2"/>
      <c r="AB343" s="2"/>
      <c r="AC343" s="2"/>
      <c r="AN343" s="1" t="s">
        <v>1715</v>
      </c>
      <c r="AQ343" t="s">
        <v>1707</v>
      </c>
      <c r="AR343">
        <v>16</v>
      </c>
    </row>
    <row r="344" spans="1:49" ht="45" x14ac:dyDescent="0.25">
      <c r="A344" t="s">
        <v>1330</v>
      </c>
      <c r="B344" t="s">
        <v>1364</v>
      </c>
      <c r="C344" t="s">
        <v>1365</v>
      </c>
      <c r="D344" t="s">
        <v>1364</v>
      </c>
      <c r="E344" t="s">
        <v>1716</v>
      </c>
      <c r="F344" t="s">
        <v>1717</v>
      </c>
      <c r="G344">
        <v>170</v>
      </c>
      <c r="H344" t="s">
        <v>171</v>
      </c>
      <c r="I344">
        <v>5.16</v>
      </c>
      <c r="J344">
        <v>260</v>
      </c>
      <c r="L344">
        <f t="shared" si="31"/>
        <v>260</v>
      </c>
      <c r="M344" s="6">
        <f t="shared" si="32"/>
        <v>152.94117647058823</v>
      </c>
      <c r="O344" s="2">
        <f t="shared" si="33"/>
        <v>0</v>
      </c>
      <c r="Q344" s="2">
        <f t="shared" si="34"/>
        <v>0</v>
      </c>
      <c r="S344" s="2">
        <f t="shared" si="35"/>
        <v>0</v>
      </c>
      <c r="Y344" s="2">
        <f t="shared" si="36"/>
        <v>0</v>
      </c>
      <c r="Z344" s="2"/>
      <c r="AA344" s="2"/>
      <c r="AB344" s="2"/>
      <c r="AC344" s="2"/>
      <c r="AN344" s="1" t="s">
        <v>1718</v>
      </c>
      <c r="AO344" s="1" t="s">
        <v>1719</v>
      </c>
      <c r="AP344" t="s">
        <v>1720</v>
      </c>
      <c r="AQ344" t="s">
        <v>1721</v>
      </c>
      <c r="AR344">
        <v>260</v>
      </c>
    </row>
    <row r="345" spans="1:49" ht="45" x14ac:dyDescent="0.25">
      <c r="A345" t="s">
        <v>1330</v>
      </c>
      <c r="B345" t="s">
        <v>1364</v>
      </c>
      <c r="C345" t="s">
        <v>1365</v>
      </c>
      <c r="D345" t="s">
        <v>1364</v>
      </c>
      <c r="E345" t="s">
        <v>1722</v>
      </c>
      <c r="F345" t="s">
        <v>1723</v>
      </c>
      <c r="G345">
        <v>200</v>
      </c>
      <c r="H345" t="s">
        <v>171</v>
      </c>
      <c r="I345">
        <v>4.8</v>
      </c>
      <c r="J345">
        <v>168</v>
      </c>
      <c r="L345">
        <f t="shared" si="31"/>
        <v>168</v>
      </c>
      <c r="M345" s="6">
        <f t="shared" si="32"/>
        <v>84</v>
      </c>
      <c r="O345" s="2">
        <f t="shared" si="33"/>
        <v>0</v>
      </c>
      <c r="Q345" s="2">
        <f t="shared" si="34"/>
        <v>0</v>
      </c>
      <c r="S345" s="2">
        <f t="shared" si="35"/>
        <v>0</v>
      </c>
      <c r="Y345" s="2">
        <f t="shared" si="36"/>
        <v>0</v>
      </c>
      <c r="Z345" s="2"/>
      <c r="AA345" s="2"/>
      <c r="AB345" s="2"/>
      <c r="AC345" s="2"/>
      <c r="AN345" t="s">
        <v>1724</v>
      </c>
      <c r="AO345" s="1" t="s">
        <v>1725</v>
      </c>
      <c r="AP345" s="1" t="s">
        <v>1726</v>
      </c>
      <c r="AQ345" t="s">
        <v>1721</v>
      </c>
      <c r="AR345">
        <v>168</v>
      </c>
    </row>
    <row r="346" spans="1:49" ht="45" x14ac:dyDescent="0.25">
      <c r="A346" t="s">
        <v>1330</v>
      </c>
      <c r="B346" t="s">
        <v>1364</v>
      </c>
      <c r="C346" t="s">
        <v>1365</v>
      </c>
      <c r="D346" t="s">
        <v>1364</v>
      </c>
      <c r="E346" t="s">
        <v>1727</v>
      </c>
      <c r="F346" t="s">
        <v>1728</v>
      </c>
      <c r="G346">
        <v>80</v>
      </c>
      <c r="H346" t="s">
        <v>171</v>
      </c>
      <c r="I346">
        <v>2.7</v>
      </c>
      <c r="J346">
        <v>121</v>
      </c>
      <c r="L346">
        <f t="shared" si="31"/>
        <v>121</v>
      </c>
      <c r="M346" s="6">
        <f t="shared" si="32"/>
        <v>151.25</v>
      </c>
      <c r="O346" s="2">
        <f t="shared" si="33"/>
        <v>0</v>
      </c>
      <c r="Q346" s="2">
        <f t="shared" si="34"/>
        <v>0</v>
      </c>
      <c r="S346" s="2">
        <f t="shared" si="35"/>
        <v>0</v>
      </c>
      <c r="Y346" s="2">
        <f t="shared" si="36"/>
        <v>0</v>
      </c>
      <c r="Z346" s="2"/>
      <c r="AA346" s="2"/>
      <c r="AB346" s="2"/>
      <c r="AC346" s="2"/>
      <c r="AN346" t="s">
        <v>1729</v>
      </c>
      <c r="AP346" s="1" t="s">
        <v>1730</v>
      </c>
      <c r="AQ346" t="s">
        <v>1721</v>
      </c>
      <c r="AR346">
        <v>121</v>
      </c>
    </row>
    <row r="347" spans="1:49" ht="45" x14ac:dyDescent="0.25">
      <c r="A347" t="s">
        <v>1330</v>
      </c>
      <c r="B347" t="s">
        <v>1525</v>
      </c>
      <c r="C347" t="s">
        <v>1526</v>
      </c>
      <c r="D347" t="s">
        <v>1033</v>
      </c>
      <c r="E347" t="s">
        <v>1731</v>
      </c>
      <c r="F347" t="s">
        <v>1732</v>
      </c>
      <c r="G347">
        <v>180</v>
      </c>
      <c r="H347" t="s">
        <v>159</v>
      </c>
      <c r="I347">
        <v>1.69</v>
      </c>
      <c r="J347">
        <v>145</v>
      </c>
      <c r="L347">
        <f t="shared" si="31"/>
        <v>145</v>
      </c>
      <c r="M347" s="6">
        <f t="shared" si="32"/>
        <v>80.555555555555557</v>
      </c>
      <c r="O347" s="2">
        <f t="shared" si="33"/>
        <v>0</v>
      </c>
      <c r="Q347" s="2">
        <f t="shared" si="34"/>
        <v>0</v>
      </c>
      <c r="S347" s="2">
        <f t="shared" si="35"/>
        <v>0</v>
      </c>
      <c r="Y347" s="2">
        <f t="shared" si="36"/>
        <v>0</v>
      </c>
      <c r="Z347" s="2"/>
      <c r="AA347" s="2"/>
      <c r="AB347" s="2"/>
      <c r="AC347" s="2"/>
      <c r="AN347" s="1" t="s">
        <v>1733</v>
      </c>
      <c r="AQ347" t="s">
        <v>1734</v>
      </c>
      <c r="AR347">
        <v>145</v>
      </c>
    </row>
    <row r="348" spans="1:49" ht="60" x14ac:dyDescent="0.25">
      <c r="A348" t="s">
        <v>1330</v>
      </c>
      <c r="B348" t="s">
        <v>1340</v>
      </c>
      <c r="C348" t="s">
        <v>1341</v>
      </c>
      <c r="E348" t="s">
        <v>1735</v>
      </c>
      <c r="F348" t="s">
        <v>1736</v>
      </c>
      <c r="G348">
        <v>75</v>
      </c>
      <c r="H348" t="s">
        <v>159</v>
      </c>
      <c r="I348">
        <v>0.61</v>
      </c>
      <c r="L348">
        <f t="shared" si="31"/>
        <v>0</v>
      </c>
      <c r="M348" s="6">
        <f t="shared" si="32"/>
        <v>0</v>
      </c>
      <c r="O348" s="2">
        <f t="shared" si="33"/>
        <v>0</v>
      </c>
      <c r="Q348" s="2">
        <f t="shared" si="34"/>
        <v>0</v>
      </c>
      <c r="S348" s="2">
        <f t="shared" si="35"/>
        <v>0</v>
      </c>
      <c r="Y348" s="2" t="e">
        <f t="shared" si="36"/>
        <v>#DIV/0!</v>
      </c>
      <c r="Z348" s="2"/>
      <c r="AA348" s="2"/>
      <c r="AB348" s="2"/>
      <c r="AC348" s="2"/>
      <c r="AN348" s="1" t="s">
        <v>1737</v>
      </c>
      <c r="AQ348" t="s">
        <v>1738</v>
      </c>
    </row>
    <row r="349" spans="1:49" ht="60" x14ac:dyDescent="0.25">
      <c r="A349" t="s">
        <v>1330</v>
      </c>
      <c r="B349" t="s">
        <v>1407</v>
      </c>
      <c r="C349" t="s">
        <v>1408</v>
      </c>
      <c r="D349" t="s">
        <v>1739</v>
      </c>
      <c r="E349" t="s">
        <v>1740</v>
      </c>
      <c r="F349" t="s">
        <v>1741</v>
      </c>
      <c r="G349">
        <v>600</v>
      </c>
      <c r="H349" t="s">
        <v>171</v>
      </c>
      <c r="I349">
        <v>5.32</v>
      </c>
      <c r="J349">
        <v>432</v>
      </c>
      <c r="L349">
        <f t="shared" si="31"/>
        <v>432</v>
      </c>
      <c r="M349" s="6">
        <f t="shared" si="32"/>
        <v>72</v>
      </c>
      <c r="N349">
        <v>67.5</v>
      </c>
      <c r="O349" s="2">
        <f t="shared" si="33"/>
        <v>75</v>
      </c>
      <c r="P349">
        <v>19.600000000000001</v>
      </c>
      <c r="Q349" s="2">
        <f t="shared" si="34"/>
        <v>27.222222222222225</v>
      </c>
      <c r="R349">
        <v>3.31</v>
      </c>
      <c r="S349" s="2">
        <f t="shared" si="35"/>
        <v>45.972222222222221</v>
      </c>
      <c r="T349">
        <v>98.2</v>
      </c>
      <c r="U349">
        <v>94.9</v>
      </c>
      <c r="V349">
        <v>98.7</v>
      </c>
      <c r="W349">
        <v>89.2</v>
      </c>
      <c r="X349">
        <v>79.8</v>
      </c>
      <c r="Y349" s="2">
        <f t="shared" si="36"/>
        <v>35.880401234567913</v>
      </c>
      <c r="Z349" s="2"/>
      <c r="AA349" s="2"/>
      <c r="AB349" s="2"/>
      <c r="AC349" s="2"/>
      <c r="AN349" s="1" t="s">
        <v>1742</v>
      </c>
      <c r="AO349" s="1" t="s">
        <v>1743</v>
      </c>
      <c r="AP349" s="1" t="s">
        <v>1744</v>
      </c>
      <c r="AQ349" t="s">
        <v>1745</v>
      </c>
      <c r="AR349">
        <v>432</v>
      </c>
      <c r="AS349" t="s">
        <v>1746</v>
      </c>
      <c r="AT349" t="s">
        <v>144</v>
      </c>
    </row>
    <row r="350" spans="1:49" ht="60" x14ac:dyDescent="0.25">
      <c r="A350" t="s">
        <v>1330</v>
      </c>
      <c r="B350" t="s">
        <v>1519</v>
      </c>
      <c r="C350" t="s">
        <v>1520</v>
      </c>
      <c r="E350" t="s">
        <v>1747</v>
      </c>
      <c r="F350" t="s">
        <v>1748</v>
      </c>
      <c r="G350">
        <v>500</v>
      </c>
      <c r="I350">
        <v>4.2</v>
      </c>
      <c r="J350">
        <v>364</v>
      </c>
      <c r="L350">
        <f t="shared" si="31"/>
        <v>364</v>
      </c>
      <c r="M350" s="6">
        <f t="shared" si="32"/>
        <v>72.8</v>
      </c>
      <c r="O350" s="2">
        <f t="shared" si="33"/>
        <v>0</v>
      </c>
      <c r="Q350" s="2">
        <f t="shared" si="34"/>
        <v>0</v>
      </c>
      <c r="S350" s="2">
        <f t="shared" si="35"/>
        <v>0</v>
      </c>
      <c r="Y350" s="2">
        <f t="shared" si="36"/>
        <v>0</v>
      </c>
      <c r="Z350" s="2"/>
      <c r="AA350" s="2"/>
      <c r="AB350" s="2"/>
      <c r="AC350" s="2"/>
      <c r="AN350" t="s">
        <v>1749</v>
      </c>
      <c r="AO350" t="s">
        <v>1750</v>
      </c>
      <c r="AP350" s="1" t="s">
        <v>1751</v>
      </c>
      <c r="AQ350" t="s">
        <v>1752</v>
      </c>
      <c r="AR350">
        <v>364</v>
      </c>
    </row>
    <row r="351" spans="1:49" ht="30" x14ac:dyDescent="0.25">
      <c r="A351" t="s">
        <v>1330</v>
      </c>
      <c r="B351" t="s">
        <v>1519</v>
      </c>
      <c r="C351" t="s">
        <v>1520</v>
      </c>
      <c r="D351" t="s">
        <v>1232</v>
      </c>
      <c r="E351" t="s">
        <v>1753</v>
      </c>
      <c r="F351" t="s">
        <v>1754</v>
      </c>
      <c r="G351">
        <v>40</v>
      </c>
      <c r="H351" t="s">
        <v>171</v>
      </c>
      <c r="I351">
        <v>1.3</v>
      </c>
      <c r="J351">
        <v>44</v>
      </c>
      <c r="L351">
        <f t="shared" si="31"/>
        <v>44</v>
      </c>
      <c r="M351" s="6">
        <f t="shared" si="32"/>
        <v>110.00000000000001</v>
      </c>
      <c r="O351" s="2">
        <f t="shared" si="33"/>
        <v>0</v>
      </c>
      <c r="Q351" s="2">
        <f t="shared" si="34"/>
        <v>0</v>
      </c>
      <c r="S351" s="2">
        <f t="shared" si="35"/>
        <v>0</v>
      </c>
      <c r="Y351" s="2">
        <f t="shared" si="36"/>
        <v>0</v>
      </c>
      <c r="Z351" s="2"/>
      <c r="AA351" s="2"/>
      <c r="AB351" s="2"/>
      <c r="AC351" s="2"/>
      <c r="AP351" s="1" t="s">
        <v>1755</v>
      </c>
      <c r="AQ351" t="s">
        <v>1752</v>
      </c>
      <c r="AR351">
        <v>44</v>
      </c>
    </row>
    <row r="352" spans="1:49" x14ac:dyDescent="0.25">
      <c r="A352" t="s">
        <v>1330</v>
      </c>
      <c r="B352" t="s">
        <v>1519</v>
      </c>
      <c r="C352" t="s">
        <v>1520</v>
      </c>
      <c r="D352" t="s">
        <v>1701</v>
      </c>
      <c r="E352" t="s">
        <v>1756</v>
      </c>
      <c r="F352" t="s">
        <v>1757</v>
      </c>
      <c r="G352">
        <v>30</v>
      </c>
      <c r="H352" t="s">
        <v>171</v>
      </c>
      <c r="I352">
        <v>0.56999999999999995</v>
      </c>
      <c r="J352">
        <v>44</v>
      </c>
      <c r="L352">
        <f t="shared" si="31"/>
        <v>44</v>
      </c>
      <c r="M352" s="6">
        <f t="shared" si="32"/>
        <v>146.66666666666666</v>
      </c>
      <c r="O352" s="2">
        <f t="shared" si="33"/>
        <v>0</v>
      </c>
      <c r="Q352" s="2">
        <f t="shared" si="34"/>
        <v>0</v>
      </c>
      <c r="S352" s="2">
        <f t="shared" si="35"/>
        <v>0</v>
      </c>
      <c r="Y352" s="2">
        <f t="shared" si="36"/>
        <v>0</v>
      </c>
      <c r="Z352" s="2"/>
      <c r="AA352" s="2"/>
      <c r="AB352" s="2"/>
      <c r="AC352" s="2"/>
      <c r="AP352" t="s">
        <v>1758</v>
      </c>
      <c r="AQ352" t="s">
        <v>1752</v>
      </c>
      <c r="AR352">
        <v>44</v>
      </c>
    </row>
    <row r="353" spans="1:52" ht="60" x14ac:dyDescent="0.25">
      <c r="A353" t="s">
        <v>1330</v>
      </c>
      <c r="B353" t="s">
        <v>1519</v>
      </c>
      <c r="C353" t="s">
        <v>1520</v>
      </c>
      <c r="D353" t="s">
        <v>1232</v>
      </c>
      <c r="E353" t="s">
        <v>1759</v>
      </c>
      <c r="F353" t="s">
        <v>1760</v>
      </c>
      <c r="G353">
        <v>100</v>
      </c>
      <c r="H353" t="s">
        <v>171</v>
      </c>
      <c r="I353">
        <v>2.4</v>
      </c>
      <c r="J353">
        <v>100</v>
      </c>
      <c r="L353">
        <f t="shared" si="31"/>
        <v>100</v>
      </c>
      <c r="M353" s="6">
        <f t="shared" si="32"/>
        <v>100</v>
      </c>
      <c r="O353" s="2">
        <f t="shared" si="33"/>
        <v>0</v>
      </c>
      <c r="Q353" s="2">
        <f t="shared" si="34"/>
        <v>0</v>
      </c>
      <c r="S353" s="2">
        <f t="shared" si="35"/>
        <v>0</v>
      </c>
      <c r="Y353" s="2">
        <f t="shared" si="36"/>
        <v>0</v>
      </c>
      <c r="Z353" s="2"/>
      <c r="AA353" s="2"/>
      <c r="AB353" s="2"/>
      <c r="AC353" s="2"/>
      <c r="AN353" s="1" t="s">
        <v>1761</v>
      </c>
      <c r="AO353" s="1" t="s">
        <v>1762</v>
      </c>
      <c r="AP353" s="1" t="s">
        <v>1763</v>
      </c>
      <c r="AQ353" t="s">
        <v>1752</v>
      </c>
      <c r="AR353">
        <v>100</v>
      </c>
    </row>
    <row r="354" spans="1:52" ht="120" x14ac:dyDescent="0.25">
      <c r="A354" t="s">
        <v>1330</v>
      </c>
      <c r="B354" t="s">
        <v>1357</v>
      </c>
      <c r="C354" t="s">
        <v>1358</v>
      </c>
      <c r="D354" t="s">
        <v>1357</v>
      </c>
      <c r="E354" t="s">
        <v>1764</v>
      </c>
      <c r="F354" t="s">
        <v>1765</v>
      </c>
      <c r="G354">
        <v>75</v>
      </c>
      <c r="H354" t="s">
        <v>171</v>
      </c>
      <c r="J354">
        <v>31</v>
      </c>
      <c r="L354">
        <f t="shared" si="31"/>
        <v>31</v>
      </c>
      <c r="M354" s="6">
        <f t="shared" si="32"/>
        <v>41.333333333333336</v>
      </c>
      <c r="O354" s="2">
        <f t="shared" si="33"/>
        <v>0</v>
      </c>
      <c r="Q354" s="2">
        <f t="shared" si="34"/>
        <v>0</v>
      </c>
      <c r="S354" s="2">
        <f t="shared" si="35"/>
        <v>0</v>
      </c>
      <c r="Y354" s="2">
        <f t="shared" si="36"/>
        <v>0</v>
      </c>
      <c r="Z354" s="2"/>
      <c r="AA354" s="2"/>
      <c r="AB354" s="2"/>
      <c r="AC354" s="2"/>
      <c r="AN354" s="1" t="s">
        <v>1766</v>
      </c>
      <c r="AQ354" t="s">
        <v>1767</v>
      </c>
      <c r="AR354">
        <v>31</v>
      </c>
    </row>
    <row r="355" spans="1:52" ht="75" x14ac:dyDescent="0.25">
      <c r="A355" t="s">
        <v>1330</v>
      </c>
      <c r="B355" t="s">
        <v>1331</v>
      </c>
      <c r="C355" t="s">
        <v>1332</v>
      </c>
      <c r="D355" t="s">
        <v>1333</v>
      </c>
      <c r="E355" t="s">
        <v>1768</v>
      </c>
      <c r="F355" t="s">
        <v>1769</v>
      </c>
      <c r="G355">
        <v>550</v>
      </c>
      <c r="H355" t="s">
        <v>171</v>
      </c>
      <c r="I355">
        <v>4.7</v>
      </c>
      <c r="J355">
        <v>518</v>
      </c>
      <c r="L355">
        <f t="shared" si="31"/>
        <v>518</v>
      </c>
      <c r="M355" s="6">
        <f t="shared" si="32"/>
        <v>94.181818181818173</v>
      </c>
      <c r="N355">
        <v>127</v>
      </c>
      <c r="O355" s="2">
        <f t="shared" si="33"/>
        <v>153.93939393939394</v>
      </c>
      <c r="P355">
        <v>59.7</v>
      </c>
      <c r="Q355" s="2">
        <f t="shared" si="34"/>
        <v>90.454545454545453</v>
      </c>
      <c r="R355">
        <v>6.86</v>
      </c>
      <c r="S355" s="2">
        <f t="shared" si="35"/>
        <v>103.93939393939394</v>
      </c>
      <c r="V355">
        <v>96.8</v>
      </c>
      <c r="W355">
        <v>89.1</v>
      </c>
      <c r="X355">
        <v>81.5</v>
      </c>
      <c r="Y355" s="2">
        <f t="shared" si="36"/>
        <v>0</v>
      </c>
      <c r="Z355" s="2"/>
      <c r="AA355" s="2"/>
      <c r="AB355" s="2"/>
      <c r="AC355" s="2"/>
      <c r="AN355" s="1" t="s">
        <v>1770</v>
      </c>
      <c r="AO355" s="1" t="s">
        <v>1771</v>
      </c>
      <c r="AP355" s="1" t="s">
        <v>1772</v>
      </c>
      <c r="AQ355" t="s">
        <v>1773</v>
      </c>
      <c r="AR355">
        <v>518</v>
      </c>
    </row>
    <row r="356" spans="1:52" ht="60" x14ac:dyDescent="0.25">
      <c r="A356" t="s">
        <v>1330</v>
      </c>
      <c r="B356" t="s">
        <v>1331</v>
      </c>
      <c r="C356" t="s">
        <v>1332</v>
      </c>
      <c r="D356" t="s">
        <v>1774</v>
      </c>
      <c r="E356" t="s">
        <v>1775</v>
      </c>
      <c r="F356" t="s">
        <v>1776</v>
      </c>
      <c r="G356">
        <v>180</v>
      </c>
      <c r="H356" t="s">
        <v>171</v>
      </c>
      <c r="I356">
        <v>2.2999999999999998</v>
      </c>
      <c r="J356">
        <v>180</v>
      </c>
      <c r="L356">
        <f t="shared" si="31"/>
        <v>180</v>
      </c>
      <c r="M356" s="6">
        <f t="shared" si="32"/>
        <v>100</v>
      </c>
      <c r="O356" s="2">
        <f t="shared" si="33"/>
        <v>0</v>
      </c>
      <c r="Q356" s="2">
        <f t="shared" si="34"/>
        <v>0</v>
      </c>
      <c r="S356" s="2">
        <f t="shared" si="35"/>
        <v>0</v>
      </c>
      <c r="Y356" s="2">
        <f t="shared" si="36"/>
        <v>0</v>
      </c>
      <c r="Z356" s="2"/>
      <c r="AA356" s="2"/>
      <c r="AB356" s="2"/>
      <c r="AC356" s="2"/>
      <c r="AN356" s="1" t="s">
        <v>1777</v>
      </c>
      <c r="AO356" s="1" t="s">
        <v>1778</v>
      </c>
      <c r="AP356" s="1" t="s">
        <v>1779</v>
      </c>
      <c r="AQ356" t="s">
        <v>1773</v>
      </c>
      <c r="AR356">
        <v>180</v>
      </c>
    </row>
    <row r="357" spans="1:52" ht="45" x14ac:dyDescent="0.25">
      <c r="A357" t="s">
        <v>1330</v>
      </c>
      <c r="B357" t="s">
        <v>1331</v>
      </c>
      <c r="C357" t="s">
        <v>1332</v>
      </c>
      <c r="D357" t="s">
        <v>1333</v>
      </c>
      <c r="E357" t="s">
        <v>1780</v>
      </c>
      <c r="F357" t="s">
        <v>1781</v>
      </c>
      <c r="G357">
        <v>80</v>
      </c>
      <c r="H357" t="s">
        <v>171</v>
      </c>
      <c r="I357">
        <v>1.2</v>
      </c>
      <c r="J357">
        <v>98</v>
      </c>
      <c r="L357">
        <f t="shared" si="31"/>
        <v>98</v>
      </c>
      <c r="M357" s="6">
        <f t="shared" si="32"/>
        <v>122.50000000000001</v>
      </c>
      <c r="O357" s="2">
        <f t="shared" si="33"/>
        <v>0</v>
      </c>
      <c r="Q357" s="2">
        <f t="shared" si="34"/>
        <v>0</v>
      </c>
      <c r="S357" s="2">
        <f t="shared" si="35"/>
        <v>0</v>
      </c>
      <c r="Y357" s="2">
        <f t="shared" si="36"/>
        <v>0</v>
      </c>
      <c r="Z357" s="2"/>
      <c r="AA357" s="2"/>
      <c r="AB357" s="2"/>
      <c r="AC357" s="2"/>
      <c r="AN357" s="1" t="s">
        <v>1782</v>
      </c>
      <c r="AP357" t="s">
        <v>1783</v>
      </c>
      <c r="AQ357" t="s">
        <v>1773</v>
      </c>
      <c r="AR357">
        <v>98</v>
      </c>
    </row>
    <row r="358" spans="1:52" ht="75" x14ac:dyDescent="0.25">
      <c r="A358" t="s">
        <v>1330</v>
      </c>
      <c r="B358" t="s">
        <v>1436</v>
      </c>
      <c r="C358" t="s">
        <v>1437</v>
      </c>
      <c r="D358" t="s">
        <v>1438</v>
      </c>
      <c r="E358" t="s">
        <v>1784</v>
      </c>
      <c r="F358" t="s">
        <v>1785</v>
      </c>
      <c r="G358">
        <v>1120</v>
      </c>
      <c r="H358" t="s">
        <v>171</v>
      </c>
      <c r="I358">
        <v>11</v>
      </c>
      <c r="J358">
        <v>1070</v>
      </c>
      <c r="L358">
        <f t="shared" si="31"/>
        <v>1070</v>
      </c>
      <c r="M358" s="6">
        <f t="shared" si="32"/>
        <v>95.535714285714292</v>
      </c>
      <c r="N358">
        <v>125</v>
      </c>
      <c r="O358" s="2">
        <f t="shared" si="33"/>
        <v>74.404761904761912</v>
      </c>
      <c r="P358">
        <v>64.099999999999994</v>
      </c>
      <c r="Q358" s="2">
        <f t="shared" si="34"/>
        <v>47.693452380952372</v>
      </c>
      <c r="R358">
        <v>5.69</v>
      </c>
      <c r="S358" s="2">
        <f t="shared" si="35"/>
        <v>42.336309523809526</v>
      </c>
      <c r="V358">
        <v>91.4</v>
      </c>
      <c r="W358">
        <v>75.2</v>
      </c>
      <c r="X358">
        <v>73.5</v>
      </c>
      <c r="Y358" s="2">
        <f t="shared" si="36"/>
        <v>0</v>
      </c>
      <c r="Z358" s="2"/>
      <c r="AA358" s="2"/>
      <c r="AB358" s="2"/>
      <c r="AC358" s="2"/>
      <c r="AN358" s="1" t="s">
        <v>1786</v>
      </c>
      <c r="AO358" s="1" t="s">
        <v>1787</v>
      </c>
      <c r="AP358" s="1" t="s">
        <v>1788</v>
      </c>
      <c r="AQ358" t="s">
        <v>1789</v>
      </c>
      <c r="AR358">
        <v>1070</v>
      </c>
      <c r="AS358" t="s">
        <v>1790</v>
      </c>
      <c r="AT358" t="s">
        <v>218</v>
      </c>
      <c r="AV358" t="s">
        <v>1791</v>
      </c>
      <c r="AW358" t="s">
        <v>218</v>
      </c>
      <c r="AY358" t="s">
        <v>1792</v>
      </c>
      <c r="AZ358" t="s">
        <v>144</v>
      </c>
    </row>
    <row r="359" spans="1:52" x14ac:dyDescent="0.25">
      <c r="A359" t="s">
        <v>1330</v>
      </c>
      <c r="B359" t="s">
        <v>1357</v>
      </c>
      <c r="C359" t="s">
        <v>1358</v>
      </c>
      <c r="D359" t="s">
        <v>1065</v>
      </c>
      <c r="E359" t="s">
        <v>1793</v>
      </c>
      <c r="F359" t="s">
        <v>1794</v>
      </c>
      <c r="G359">
        <v>25</v>
      </c>
      <c r="H359" t="s">
        <v>171</v>
      </c>
      <c r="J359">
        <v>12</v>
      </c>
      <c r="L359">
        <f t="shared" si="31"/>
        <v>12</v>
      </c>
      <c r="M359" s="6">
        <f t="shared" si="32"/>
        <v>48</v>
      </c>
      <c r="O359" s="2">
        <f t="shared" si="33"/>
        <v>0</v>
      </c>
      <c r="Q359" s="2">
        <f t="shared" si="34"/>
        <v>0</v>
      </c>
      <c r="S359" s="2">
        <f t="shared" si="35"/>
        <v>0</v>
      </c>
      <c r="Y359" s="2">
        <f t="shared" si="36"/>
        <v>0</v>
      </c>
      <c r="Z359" s="2"/>
      <c r="AA359" s="2"/>
      <c r="AB359" s="2"/>
      <c r="AC359" s="2"/>
      <c r="AQ359" t="s">
        <v>1795</v>
      </c>
      <c r="AR359">
        <v>12</v>
      </c>
    </row>
    <row r="360" spans="1:52" ht="75" x14ac:dyDescent="0.25">
      <c r="A360" t="s">
        <v>1330</v>
      </c>
      <c r="B360" t="s">
        <v>1357</v>
      </c>
      <c r="C360" t="s">
        <v>1358</v>
      </c>
      <c r="E360" t="s">
        <v>1796</v>
      </c>
      <c r="F360" t="s">
        <v>1797</v>
      </c>
      <c r="G360">
        <v>80</v>
      </c>
      <c r="H360" t="s">
        <v>171</v>
      </c>
      <c r="I360">
        <v>2.2000000000000002</v>
      </c>
      <c r="J360">
        <v>47</v>
      </c>
      <c r="L360">
        <f t="shared" si="31"/>
        <v>47</v>
      </c>
      <c r="M360" s="6">
        <f t="shared" si="32"/>
        <v>58.75</v>
      </c>
      <c r="O360" s="2">
        <f t="shared" si="33"/>
        <v>0</v>
      </c>
      <c r="Q360" s="2">
        <f t="shared" si="34"/>
        <v>0</v>
      </c>
      <c r="S360" s="2">
        <f t="shared" si="35"/>
        <v>0</v>
      </c>
      <c r="Y360" s="2">
        <f t="shared" si="36"/>
        <v>0</v>
      </c>
      <c r="Z360" s="2"/>
      <c r="AA360" s="2"/>
      <c r="AB360" s="2"/>
      <c r="AC360" s="2"/>
      <c r="AN360" s="1" t="s">
        <v>1798</v>
      </c>
      <c r="AQ360" t="s">
        <v>1799</v>
      </c>
      <c r="AR360">
        <v>47</v>
      </c>
    </row>
    <row r="361" spans="1:52" ht="60" x14ac:dyDescent="0.25">
      <c r="A361" t="s">
        <v>1330</v>
      </c>
      <c r="B361" t="s">
        <v>1357</v>
      </c>
      <c r="C361" t="s">
        <v>1358</v>
      </c>
      <c r="D361" t="s">
        <v>1800</v>
      </c>
      <c r="E361" t="s">
        <v>1801</v>
      </c>
      <c r="F361" t="s">
        <v>1802</v>
      </c>
      <c r="G361">
        <v>120</v>
      </c>
      <c r="H361" t="s">
        <v>171</v>
      </c>
      <c r="I361">
        <v>1.5</v>
      </c>
      <c r="J361">
        <v>93</v>
      </c>
      <c r="L361">
        <f t="shared" si="31"/>
        <v>93</v>
      </c>
      <c r="M361" s="6">
        <f t="shared" si="32"/>
        <v>77.5</v>
      </c>
      <c r="O361" s="2">
        <f t="shared" si="33"/>
        <v>0</v>
      </c>
      <c r="Q361" s="2">
        <f t="shared" si="34"/>
        <v>0</v>
      </c>
      <c r="S361" s="2">
        <f t="shared" si="35"/>
        <v>0</v>
      </c>
      <c r="Y361" s="2">
        <f t="shared" si="36"/>
        <v>0</v>
      </c>
      <c r="Z361" s="2"/>
      <c r="AA361" s="2"/>
      <c r="AB361" s="2"/>
      <c r="AC361" s="2"/>
      <c r="AN361" s="1" t="s">
        <v>1803</v>
      </c>
      <c r="AQ361" t="s">
        <v>1804</v>
      </c>
      <c r="AR361">
        <v>93</v>
      </c>
    </row>
    <row r="362" spans="1:52" ht="75" x14ac:dyDescent="0.25">
      <c r="A362" t="s">
        <v>1330</v>
      </c>
      <c r="B362" t="s">
        <v>1340</v>
      </c>
      <c r="C362" t="s">
        <v>1341</v>
      </c>
      <c r="E362" t="s">
        <v>1805</v>
      </c>
      <c r="F362" t="s">
        <v>1806</v>
      </c>
      <c r="G362">
        <v>220</v>
      </c>
      <c r="H362" t="s">
        <v>159</v>
      </c>
      <c r="I362">
        <v>1.71</v>
      </c>
      <c r="J362">
        <v>131</v>
      </c>
      <c r="L362">
        <f t="shared" si="31"/>
        <v>131</v>
      </c>
      <c r="M362" s="6">
        <f t="shared" si="32"/>
        <v>59.545454545454547</v>
      </c>
      <c r="O362" s="2">
        <f t="shared" si="33"/>
        <v>0</v>
      </c>
      <c r="Q362" s="2">
        <f t="shared" si="34"/>
        <v>0</v>
      </c>
      <c r="S362" s="2">
        <f t="shared" si="35"/>
        <v>0</v>
      </c>
      <c r="Y362" s="2">
        <f t="shared" si="36"/>
        <v>0</v>
      </c>
      <c r="Z362" s="2"/>
      <c r="AA362" s="2"/>
      <c r="AB362" s="2"/>
      <c r="AC362" s="2"/>
      <c r="AN362" s="1" t="s">
        <v>1807</v>
      </c>
      <c r="AQ362" t="s">
        <v>1808</v>
      </c>
      <c r="AR362">
        <v>131</v>
      </c>
    </row>
    <row r="363" spans="1:52" ht="30" x14ac:dyDescent="0.25">
      <c r="A363" t="s">
        <v>1330</v>
      </c>
      <c r="B363" t="s">
        <v>1391</v>
      </c>
      <c r="C363" t="s">
        <v>1392</v>
      </c>
      <c r="D363" t="s">
        <v>1393</v>
      </c>
      <c r="E363" t="s">
        <v>1809</v>
      </c>
      <c r="F363" t="s">
        <v>1810</v>
      </c>
      <c r="G363">
        <v>200</v>
      </c>
      <c r="H363" t="s">
        <v>159</v>
      </c>
      <c r="I363">
        <v>2.62</v>
      </c>
      <c r="J363">
        <v>80</v>
      </c>
      <c r="L363">
        <f t="shared" si="31"/>
        <v>80</v>
      </c>
      <c r="M363" s="6">
        <f t="shared" si="32"/>
        <v>40</v>
      </c>
      <c r="N363">
        <v>12.1</v>
      </c>
      <c r="O363" s="2">
        <f t="shared" si="33"/>
        <v>40.333333333333329</v>
      </c>
      <c r="P363">
        <v>13.4</v>
      </c>
      <c r="Q363" s="2">
        <f t="shared" si="34"/>
        <v>55.833333333333336</v>
      </c>
      <c r="R363">
        <v>1.2</v>
      </c>
      <c r="S363" s="2">
        <f t="shared" si="35"/>
        <v>50</v>
      </c>
      <c r="V363">
        <v>99.9</v>
      </c>
      <c r="W363">
        <v>99.9</v>
      </c>
      <c r="X363">
        <v>99.9</v>
      </c>
      <c r="Y363" s="2">
        <f t="shared" si="36"/>
        <v>0</v>
      </c>
      <c r="Z363" s="2"/>
      <c r="AA363" s="2"/>
      <c r="AB363" s="2"/>
      <c r="AC363" s="2"/>
      <c r="AN363" s="1" t="s">
        <v>1811</v>
      </c>
      <c r="AQ363" t="s">
        <v>1812</v>
      </c>
      <c r="AR363">
        <v>80</v>
      </c>
      <c r="AS363" t="s">
        <v>1813</v>
      </c>
      <c r="AT363" t="s">
        <v>144</v>
      </c>
    </row>
    <row r="364" spans="1:52" x14ac:dyDescent="0.25">
      <c r="A364" t="s">
        <v>1330</v>
      </c>
      <c r="B364" t="s">
        <v>1418</v>
      </c>
      <c r="C364" t="s">
        <v>1419</v>
      </c>
      <c r="D364" t="s">
        <v>1607</v>
      </c>
      <c r="E364" t="s">
        <v>1814</v>
      </c>
      <c r="F364" t="s">
        <v>1815</v>
      </c>
      <c r="G364">
        <v>300</v>
      </c>
      <c r="H364" t="s">
        <v>159</v>
      </c>
      <c r="I364">
        <v>0.2</v>
      </c>
      <c r="L364">
        <f t="shared" si="31"/>
        <v>0</v>
      </c>
      <c r="M364" s="6">
        <f t="shared" si="32"/>
        <v>0</v>
      </c>
      <c r="O364" s="2">
        <f t="shared" si="33"/>
        <v>0</v>
      </c>
      <c r="Q364" s="2">
        <f t="shared" si="34"/>
        <v>0</v>
      </c>
      <c r="S364" s="2">
        <f t="shared" si="35"/>
        <v>0</v>
      </c>
      <c r="Y364" s="2" t="e">
        <f t="shared" si="36"/>
        <v>#DIV/0!</v>
      </c>
      <c r="Z364" s="2"/>
      <c r="AA364" s="2"/>
      <c r="AB364" s="2"/>
      <c r="AC364" s="2"/>
      <c r="AQ364" t="s">
        <v>1816</v>
      </c>
      <c r="AR364" t="s">
        <v>218</v>
      </c>
    </row>
    <row r="365" spans="1:52" ht="45" x14ac:dyDescent="0.25">
      <c r="A365" t="s">
        <v>1330</v>
      </c>
      <c r="B365" t="s">
        <v>1340</v>
      </c>
      <c r="C365" t="s">
        <v>1341</v>
      </c>
      <c r="E365" t="s">
        <v>1817</v>
      </c>
      <c r="F365" t="s">
        <v>1818</v>
      </c>
      <c r="G365">
        <v>150</v>
      </c>
      <c r="H365" t="s">
        <v>159</v>
      </c>
      <c r="I365">
        <v>2</v>
      </c>
      <c r="J365">
        <v>110</v>
      </c>
      <c r="L365">
        <f t="shared" si="31"/>
        <v>110</v>
      </c>
      <c r="M365" s="6">
        <f t="shared" si="32"/>
        <v>73.333333333333329</v>
      </c>
      <c r="O365" s="2">
        <f t="shared" si="33"/>
        <v>0</v>
      </c>
      <c r="Q365" s="2">
        <f t="shared" si="34"/>
        <v>0</v>
      </c>
      <c r="S365" s="2">
        <f t="shared" si="35"/>
        <v>0</v>
      </c>
      <c r="Y365" s="2">
        <f t="shared" si="36"/>
        <v>0</v>
      </c>
      <c r="Z365" s="2"/>
      <c r="AA365" s="2"/>
      <c r="AB365" s="2"/>
      <c r="AC365" s="2"/>
      <c r="AN365" s="1" t="s">
        <v>1819</v>
      </c>
      <c r="AQ365" t="s">
        <v>1820</v>
      </c>
      <c r="AR365">
        <v>110</v>
      </c>
    </row>
    <row r="366" spans="1:52" ht="60" x14ac:dyDescent="0.25">
      <c r="A366" t="s">
        <v>1330</v>
      </c>
      <c r="D366" t="s">
        <v>1357</v>
      </c>
      <c r="E366" t="s">
        <v>1821</v>
      </c>
      <c r="F366" t="s">
        <v>1822</v>
      </c>
      <c r="G366">
        <v>400</v>
      </c>
      <c r="H366" t="s">
        <v>171</v>
      </c>
      <c r="I366">
        <v>4</v>
      </c>
      <c r="J366">
        <v>250</v>
      </c>
      <c r="L366">
        <f t="shared" si="31"/>
        <v>250</v>
      </c>
      <c r="M366" s="6">
        <f t="shared" si="32"/>
        <v>62.5</v>
      </c>
      <c r="N366">
        <v>40.700000000000003</v>
      </c>
      <c r="O366" s="2">
        <f t="shared" si="33"/>
        <v>67.833333333333329</v>
      </c>
      <c r="P366">
        <v>37.200000000000003</v>
      </c>
      <c r="Q366" s="2">
        <f t="shared" si="34"/>
        <v>77.5</v>
      </c>
      <c r="R366">
        <v>2.46</v>
      </c>
      <c r="S366" s="2">
        <f t="shared" si="35"/>
        <v>51.250000000000007</v>
      </c>
      <c r="T366">
        <v>99.9</v>
      </c>
      <c r="U366">
        <v>99.6</v>
      </c>
      <c r="V366">
        <v>99.3</v>
      </c>
      <c r="W366">
        <v>98.9</v>
      </c>
      <c r="X366">
        <v>72.5</v>
      </c>
      <c r="Y366" s="2">
        <f t="shared" si="36"/>
        <v>123.50400000000002</v>
      </c>
      <c r="Z366" s="2"/>
      <c r="AA366" s="2"/>
      <c r="AB366" s="2"/>
      <c r="AC366" s="2"/>
      <c r="AN366" s="1" t="s">
        <v>1823</v>
      </c>
      <c r="AO366" s="1" t="s">
        <v>1824</v>
      </c>
      <c r="AP366" s="1" t="s">
        <v>1825</v>
      </c>
      <c r="AQ366" t="s">
        <v>1826</v>
      </c>
      <c r="AR366">
        <v>250</v>
      </c>
    </row>
    <row r="367" spans="1:52" ht="90" x14ac:dyDescent="0.25">
      <c r="A367" t="s">
        <v>1330</v>
      </c>
      <c r="B367" t="s">
        <v>1357</v>
      </c>
      <c r="C367" t="s">
        <v>1358</v>
      </c>
      <c r="D367" t="s">
        <v>1827</v>
      </c>
      <c r="E367" t="s">
        <v>1828</v>
      </c>
      <c r="F367" t="s">
        <v>1829</v>
      </c>
      <c r="G367">
        <v>90</v>
      </c>
      <c r="H367" t="s">
        <v>171</v>
      </c>
      <c r="I367">
        <v>0.85</v>
      </c>
      <c r="J367">
        <v>80</v>
      </c>
      <c r="L367">
        <f t="shared" si="31"/>
        <v>80</v>
      </c>
      <c r="M367" s="6">
        <f t="shared" si="32"/>
        <v>88.888888888888886</v>
      </c>
      <c r="O367" s="2">
        <f t="shared" si="33"/>
        <v>0</v>
      </c>
      <c r="Q367" s="2">
        <f t="shared" si="34"/>
        <v>0</v>
      </c>
      <c r="S367" s="2">
        <f t="shared" si="35"/>
        <v>0</v>
      </c>
      <c r="Y367" s="2">
        <f t="shared" si="36"/>
        <v>0</v>
      </c>
      <c r="Z367" s="2"/>
      <c r="AA367" s="2"/>
      <c r="AB367" s="2"/>
      <c r="AC367" s="2"/>
      <c r="AN367" s="1" t="s">
        <v>1830</v>
      </c>
      <c r="AP367" s="1" t="s">
        <v>1831</v>
      </c>
      <c r="AQ367" t="s">
        <v>1826</v>
      </c>
      <c r="AR367">
        <v>80</v>
      </c>
    </row>
    <row r="368" spans="1:52" ht="180" x14ac:dyDescent="0.25">
      <c r="A368" t="s">
        <v>1330</v>
      </c>
      <c r="B368" t="s">
        <v>1357</v>
      </c>
      <c r="C368" t="s">
        <v>1358</v>
      </c>
      <c r="D368" t="s">
        <v>1357</v>
      </c>
      <c r="E368" t="s">
        <v>1832</v>
      </c>
      <c r="F368" t="s">
        <v>1833</v>
      </c>
      <c r="G368">
        <v>810</v>
      </c>
      <c r="H368" t="s">
        <v>159</v>
      </c>
      <c r="I368">
        <v>8.3635000000000002</v>
      </c>
      <c r="J368">
        <v>840</v>
      </c>
      <c r="L368">
        <f t="shared" si="31"/>
        <v>840</v>
      </c>
      <c r="M368" s="6">
        <f t="shared" si="32"/>
        <v>103.7037037037037</v>
      </c>
      <c r="N368">
        <v>246</v>
      </c>
      <c r="O368" s="2">
        <f t="shared" si="33"/>
        <v>202.46913580246914</v>
      </c>
      <c r="P368">
        <v>56.9</v>
      </c>
      <c r="Q368" s="2">
        <f t="shared" si="34"/>
        <v>58.539094650205762</v>
      </c>
      <c r="R368">
        <v>8.57</v>
      </c>
      <c r="S368" s="2">
        <f t="shared" si="35"/>
        <v>88.168724279835388</v>
      </c>
      <c r="V368">
        <v>83.7</v>
      </c>
      <c r="W368">
        <v>73.599999999999994</v>
      </c>
      <c r="X368">
        <v>56.5</v>
      </c>
      <c r="Y368" s="2">
        <f t="shared" si="36"/>
        <v>0</v>
      </c>
      <c r="Z368" s="2"/>
      <c r="AA368" s="2"/>
      <c r="AB368" s="2"/>
      <c r="AC368" s="2"/>
      <c r="AN368" s="1" t="s">
        <v>1834</v>
      </c>
      <c r="AO368" s="1" t="s">
        <v>1835</v>
      </c>
      <c r="AQ368" t="s">
        <v>1836</v>
      </c>
      <c r="AR368">
        <v>840</v>
      </c>
    </row>
    <row r="369" spans="1:46" ht="30" x14ac:dyDescent="0.25">
      <c r="A369" t="s">
        <v>1330</v>
      </c>
      <c r="B369" t="s">
        <v>1407</v>
      </c>
      <c r="C369" t="s">
        <v>1408</v>
      </c>
      <c r="E369" t="s">
        <v>1837</v>
      </c>
      <c r="F369" t="s">
        <v>1838</v>
      </c>
      <c r="G369">
        <v>120</v>
      </c>
      <c r="H369" t="s">
        <v>171</v>
      </c>
      <c r="I369">
        <v>5.37</v>
      </c>
      <c r="J369">
        <v>166</v>
      </c>
      <c r="L369">
        <f t="shared" si="31"/>
        <v>166</v>
      </c>
      <c r="M369" s="6">
        <f t="shared" si="32"/>
        <v>138.33333333333334</v>
      </c>
      <c r="N369">
        <v>36.4</v>
      </c>
      <c r="O369" s="2">
        <f t="shared" si="33"/>
        <v>202.22222222222223</v>
      </c>
      <c r="Q369" s="2">
        <f t="shared" si="34"/>
        <v>0</v>
      </c>
      <c r="S369" s="2">
        <f t="shared" si="35"/>
        <v>0</v>
      </c>
      <c r="Y369" s="2">
        <f t="shared" si="36"/>
        <v>0</v>
      </c>
      <c r="Z369" s="2"/>
      <c r="AA369" s="2"/>
      <c r="AB369" s="2"/>
      <c r="AC369" s="2"/>
      <c r="AN369" t="s">
        <v>1839</v>
      </c>
      <c r="AO369" t="s">
        <v>1840</v>
      </c>
      <c r="AP369" s="1" t="s">
        <v>1841</v>
      </c>
      <c r="AQ369" t="s">
        <v>1842</v>
      </c>
      <c r="AR369">
        <v>166</v>
      </c>
    </row>
    <row r="370" spans="1:46" ht="75" x14ac:dyDescent="0.25">
      <c r="A370" t="s">
        <v>1330</v>
      </c>
      <c r="B370" t="s">
        <v>1472</v>
      </c>
      <c r="C370" t="s">
        <v>1473</v>
      </c>
      <c r="E370" t="s">
        <v>1843</v>
      </c>
      <c r="F370" t="s">
        <v>1844</v>
      </c>
      <c r="G370">
        <v>270</v>
      </c>
      <c r="H370" t="s">
        <v>171</v>
      </c>
      <c r="I370">
        <v>2.2570000000000001</v>
      </c>
      <c r="J370">
        <v>147</v>
      </c>
      <c r="L370">
        <f t="shared" si="31"/>
        <v>147</v>
      </c>
      <c r="M370" s="6">
        <f t="shared" si="32"/>
        <v>54.444444444444443</v>
      </c>
      <c r="O370" s="2">
        <f t="shared" si="33"/>
        <v>0</v>
      </c>
      <c r="Q370" s="2">
        <f t="shared" si="34"/>
        <v>0</v>
      </c>
      <c r="S370" s="2">
        <f t="shared" si="35"/>
        <v>0</v>
      </c>
      <c r="Y370" s="2">
        <f t="shared" si="36"/>
        <v>0</v>
      </c>
      <c r="Z370" s="2"/>
      <c r="AA370" s="2"/>
      <c r="AB370" s="2"/>
      <c r="AC370" s="2"/>
      <c r="AN370" s="1" t="s">
        <v>1845</v>
      </c>
      <c r="AO370" s="1" t="s">
        <v>1846</v>
      </c>
      <c r="AP370" s="1" t="s">
        <v>1847</v>
      </c>
      <c r="AQ370" t="s">
        <v>1848</v>
      </c>
      <c r="AR370">
        <v>147</v>
      </c>
      <c r="AS370" t="s">
        <v>1849</v>
      </c>
      <c r="AT370" t="s">
        <v>144</v>
      </c>
    </row>
    <row r="371" spans="1:46" ht="30" x14ac:dyDescent="0.25">
      <c r="A371" t="s">
        <v>1330</v>
      </c>
      <c r="B371" t="s">
        <v>1472</v>
      </c>
      <c r="C371" t="s">
        <v>1473</v>
      </c>
      <c r="D371" t="s">
        <v>1850</v>
      </c>
      <c r="E371" t="s">
        <v>1851</v>
      </c>
      <c r="F371" t="s">
        <v>1852</v>
      </c>
      <c r="G371">
        <v>80</v>
      </c>
      <c r="H371" t="s">
        <v>171</v>
      </c>
      <c r="I371">
        <v>2.2999999999999998</v>
      </c>
      <c r="J371">
        <v>50</v>
      </c>
      <c r="L371">
        <f t="shared" si="31"/>
        <v>50</v>
      </c>
      <c r="M371" s="6">
        <f t="shared" si="32"/>
        <v>62.5</v>
      </c>
      <c r="O371" s="2">
        <f t="shared" si="33"/>
        <v>0</v>
      </c>
      <c r="Q371" s="2">
        <f t="shared" si="34"/>
        <v>0</v>
      </c>
      <c r="S371" s="2">
        <f t="shared" si="35"/>
        <v>0</v>
      </c>
      <c r="Y371" s="2">
        <f t="shared" si="36"/>
        <v>0</v>
      </c>
      <c r="Z371" s="2"/>
      <c r="AA371" s="2"/>
      <c r="AB371" s="2"/>
      <c r="AC371" s="2"/>
      <c r="AN371" t="s">
        <v>1853</v>
      </c>
      <c r="AO371" t="s">
        <v>1854</v>
      </c>
      <c r="AP371" s="1" t="s">
        <v>1855</v>
      </c>
      <c r="AQ371" t="s">
        <v>1856</v>
      </c>
      <c r="AR371">
        <v>50</v>
      </c>
    </row>
    <row r="372" spans="1:46" ht="30" x14ac:dyDescent="0.25">
      <c r="A372" t="s">
        <v>1330</v>
      </c>
      <c r="B372" t="s">
        <v>1357</v>
      </c>
      <c r="C372" t="s">
        <v>1358</v>
      </c>
      <c r="D372" t="s">
        <v>1357</v>
      </c>
      <c r="E372" t="s">
        <v>1857</v>
      </c>
      <c r="F372" t="s">
        <v>1858</v>
      </c>
      <c r="G372">
        <v>120</v>
      </c>
      <c r="H372" t="s">
        <v>159</v>
      </c>
      <c r="I372">
        <v>1.5</v>
      </c>
      <c r="J372">
        <v>100</v>
      </c>
      <c r="L372">
        <f t="shared" si="31"/>
        <v>100</v>
      </c>
      <c r="M372" s="6">
        <f t="shared" si="32"/>
        <v>83.333333333333343</v>
      </c>
      <c r="O372" s="2">
        <f t="shared" si="33"/>
        <v>0</v>
      </c>
      <c r="Q372" s="2">
        <f t="shared" si="34"/>
        <v>0</v>
      </c>
      <c r="S372" s="2">
        <f t="shared" si="35"/>
        <v>0</v>
      </c>
      <c r="Y372" s="2">
        <f t="shared" si="36"/>
        <v>0</v>
      </c>
      <c r="Z372" s="2"/>
      <c r="AA372" s="2"/>
      <c r="AB372" s="2"/>
      <c r="AC372" s="2"/>
      <c r="AN372" s="1" t="s">
        <v>1859</v>
      </c>
      <c r="AQ372" t="s">
        <v>1860</v>
      </c>
      <c r="AR372">
        <v>100</v>
      </c>
    </row>
    <row r="373" spans="1:46" ht="30" x14ac:dyDescent="0.25">
      <c r="A373" t="s">
        <v>1330</v>
      </c>
      <c r="B373" t="s">
        <v>1472</v>
      </c>
      <c r="C373" t="s">
        <v>1473</v>
      </c>
      <c r="D373" t="s">
        <v>1861</v>
      </c>
      <c r="E373" t="s">
        <v>1862</v>
      </c>
      <c r="F373" t="s">
        <v>1863</v>
      </c>
      <c r="G373">
        <v>50</v>
      </c>
      <c r="H373" t="s">
        <v>159</v>
      </c>
      <c r="I373">
        <v>0.86</v>
      </c>
      <c r="J373">
        <v>38</v>
      </c>
      <c r="L373">
        <f t="shared" si="31"/>
        <v>38</v>
      </c>
      <c r="M373" s="6">
        <f t="shared" si="32"/>
        <v>76</v>
      </c>
      <c r="N373">
        <v>5.7</v>
      </c>
      <c r="O373" s="2">
        <f t="shared" si="33"/>
        <v>76</v>
      </c>
      <c r="P373">
        <v>3.76</v>
      </c>
      <c r="Q373" s="2">
        <f t="shared" si="34"/>
        <v>62.666666666666657</v>
      </c>
      <c r="R373">
        <v>0.68</v>
      </c>
      <c r="S373" s="2">
        <f t="shared" si="35"/>
        <v>113.33333333333336</v>
      </c>
      <c r="T373">
        <v>79</v>
      </c>
      <c r="U373">
        <v>75.099999999999994</v>
      </c>
      <c r="V373">
        <v>81.7</v>
      </c>
      <c r="W373">
        <v>74.400000000000006</v>
      </c>
      <c r="X373">
        <v>4.3099999999999996</v>
      </c>
      <c r="Y373" s="2">
        <f t="shared" si="36"/>
        <v>61.924561403508768</v>
      </c>
      <c r="Z373" s="2"/>
      <c r="AA373" s="2"/>
      <c r="AB373" s="2"/>
      <c r="AC373" s="2"/>
      <c r="AN373" s="1" t="s">
        <v>1864</v>
      </c>
      <c r="AP373" s="1" t="s">
        <v>1865</v>
      </c>
      <c r="AQ373" t="s">
        <v>1866</v>
      </c>
      <c r="AR373">
        <v>38</v>
      </c>
    </row>
    <row r="374" spans="1:46" ht="60" x14ac:dyDescent="0.25">
      <c r="A374" t="s">
        <v>1330</v>
      </c>
      <c r="B374" t="s">
        <v>1472</v>
      </c>
      <c r="C374" t="s">
        <v>1473</v>
      </c>
      <c r="E374" t="s">
        <v>1867</v>
      </c>
      <c r="F374" t="s">
        <v>1868</v>
      </c>
      <c r="G374">
        <v>1600</v>
      </c>
      <c r="H374" t="s">
        <v>159</v>
      </c>
      <c r="I374">
        <v>2.5</v>
      </c>
      <c r="J374">
        <v>1000</v>
      </c>
      <c r="L374">
        <f t="shared" si="31"/>
        <v>1000</v>
      </c>
      <c r="M374" s="6">
        <f t="shared" si="32"/>
        <v>62.5</v>
      </c>
      <c r="N374">
        <v>214</v>
      </c>
      <c r="O374" s="2">
        <f t="shared" si="33"/>
        <v>89.166666666666671</v>
      </c>
      <c r="P374">
        <v>191</v>
      </c>
      <c r="Q374" s="2">
        <f t="shared" si="34"/>
        <v>99.479166666666657</v>
      </c>
      <c r="R374">
        <v>29.8</v>
      </c>
      <c r="S374" s="2">
        <f t="shared" si="35"/>
        <v>155.20833333333334</v>
      </c>
      <c r="V374">
        <v>99.6</v>
      </c>
      <c r="W374">
        <v>99.6</v>
      </c>
      <c r="X374">
        <v>98.8</v>
      </c>
      <c r="Y374" s="2">
        <f t="shared" si="36"/>
        <v>0</v>
      </c>
      <c r="Z374" s="2"/>
      <c r="AA374" s="2"/>
      <c r="AB374" s="2"/>
      <c r="AC374" s="2"/>
      <c r="AN374" s="1" t="s">
        <v>1869</v>
      </c>
      <c r="AP374" s="1" t="s">
        <v>1870</v>
      </c>
      <c r="AQ374" t="s">
        <v>1866</v>
      </c>
      <c r="AR374">
        <v>1000</v>
      </c>
    </row>
    <row r="375" spans="1:46" ht="150" x14ac:dyDescent="0.25">
      <c r="A375" t="s">
        <v>1330</v>
      </c>
      <c r="B375" t="s">
        <v>1340</v>
      </c>
      <c r="C375" t="s">
        <v>1341</v>
      </c>
      <c r="E375" t="s">
        <v>1871</v>
      </c>
      <c r="F375" t="s">
        <v>1872</v>
      </c>
      <c r="G375">
        <v>800</v>
      </c>
      <c r="H375" t="s">
        <v>159</v>
      </c>
      <c r="I375">
        <v>4.3</v>
      </c>
      <c r="J375">
        <v>796</v>
      </c>
      <c r="L375">
        <f t="shared" si="31"/>
        <v>796</v>
      </c>
      <c r="M375" s="6">
        <f t="shared" si="32"/>
        <v>99.5</v>
      </c>
      <c r="N375">
        <v>365</v>
      </c>
      <c r="O375" s="2">
        <f t="shared" si="33"/>
        <v>304.16666666666663</v>
      </c>
      <c r="P375">
        <v>35.700000000000003</v>
      </c>
      <c r="Q375" s="2">
        <f t="shared" si="34"/>
        <v>37.1875</v>
      </c>
      <c r="R375">
        <v>4.34</v>
      </c>
      <c r="S375" s="2">
        <f t="shared" si="35"/>
        <v>45.208333333333336</v>
      </c>
      <c r="V375">
        <v>65.900000000000006</v>
      </c>
      <c r="W375">
        <v>62.8</v>
      </c>
      <c r="X375">
        <v>44.3</v>
      </c>
      <c r="Y375" s="2">
        <f t="shared" si="36"/>
        <v>0</v>
      </c>
      <c r="Z375" s="2"/>
      <c r="AA375" s="2"/>
      <c r="AB375" s="2"/>
      <c r="AC375" s="2"/>
      <c r="AN375" s="1" t="s">
        <v>1873</v>
      </c>
      <c r="AQ375" t="s">
        <v>1874</v>
      </c>
      <c r="AR375">
        <v>796</v>
      </c>
    </row>
    <row r="376" spans="1:46" x14ac:dyDescent="0.25">
      <c r="A376" t="s">
        <v>1330</v>
      </c>
      <c r="B376" t="s">
        <v>1340</v>
      </c>
      <c r="C376" t="s">
        <v>1341</v>
      </c>
      <c r="E376" t="s">
        <v>1875</v>
      </c>
      <c r="F376" t="s">
        <v>1876</v>
      </c>
      <c r="G376">
        <v>15</v>
      </c>
      <c r="H376" t="s">
        <v>159</v>
      </c>
      <c r="I376">
        <v>0.24</v>
      </c>
      <c r="J376">
        <v>10</v>
      </c>
      <c r="L376">
        <f t="shared" si="31"/>
        <v>10</v>
      </c>
      <c r="M376" s="6">
        <f t="shared" si="32"/>
        <v>66.666666666666657</v>
      </c>
      <c r="O376" s="2">
        <f t="shared" si="33"/>
        <v>0</v>
      </c>
      <c r="Q376" s="2">
        <f t="shared" si="34"/>
        <v>0</v>
      </c>
      <c r="S376" s="2">
        <f t="shared" si="35"/>
        <v>0</v>
      </c>
      <c r="Y376" s="2">
        <f t="shared" si="36"/>
        <v>0</v>
      </c>
      <c r="Z376" s="2"/>
      <c r="AA376" s="2"/>
      <c r="AB376" s="2"/>
      <c r="AC376" s="2"/>
      <c r="AQ376" t="s">
        <v>1874</v>
      </c>
      <c r="AR376">
        <v>10</v>
      </c>
    </row>
    <row r="377" spans="1:46" x14ac:dyDescent="0.25">
      <c r="A377" t="s">
        <v>1330</v>
      </c>
      <c r="B377" t="s">
        <v>1340</v>
      </c>
      <c r="C377" t="s">
        <v>1341</v>
      </c>
      <c r="E377" t="s">
        <v>1877</v>
      </c>
      <c r="F377" t="s">
        <v>1878</v>
      </c>
      <c r="G377">
        <v>40</v>
      </c>
      <c r="H377" t="s">
        <v>159</v>
      </c>
      <c r="I377">
        <v>0.95599999999999996</v>
      </c>
      <c r="J377">
        <v>24</v>
      </c>
      <c r="L377">
        <f t="shared" si="31"/>
        <v>24</v>
      </c>
      <c r="M377" s="6">
        <f t="shared" si="32"/>
        <v>60</v>
      </c>
      <c r="O377" s="2">
        <f t="shared" si="33"/>
        <v>0</v>
      </c>
      <c r="Q377" s="2">
        <f t="shared" si="34"/>
        <v>0</v>
      </c>
      <c r="S377" s="2">
        <f t="shared" si="35"/>
        <v>0</v>
      </c>
      <c r="Y377" s="2">
        <f t="shared" si="36"/>
        <v>0</v>
      </c>
      <c r="Z377" s="2"/>
      <c r="AA377" s="2"/>
      <c r="AB377" s="2"/>
      <c r="AC377" s="2"/>
      <c r="AQ377" t="s">
        <v>1874</v>
      </c>
      <c r="AR377">
        <v>24</v>
      </c>
    </row>
    <row r="378" spans="1:46" ht="105" x14ac:dyDescent="0.25">
      <c r="A378" t="s">
        <v>1330</v>
      </c>
      <c r="B378" t="s">
        <v>1542</v>
      </c>
      <c r="C378" t="s">
        <v>1543</v>
      </c>
      <c r="E378" t="s">
        <v>1879</v>
      </c>
      <c r="F378" t="s">
        <v>1880</v>
      </c>
      <c r="G378">
        <v>300</v>
      </c>
      <c r="H378" t="s">
        <v>159</v>
      </c>
      <c r="I378">
        <v>2.59</v>
      </c>
      <c r="J378">
        <v>182</v>
      </c>
      <c r="L378">
        <f t="shared" si="31"/>
        <v>182</v>
      </c>
      <c r="M378" s="6">
        <f t="shared" si="32"/>
        <v>60.666666666666671</v>
      </c>
      <c r="N378">
        <v>8.3000000000000007</v>
      </c>
      <c r="O378" s="2">
        <f t="shared" si="33"/>
        <v>18.444444444444446</v>
      </c>
      <c r="P378">
        <v>10.4</v>
      </c>
      <c r="Q378" s="2">
        <f t="shared" si="34"/>
        <v>28.888888888888893</v>
      </c>
      <c r="R378">
        <v>1.52</v>
      </c>
      <c r="S378" s="2">
        <f t="shared" si="35"/>
        <v>42.222222222222221</v>
      </c>
      <c r="V378">
        <v>99.9</v>
      </c>
      <c r="W378">
        <v>91.4</v>
      </c>
      <c r="X378">
        <v>85.2</v>
      </c>
      <c r="Y378" s="2">
        <f t="shared" si="36"/>
        <v>0</v>
      </c>
      <c r="Z378" s="2"/>
      <c r="AA378" s="2"/>
      <c r="AB378" s="2"/>
      <c r="AC378" s="2"/>
      <c r="AN378" s="1" t="s">
        <v>1881</v>
      </c>
      <c r="AQ378" t="s">
        <v>1882</v>
      </c>
      <c r="AR378">
        <v>182</v>
      </c>
    </row>
    <row r="379" spans="1:46" x14ac:dyDescent="0.25">
      <c r="A379" t="s">
        <v>1330</v>
      </c>
      <c r="B379" t="s">
        <v>1340</v>
      </c>
      <c r="C379" t="s">
        <v>1341</v>
      </c>
      <c r="D379" t="s">
        <v>1883</v>
      </c>
      <c r="E379" t="s">
        <v>1884</v>
      </c>
      <c r="F379" t="s">
        <v>1885</v>
      </c>
      <c r="G379">
        <v>6666</v>
      </c>
      <c r="H379" t="s">
        <v>159</v>
      </c>
      <c r="L379">
        <f t="shared" si="31"/>
        <v>0</v>
      </c>
      <c r="M379" s="6">
        <f t="shared" si="32"/>
        <v>0</v>
      </c>
      <c r="O379" s="2">
        <f t="shared" si="33"/>
        <v>0</v>
      </c>
      <c r="Q379" s="2">
        <f t="shared" si="34"/>
        <v>0</v>
      </c>
      <c r="S379" s="2">
        <f t="shared" si="35"/>
        <v>0</v>
      </c>
      <c r="Y379" s="2" t="e">
        <f t="shared" si="36"/>
        <v>#DIV/0!</v>
      </c>
      <c r="Z379" s="2"/>
      <c r="AA379" s="2"/>
      <c r="AB379" s="2"/>
      <c r="AC379" s="2"/>
    </row>
    <row r="380" spans="1:46" ht="45" x14ac:dyDescent="0.25">
      <c r="A380" t="s">
        <v>1330</v>
      </c>
      <c r="B380" t="s">
        <v>1525</v>
      </c>
      <c r="C380" t="s">
        <v>1526</v>
      </c>
      <c r="D380" t="s">
        <v>1033</v>
      </c>
      <c r="E380" t="s">
        <v>1886</v>
      </c>
      <c r="F380" t="s">
        <v>1887</v>
      </c>
      <c r="G380">
        <v>80</v>
      </c>
      <c r="I380">
        <v>1.5760000000000001</v>
      </c>
      <c r="J380">
        <v>53</v>
      </c>
      <c r="L380">
        <f t="shared" si="31"/>
        <v>53</v>
      </c>
      <c r="M380" s="6">
        <f t="shared" si="32"/>
        <v>66.25</v>
      </c>
      <c r="O380" s="2">
        <f t="shared" si="33"/>
        <v>0</v>
      </c>
      <c r="Q380" s="2">
        <f t="shared" si="34"/>
        <v>0</v>
      </c>
      <c r="S380" s="2">
        <f t="shared" si="35"/>
        <v>0</v>
      </c>
      <c r="Y380" s="2">
        <f t="shared" si="36"/>
        <v>0</v>
      </c>
      <c r="Z380" s="2"/>
      <c r="AA380" s="2"/>
      <c r="AB380" s="2"/>
      <c r="AC380" s="2"/>
      <c r="AN380" s="1" t="s">
        <v>1888</v>
      </c>
      <c r="AQ380" t="s">
        <v>1889</v>
      </c>
      <c r="AR380">
        <v>53</v>
      </c>
    </row>
    <row r="381" spans="1:46" ht="45" x14ac:dyDescent="0.25">
      <c r="A381" t="s">
        <v>1330</v>
      </c>
      <c r="B381" t="s">
        <v>1525</v>
      </c>
      <c r="C381" t="s">
        <v>1526</v>
      </c>
      <c r="D381" t="s">
        <v>1033</v>
      </c>
      <c r="E381" t="s">
        <v>1890</v>
      </c>
      <c r="F381" t="s">
        <v>1891</v>
      </c>
      <c r="G381">
        <v>60</v>
      </c>
      <c r="H381" t="s">
        <v>159</v>
      </c>
      <c r="I381">
        <v>1.58</v>
      </c>
      <c r="J381">
        <v>37</v>
      </c>
      <c r="L381">
        <f t="shared" si="31"/>
        <v>37</v>
      </c>
      <c r="M381" s="6">
        <f t="shared" si="32"/>
        <v>61.666666666666671</v>
      </c>
      <c r="O381" s="2">
        <f t="shared" si="33"/>
        <v>0</v>
      </c>
      <c r="Q381" s="2">
        <f t="shared" si="34"/>
        <v>0</v>
      </c>
      <c r="S381" s="2">
        <f t="shared" si="35"/>
        <v>0</v>
      </c>
      <c r="Y381" s="2">
        <f t="shared" si="36"/>
        <v>0</v>
      </c>
      <c r="Z381" s="2"/>
      <c r="AA381" s="2"/>
      <c r="AB381" s="2"/>
      <c r="AC381" s="2"/>
      <c r="AN381" s="1" t="s">
        <v>1892</v>
      </c>
      <c r="AQ381" t="s">
        <v>1889</v>
      </c>
      <c r="AR381">
        <v>37</v>
      </c>
    </row>
    <row r="382" spans="1:46" x14ac:dyDescent="0.25">
      <c r="A382" t="s">
        <v>1330</v>
      </c>
      <c r="B382" t="s">
        <v>1331</v>
      </c>
      <c r="C382" t="s">
        <v>1332</v>
      </c>
      <c r="D382" t="s">
        <v>1893</v>
      </c>
      <c r="E382" t="s">
        <v>1894</v>
      </c>
      <c r="F382" t="s">
        <v>1895</v>
      </c>
      <c r="G382">
        <v>320</v>
      </c>
      <c r="H382" t="s">
        <v>171</v>
      </c>
      <c r="I382">
        <v>2</v>
      </c>
      <c r="J382">
        <v>345</v>
      </c>
      <c r="L382">
        <f t="shared" si="31"/>
        <v>345</v>
      </c>
      <c r="M382" s="6">
        <f t="shared" si="32"/>
        <v>107.8125</v>
      </c>
      <c r="O382" s="2">
        <f t="shared" si="33"/>
        <v>0</v>
      </c>
      <c r="Q382" s="2">
        <f t="shared" si="34"/>
        <v>0</v>
      </c>
      <c r="S382" s="2">
        <f t="shared" si="35"/>
        <v>0</v>
      </c>
      <c r="Y382" s="2">
        <f t="shared" si="36"/>
        <v>0</v>
      </c>
      <c r="Z382" s="2"/>
      <c r="AA382" s="2"/>
      <c r="AB382" s="2"/>
      <c r="AC382" s="2"/>
      <c r="AQ382" t="s">
        <v>1896</v>
      </c>
      <c r="AR382">
        <v>345</v>
      </c>
    </row>
    <row r="383" spans="1:46" ht="60" x14ac:dyDescent="0.25">
      <c r="A383" t="s">
        <v>1897</v>
      </c>
      <c r="B383" t="s">
        <v>1898</v>
      </c>
      <c r="C383" t="s">
        <v>1899</v>
      </c>
      <c r="D383" t="s">
        <v>1900</v>
      </c>
      <c r="E383" t="s">
        <v>1901</v>
      </c>
      <c r="F383" t="s">
        <v>1902</v>
      </c>
      <c r="G383">
        <v>150</v>
      </c>
      <c r="H383" t="s">
        <v>128</v>
      </c>
      <c r="I383">
        <v>2.5</v>
      </c>
      <c r="J383">
        <v>94</v>
      </c>
      <c r="L383">
        <f t="shared" si="31"/>
        <v>94</v>
      </c>
      <c r="M383" s="6">
        <f t="shared" si="32"/>
        <v>62.666666666666671</v>
      </c>
      <c r="O383" s="2">
        <f t="shared" si="33"/>
        <v>0</v>
      </c>
      <c r="Q383" s="2">
        <f t="shared" si="34"/>
        <v>0</v>
      </c>
      <c r="S383" s="2">
        <f t="shared" si="35"/>
        <v>0</v>
      </c>
      <c r="Y383" s="2">
        <f t="shared" si="36"/>
        <v>0</v>
      </c>
      <c r="Z383" s="2"/>
      <c r="AA383" s="2"/>
      <c r="AB383" s="2"/>
      <c r="AC383" s="2"/>
      <c r="AN383" s="1" t="s">
        <v>1903</v>
      </c>
      <c r="AO383" t="s">
        <v>1904</v>
      </c>
      <c r="AQ383" t="s">
        <v>1905</v>
      </c>
      <c r="AR383">
        <v>94</v>
      </c>
    </row>
    <row r="384" spans="1:46" ht="45" x14ac:dyDescent="0.25">
      <c r="A384" t="s">
        <v>1897</v>
      </c>
      <c r="B384" t="s">
        <v>1906</v>
      </c>
      <c r="C384" t="s">
        <v>1907</v>
      </c>
      <c r="D384" t="s">
        <v>1908</v>
      </c>
      <c r="E384" t="s">
        <v>1909</v>
      </c>
      <c r="F384" t="s">
        <v>1910</v>
      </c>
      <c r="G384">
        <v>380</v>
      </c>
      <c r="H384" t="s">
        <v>128</v>
      </c>
      <c r="I384">
        <v>5.12</v>
      </c>
      <c r="J384">
        <v>260</v>
      </c>
      <c r="L384">
        <f t="shared" si="31"/>
        <v>260</v>
      </c>
      <c r="M384" s="6">
        <f t="shared" si="32"/>
        <v>68.421052631578945</v>
      </c>
      <c r="O384" s="2">
        <f t="shared" si="33"/>
        <v>0</v>
      </c>
      <c r="Q384" s="2">
        <f t="shared" si="34"/>
        <v>0</v>
      </c>
      <c r="S384" s="2">
        <f t="shared" si="35"/>
        <v>0</v>
      </c>
      <c r="Y384" s="2">
        <f t="shared" si="36"/>
        <v>0</v>
      </c>
      <c r="Z384" s="2"/>
      <c r="AA384" s="2"/>
      <c r="AB384" s="2"/>
      <c r="AC384" s="2"/>
      <c r="AN384" s="1" t="s">
        <v>1911</v>
      </c>
      <c r="AO384" s="1" t="s">
        <v>1912</v>
      </c>
      <c r="AQ384" t="s">
        <v>1913</v>
      </c>
      <c r="AR384">
        <v>260</v>
      </c>
    </row>
    <row r="385" spans="1:44" ht="105" x14ac:dyDescent="0.25">
      <c r="A385" t="s">
        <v>1897</v>
      </c>
      <c r="B385" t="s">
        <v>1914</v>
      </c>
      <c r="C385" t="s">
        <v>1915</v>
      </c>
      <c r="E385" t="s">
        <v>1916</v>
      </c>
      <c r="F385" t="s">
        <v>1917</v>
      </c>
      <c r="G385">
        <v>2200</v>
      </c>
      <c r="H385" t="s">
        <v>128</v>
      </c>
      <c r="L385">
        <f t="shared" si="31"/>
        <v>0</v>
      </c>
      <c r="M385" s="6">
        <f t="shared" si="32"/>
        <v>0</v>
      </c>
      <c r="N385">
        <v>65.3</v>
      </c>
      <c r="O385" s="2">
        <f t="shared" si="33"/>
        <v>19.787878787878789</v>
      </c>
      <c r="Q385" s="2">
        <f t="shared" si="34"/>
        <v>0</v>
      </c>
      <c r="S385" s="2">
        <f t="shared" si="35"/>
        <v>0</v>
      </c>
      <c r="Y385" s="2" t="e">
        <f t="shared" si="36"/>
        <v>#DIV/0!</v>
      </c>
      <c r="Z385" s="2"/>
      <c r="AA385" s="2"/>
      <c r="AB385" s="2"/>
      <c r="AC385" s="2"/>
      <c r="AN385" s="1" t="s">
        <v>1918</v>
      </c>
    </row>
    <row r="386" spans="1:44" x14ac:dyDescent="0.25">
      <c r="A386" t="s">
        <v>1897</v>
      </c>
      <c r="B386" t="s">
        <v>1914</v>
      </c>
      <c r="C386" t="s">
        <v>1915</v>
      </c>
      <c r="E386" t="s">
        <v>1919</v>
      </c>
      <c r="F386" t="s">
        <v>1920</v>
      </c>
      <c r="G386">
        <v>6000</v>
      </c>
      <c r="H386" t="s">
        <v>128</v>
      </c>
      <c r="J386">
        <v>4550</v>
      </c>
      <c r="L386">
        <f t="shared" si="31"/>
        <v>4550</v>
      </c>
      <c r="M386" s="6">
        <f t="shared" si="32"/>
        <v>75.833333333333329</v>
      </c>
      <c r="N386">
        <v>1528</v>
      </c>
      <c r="O386" s="2">
        <f t="shared" si="33"/>
        <v>169.77777777777777</v>
      </c>
      <c r="P386">
        <v>271</v>
      </c>
      <c r="Q386" s="2">
        <f t="shared" si="34"/>
        <v>37.638888888888886</v>
      </c>
      <c r="R386">
        <v>34.299999999999997</v>
      </c>
      <c r="S386" s="2">
        <f t="shared" si="35"/>
        <v>47.638888888888886</v>
      </c>
      <c r="T386">
        <v>87.6</v>
      </c>
      <c r="U386">
        <v>80</v>
      </c>
      <c r="V386">
        <v>84.9</v>
      </c>
      <c r="W386">
        <v>79.599999999999994</v>
      </c>
      <c r="X386">
        <v>60.4</v>
      </c>
      <c r="Y386" s="2">
        <f t="shared" si="36"/>
        <v>39.706959706959708</v>
      </c>
      <c r="Z386" s="2">
        <v>286352</v>
      </c>
      <c r="AA386" s="2"/>
      <c r="AB386" s="2" t="s">
        <v>3316</v>
      </c>
      <c r="AC386" s="2"/>
      <c r="AD386">
        <v>44.3</v>
      </c>
      <c r="AE386">
        <v>49.3</v>
      </c>
      <c r="AK386">
        <v>100</v>
      </c>
      <c r="AQ386" t="s">
        <v>1921</v>
      </c>
      <c r="AR386">
        <v>4550</v>
      </c>
    </row>
    <row r="387" spans="1:44" x14ac:dyDescent="0.25">
      <c r="A387" t="s">
        <v>1897</v>
      </c>
      <c r="B387" t="s">
        <v>1914</v>
      </c>
      <c r="C387" t="s">
        <v>1915</v>
      </c>
      <c r="E387" t="s">
        <v>1922</v>
      </c>
      <c r="F387" t="s">
        <v>1923</v>
      </c>
      <c r="G387">
        <v>120</v>
      </c>
      <c r="H387" t="s">
        <v>128</v>
      </c>
      <c r="J387">
        <v>110</v>
      </c>
      <c r="L387">
        <f t="shared" si="31"/>
        <v>110</v>
      </c>
      <c r="M387" s="6">
        <f t="shared" si="32"/>
        <v>91.666666666666657</v>
      </c>
      <c r="O387" s="2">
        <f t="shared" si="33"/>
        <v>0</v>
      </c>
      <c r="Q387" s="2">
        <f t="shared" si="34"/>
        <v>0</v>
      </c>
      <c r="S387" s="2">
        <f t="shared" si="35"/>
        <v>0</v>
      </c>
      <c r="Y387" s="2">
        <f t="shared" si="36"/>
        <v>0</v>
      </c>
      <c r="Z387" s="2"/>
      <c r="AA387" s="2"/>
      <c r="AB387" s="2"/>
      <c r="AC387" s="2"/>
      <c r="AQ387" t="s">
        <v>1921</v>
      </c>
      <c r="AR387">
        <v>110</v>
      </c>
    </row>
    <row r="388" spans="1:44" x14ac:dyDescent="0.25">
      <c r="A388" t="s">
        <v>1897</v>
      </c>
      <c r="B388" t="s">
        <v>1914</v>
      </c>
      <c r="C388" t="s">
        <v>1915</v>
      </c>
      <c r="E388" t="s">
        <v>1924</v>
      </c>
      <c r="F388" t="s">
        <v>1925</v>
      </c>
      <c r="G388">
        <v>240</v>
      </c>
      <c r="H388" t="s">
        <v>128</v>
      </c>
      <c r="J388">
        <v>378</v>
      </c>
      <c r="L388">
        <f t="shared" si="31"/>
        <v>378</v>
      </c>
      <c r="M388" s="6">
        <f t="shared" si="32"/>
        <v>157.5</v>
      </c>
      <c r="O388" s="2">
        <f t="shared" si="33"/>
        <v>0</v>
      </c>
      <c r="Q388" s="2">
        <f t="shared" si="34"/>
        <v>0</v>
      </c>
      <c r="S388" s="2">
        <f t="shared" si="35"/>
        <v>0</v>
      </c>
      <c r="Y388" s="2">
        <f t="shared" si="36"/>
        <v>0</v>
      </c>
      <c r="Z388" s="2"/>
      <c r="AA388" s="2"/>
      <c r="AB388" s="2"/>
      <c r="AC388" s="2"/>
      <c r="AQ388" t="s">
        <v>1921</v>
      </c>
      <c r="AR388">
        <v>378</v>
      </c>
    </row>
    <row r="389" spans="1:44" ht="75" x14ac:dyDescent="0.25">
      <c r="A389" t="s">
        <v>1897</v>
      </c>
      <c r="B389" t="s">
        <v>1926</v>
      </c>
      <c r="C389" t="s">
        <v>1927</v>
      </c>
      <c r="D389" t="s">
        <v>1928</v>
      </c>
      <c r="E389" t="s">
        <v>1929</v>
      </c>
      <c r="F389" t="s">
        <v>1930</v>
      </c>
      <c r="G389">
        <v>160</v>
      </c>
      <c r="H389" t="s">
        <v>128</v>
      </c>
      <c r="I389">
        <v>2.2999999999999998</v>
      </c>
      <c r="J389">
        <v>96</v>
      </c>
      <c r="L389">
        <f t="shared" ref="L389:L452" si="37">J389+K389</f>
        <v>96</v>
      </c>
      <c r="M389" s="6">
        <f t="shared" ref="M389:M452" si="38">(L389/G389)*100</f>
        <v>60</v>
      </c>
      <c r="O389" s="2">
        <f t="shared" ref="O389:O452" si="39">(N389/(G389*0.15))*100</f>
        <v>0</v>
      </c>
      <c r="Q389" s="2">
        <f t="shared" ref="Q389:Q452" si="40">(P389/(G389*0.12))*100</f>
        <v>0</v>
      </c>
      <c r="S389" s="2">
        <f t="shared" ref="S389:S452" si="41">(R389/(G389*0.012))*100</f>
        <v>0</v>
      </c>
      <c r="Y389" s="2">
        <f t="shared" ref="Y389:Y452" si="42">(P389*(U389/100)/(L389*0.12))*100</f>
        <v>0</v>
      </c>
      <c r="Z389" s="2"/>
      <c r="AA389" s="2"/>
      <c r="AB389" s="2"/>
      <c r="AC389" s="2"/>
      <c r="AN389" s="1" t="s">
        <v>1931</v>
      </c>
      <c r="AQ389" t="s">
        <v>1932</v>
      </c>
      <c r="AR389">
        <v>96</v>
      </c>
    </row>
    <row r="390" spans="1:44" ht="45" x14ac:dyDescent="0.25">
      <c r="A390" t="s">
        <v>1897</v>
      </c>
      <c r="B390" t="s">
        <v>1926</v>
      </c>
      <c r="C390" t="s">
        <v>1927</v>
      </c>
      <c r="D390" t="s">
        <v>1928</v>
      </c>
      <c r="E390" t="s">
        <v>1933</v>
      </c>
      <c r="F390" t="s">
        <v>1934</v>
      </c>
      <c r="G390">
        <v>175</v>
      </c>
      <c r="H390" t="s">
        <v>128</v>
      </c>
      <c r="I390">
        <v>1.131</v>
      </c>
      <c r="J390">
        <v>100</v>
      </c>
      <c r="L390">
        <f t="shared" si="37"/>
        <v>100</v>
      </c>
      <c r="M390" s="6">
        <f t="shared" si="38"/>
        <v>57.142857142857139</v>
      </c>
      <c r="N390">
        <v>6.96</v>
      </c>
      <c r="O390" s="2">
        <f t="shared" si="39"/>
        <v>26.514285714285712</v>
      </c>
      <c r="Q390" s="2">
        <f t="shared" si="40"/>
        <v>0</v>
      </c>
      <c r="S390" s="2">
        <f t="shared" si="41"/>
        <v>0</v>
      </c>
      <c r="Y390" s="2">
        <f t="shared" si="42"/>
        <v>0</v>
      </c>
      <c r="Z390" s="2"/>
      <c r="AA390" s="2"/>
      <c r="AB390" s="2"/>
      <c r="AC390" s="2"/>
      <c r="AN390" s="1" t="s">
        <v>1935</v>
      </c>
      <c r="AQ390" t="s">
        <v>1936</v>
      </c>
      <c r="AR390">
        <v>100</v>
      </c>
    </row>
    <row r="391" spans="1:44" ht="195" x14ac:dyDescent="0.25">
      <c r="A391" t="s">
        <v>1897</v>
      </c>
      <c r="B391" t="s">
        <v>1937</v>
      </c>
      <c r="C391" t="s">
        <v>1938</v>
      </c>
      <c r="D391" t="s">
        <v>1939</v>
      </c>
      <c r="E391" t="s">
        <v>1940</v>
      </c>
      <c r="F391" t="s">
        <v>1941</v>
      </c>
      <c r="G391">
        <v>225</v>
      </c>
      <c r="H391" t="s">
        <v>128</v>
      </c>
      <c r="I391">
        <v>2.0459999999999998</v>
      </c>
      <c r="J391">
        <v>54</v>
      </c>
      <c r="L391">
        <f t="shared" si="37"/>
        <v>54</v>
      </c>
      <c r="M391" s="6">
        <f t="shared" si="38"/>
        <v>24</v>
      </c>
      <c r="O391" s="2">
        <f t="shared" si="39"/>
        <v>0</v>
      </c>
      <c r="Q391" s="2">
        <f t="shared" si="40"/>
        <v>0</v>
      </c>
      <c r="S391" s="2">
        <f t="shared" si="41"/>
        <v>0</v>
      </c>
      <c r="Y391" s="2">
        <f t="shared" si="42"/>
        <v>0</v>
      </c>
      <c r="Z391" s="2"/>
      <c r="AA391" s="2"/>
      <c r="AB391" s="2"/>
      <c r="AC391" s="2"/>
      <c r="AD391">
        <v>0.27</v>
      </c>
      <c r="AE391">
        <v>7.56</v>
      </c>
      <c r="AG391">
        <v>100</v>
      </c>
      <c r="AN391" s="1" t="s">
        <v>1942</v>
      </c>
      <c r="AO391" t="s">
        <v>1943</v>
      </c>
      <c r="AQ391" t="s">
        <v>1944</v>
      </c>
      <c r="AR391">
        <v>54</v>
      </c>
    </row>
    <row r="392" spans="1:44" ht="105" x14ac:dyDescent="0.25">
      <c r="A392" t="s">
        <v>1897</v>
      </c>
      <c r="B392" t="s">
        <v>1945</v>
      </c>
      <c r="C392" t="s">
        <v>1946</v>
      </c>
      <c r="D392" t="s">
        <v>1131</v>
      </c>
      <c r="E392" t="s">
        <v>1947</v>
      </c>
      <c r="F392" t="s">
        <v>1948</v>
      </c>
      <c r="G392">
        <v>300</v>
      </c>
      <c r="H392" t="s">
        <v>128</v>
      </c>
      <c r="I392">
        <v>2.6389999999999998</v>
      </c>
      <c r="J392">
        <v>92</v>
      </c>
      <c r="L392">
        <f t="shared" si="37"/>
        <v>92</v>
      </c>
      <c r="M392" s="6">
        <f t="shared" si="38"/>
        <v>30.666666666666664</v>
      </c>
      <c r="O392" s="2">
        <f t="shared" si="39"/>
        <v>0</v>
      </c>
      <c r="Q392" s="2">
        <f t="shared" si="40"/>
        <v>0</v>
      </c>
      <c r="S392" s="2">
        <f t="shared" si="41"/>
        <v>0</v>
      </c>
      <c r="Y392" s="2">
        <f t="shared" si="42"/>
        <v>0</v>
      </c>
      <c r="Z392" s="2"/>
      <c r="AA392" s="2"/>
      <c r="AB392" s="2"/>
      <c r="AC392" s="2"/>
      <c r="AD392">
        <v>0.26</v>
      </c>
      <c r="AE392">
        <v>5.92</v>
      </c>
      <c r="AG392">
        <v>100</v>
      </c>
      <c r="AN392" s="1" t="s">
        <v>1949</v>
      </c>
      <c r="AQ392" t="s">
        <v>1944</v>
      </c>
      <c r="AR392">
        <v>92</v>
      </c>
    </row>
    <row r="393" spans="1:44" ht="45" x14ac:dyDescent="0.25">
      <c r="A393" t="s">
        <v>1897</v>
      </c>
      <c r="B393" t="s">
        <v>1950</v>
      </c>
      <c r="C393" t="s">
        <v>1951</v>
      </c>
      <c r="D393" t="s">
        <v>1952</v>
      </c>
      <c r="E393" t="s">
        <v>1953</v>
      </c>
      <c r="F393" t="s">
        <v>1954</v>
      </c>
      <c r="G393">
        <v>100</v>
      </c>
      <c r="H393" t="s">
        <v>128</v>
      </c>
      <c r="I393">
        <v>0.76300000000000001</v>
      </c>
      <c r="J393">
        <v>117</v>
      </c>
      <c r="L393">
        <f t="shared" si="37"/>
        <v>117</v>
      </c>
      <c r="M393" s="6">
        <f t="shared" si="38"/>
        <v>117</v>
      </c>
      <c r="O393" s="2">
        <f t="shared" si="39"/>
        <v>0</v>
      </c>
      <c r="Q393" s="2">
        <f t="shared" si="40"/>
        <v>0</v>
      </c>
      <c r="S393" s="2">
        <f t="shared" si="41"/>
        <v>0</v>
      </c>
      <c r="Y393" s="2">
        <f t="shared" si="42"/>
        <v>0</v>
      </c>
      <c r="Z393" s="2"/>
      <c r="AA393" s="2"/>
      <c r="AB393" s="2"/>
      <c r="AC393" s="2"/>
      <c r="AN393" s="1" t="s">
        <v>1955</v>
      </c>
      <c r="AQ393" t="s">
        <v>1944</v>
      </c>
      <c r="AR393">
        <v>117</v>
      </c>
    </row>
    <row r="394" spans="1:44" ht="105" x14ac:dyDescent="0.25">
      <c r="A394" t="s">
        <v>1897</v>
      </c>
      <c r="B394" t="s">
        <v>1956</v>
      </c>
      <c r="C394" t="s">
        <v>1957</v>
      </c>
      <c r="E394" t="s">
        <v>1958</v>
      </c>
      <c r="F394" t="s">
        <v>1959</v>
      </c>
      <c r="G394">
        <v>450</v>
      </c>
      <c r="H394" t="s">
        <v>128</v>
      </c>
      <c r="I394">
        <v>5.1660000000000004</v>
      </c>
      <c r="J394">
        <v>296</v>
      </c>
      <c r="L394">
        <f t="shared" si="37"/>
        <v>296</v>
      </c>
      <c r="M394" s="6">
        <f t="shared" si="38"/>
        <v>65.777777777777786</v>
      </c>
      <c r="N394">
        <v>51.7</v>
      </c>
      <c r="O394" s="2">
        <f t="shared" si="39"/>
        <v>76.592592592592595</v>
      </c>
      <c r="P394">
        <v>15</v>
      </c>
      <c r="Q394" s="2">
        <f t="shared" si="40"/>
        <v>27.777777777777779</v>
      </c>
      <c r="R394">
        <v>2.59</v>
      </c>
      <c r="S394" s="2">
        <f t="shared" si="41"/>
        <v>47.962962962962955</v>
      </c>
      <c r="T394">
        <v>98.7</v>
      </c>
      <c r="U394">
        <v>95.5</v>
      </c>
      <c r="V394">
        <v>98.4</v>
      </c>
      <c r="W394">
        <v>90.9</v>
      </c>
      <c r="X394">
        <v>8.42</v>
      </c>
      <c r="Y394" s="2">
        <f t="shared" si="42"/>
        <v>40.329391891891895</v>
      </c>
      <c r="Z394" s="2"/>
      <c r="AA394" s="2"/>
      <c r="AB394" s="2"/>
      <c r="AC394" s="2"/>
      <c r="AD394">
        <v>0.93</v>
      </c>
      <c r="AE394">
        <v>12.4</v>
      </c>
      <c r="AF394">
        <v>100</v>
      </c>
      <c r="AN394" s="1" t="s">
        <v>1960</v>
      </c>
      <c r="AO394" s="1" t="s">
        <v>1961</v>
      </c>
      <c r="AQ394" t="s">
        <v>1962</v>
      </c>
      <c r="AR394">
        <v>296</v>
      </c>
    </row>
    <row r="395" spans="1:44" ht="75" x14ac:dyDescent="0.25">
      <c r="A395" t="s">
        <v>1897</v>
      </c>
      <c r="B395" t="s">
        <v>1898</v>
      </c>
      <c r="C395" t="s">
        <v>1899</v>
      </c>
      <c r="D395" t="s">
        <v>1900</v>
      </c>
      <c r="E395" t="s">
        <v>1963</v>
      </c>
      <c r="F395" t="s">
        <v>1964</v>
      </c>
      <c r="G395">
        <v>85</v>
      </c>
      <c r="H395" t="s">
        <v>128</v>
      </c>
      <c r="I395">
        <v>1.6439999999999999</v>
      </c>
      <c r="J395">
        <v>90</v>
      </c>
      <c r="L395">
        <f t="shared" si="37"/>
        <v>90</v>
      </c>
      <c r="M395" s="6">
        <f t="shared" si="38"/>
        <v>105.88235294117648</v>
      </c>
      <c r="O395" s="2">
        <f t="shared" si="39"/>
        <v>0</v>
      </c>
      <c r="Q395" s="2">
        <f t="shared" si="40"/>
        <v>0</v>
      </c>
      <c r="S395" s="2">
        <f t="shared" si="41"/>
        <v>0</v>
      </c>
      <c r="Y395" s="2">
        <f t="shared" si="42"/>
        <v>0</v>
      </c>
      <c r="Z395" s="2"/>
      <c r="AA395" s="2"/>
      <c r="AB395" s="2"/>
      <c r="AC395" s="2"/>
      <c r="AN395" s="1" t="s">
        <v>1965</v>
      </c>
      <c r="AQ395" t="s">
        <v>1966</v>
      </c>
      <c r="AR395">
        <v>90</v>
      </c>
    </row>
    <row r="396" spans="1:44" ht="135" x14ac:dyDescent="0.25">
      <c r="A396" t="s">
        <v>1897</v>
      </c>
      <c r="B396" t="s">
        <v>1967</v>
      </c>
      <c r="C396" t="s">
        <v>1968</v>
      </c>
      <c r="D396" t="s">
        <v>1969</v>
      </c>
      <c r="E396" t="s">
        <v>1970</v>
      </c>
      <c r="F396" t="s">
        <v>1971</v>
      </c>
      <c r="G396">
        <v>100</v>
      </c>
      <c r="H396" t="s">
        <v>128</v>
      </c>
      <c r="I396">
        <v>1.716</v>
      </c>
      <c r="J396">
        <v>70</v>
      </c>
      <c r="L396">
        <f t="shared" si="37"/>
        <v>70</v>
      </c>
      <c r="M396" s="6">
        <f t="shared" si="38"/>
        <v>70</v>
      </c>
      <c r="N396">
        <v>18.8</v>
      </c>
      <c r="O396" s="2">
        <f t="shared" si="39"/>
        <v>125.33333333333334</v>
      </c>
      <c r="Q396" s="2">
        <f t="shared" si="40"/>
        <v>0</v>
      </c>
      <c r="S396" s="2">
        <f t="shared" si="41"/>
        <v>0</v>
      </c>
      <c r="Y396" s="2">
        <f t="shared" si="42"/>
        <v>0</v>
      </c>
      <c r="Z396" s="2"/>
      <c r="AA396" s="2"/>
      <c r="AB396" s="2"/>
      <c r="AC396" s="2"/>
      <c r="AN396" s="1" t="s">
        <v>1972</v>
      </c>
      <c r="AQ396" t="s">
        <v>1973</v>
      </c>
      <c r="AR396">
        <v>70</v>
      </c>
    </row>
    <row r="397" spans="1:44" ht="135" x14ac:dyDescent="0.25">
      <c r="A397" t="s">
        <v>1897</v>
      </c>
      <c r="B397" t="s">
        <v>1974</v>
      </c>
      <c r="C397" t="s">
        <v>1975</v>
      </c>
      <c r="D397" t="s">
        <v>1976</v>
      </c>
      <c r="E397" t="s">
        <v>1977</v>
      </c>
      <c r="F397" t="s">
        <v>1978</v>
      </c>
      <c r="G397">
        <v>500</v>
      </c>
      <c r="H397" t="s">
        <v>128</v>
      </c>
      <c r="I397">
        <v>4.3739999999999997</v>
      </c>
      <c r="J397">
        <v>390</v>
      </c>
      <c r="L397">
        <f t="shared" si="37"/>
        <v>390</v>
      </c>
      <c r="M397" s="6">
        <f t="shared" si="38"/>
        <v>78</v>
      </c>
      <c r="O397" s="2">
        <f t="shared" si="39"/>
        <v>0</v>
      </c>
      <c r="Q397" s="2">
        <f t="shared" si="40"/>
        <v>0</v>
      </c>
      <c r="S397" s="2">
        <f t="shared" si="41"/>
        <v>0</v>
      </c>
      <c r="Y397" s="2">
        <f t="shared" si="42"/>
        <v>0</v>
      </c>
      <c r="Z397" s="2"/>
      <c r="AA397" s="2"/>
      <c r="AB397" s="2"/>
      <c r="AC397" s="2"/>
      <c r="AD397">
        <v>0.1</v>
      </c>
      <c r="AE397">
        <v>1.37</v>
      </c>
      <c r="AG397">
        <v>100</v>
      </c>
      <c r="AN397" s="1" t="s">
        <v>1979</v>
      </c>
      <c r="AQ397" t="s">
        <v>1980</v>
      </c>
      <c r="AR397">
        <v>390</v>
      </c>
    </row>
    <row r="398" spans="1:44" ht="75" x14ac:dyDescent="0.25">
      <c r="A398" t="s">
        <v>1897</v>
      </c>
      <c r="B398" t="s">
        <v>1956</v>
      </c>
      <c r="C398" t="s">
        <v>1957</v>
      </c>
      <c r="E398" t="s">
        <v>1981</v>
      </c>
      <c r="F398" t="s">
        <v>1982</v>
      </c>
      <c r="G398">
        <v>350</v>
      </c>
      <c r="H398" t="s">
        <v>128</v>
      </c>
      <c r="I398">
        <v>6.1349999999999998</v>
      </c>
      <c r="J398">
        <v>310</v>
      </c>
      <c r="L398">
        <f t="shared" si="37"/>
        <v>310</v>
      </c>
      <c r="M398" s="6">
        <f t="shared" si="38"/>
        <v>88.571428571428569</v>
      </c>
      <c r="N398">
        <v>27.8</v>
      </c>
      <c r="O398" s="2">
        <f t="shared" si="39"/>
        <v>52.952380952380949</v>
      </c>
      <c r="P398">
        <v>22.1</v>
      </c>
      <c r="Q398" s="2">
        <f t="shared" si="40"/>
        <v>52.61904761904762</v>
      </c>
      <c r="R398">
        <v>2.89</v>
      </c>
      <c r="S398" s="2">
        <f t="shared" si="41"/>
        <v>68.80952380952381</v>
      </c>
      <c r="V398">
        <v>79.5</v>
      </c>
      <c r="W398">
        <v>58.8</v>
      </c>
      <c r="X398">
        <v>29.3</v>
      </c>
      <c r="Y398" s="2">
        <f t="shared" si="42"/>
        <v>0</v>
      </c>
      <c r="Z398" s="2"/>
      <c r="AA398" s="2"/>
      <c r="AB398" s="2"/>
      <c r="AC398" s="2"/>
      <c r="AN398" s="1" t="s">
        <v>1983</v>
      </c>
      <c r="AQ398" t="s">
        <v>1984</v>
      </c>
      <c r="AR398">
        <v>310</v>
      </c>
    </row>
    <row r="399" spans="1:44" ht="165" x14ac:dyDescent="0.25">
      <c r="A399" t="s">
        <v>1897</v>
      </c>
      <c r="B399" t="s">
        <v>1985</v>
      </c>
      <c r="C399" t="s">
        <v>1986</v>
      </c>
      <c r="E399" t="s">
        <v>1987</v>
      </c>
      <c r="F399" t="s">
        <v>1988</v>
      </c>
      <c r="G399">
        <v>360</v>
      </c>
      <c r="H399" t="s">
        <v>128</v>
      </c>
      <c r="I399">
        <v>3.92</v>
      </c>
      <c r="J399">
        <v>265</v>
      </c>
      <c r="L399">
        <f t="shared" si="37"/>
        <v>265</v>
      </c>
      <c r="M399" s="6">
        <f t="shared" si="38"/>
        <v>73.611111111111114</v>
      </c>
      <c r="N399">
        <v>60.8</v>
      </c>
      <c r="O399" s="2">
        <f t="shared" si="39"/>
        <v>112.59259259259258</v>
      </c>
      <c r="Q399" s="2">
        <f t="shared" si="40"/>
        <v>0</v>
      </c>
      <c r="S399" s="2">
        <f t="shared" si="41"/>
        <v>0</v>
      </c>
      <c r="Y399" s="2">
        <f t="shared" si="42"/>
        <v>0</v>
      </c>
      <c r="Z399" s="2"/>
      <c r="AA399" s="2"/>
      <c r="AB399" s="2"/>
      <c r="AC399" s="2"/>
      <c r="AD399">
        <v>0.69</v>
      </c>
      <c r="AG399">
        <v>100</v>
      </c>
      <c r="AN399" s="1" t="s">
        <v>1989</v>
      </c>
      <c r="AO399" t="s">
        <v>1990</v>
      </c>
      <c r="AQ399" t="s">
        <v>1991</v>
      </c>
      <c r="AR399">
        <v>265</v>
      </c>
    </row>
    <row r="400" spans="1:44" ht="90" x14ac:dyDescent="0.25">
      <c r="A400" t="s">
        <v>1897</v>
      </c>
      <c r="B400" t="s">
        <v>1914</v>
      </c>
      <c r="C400" t="s">
        <v>1915</v>
      </c>
      <c r="D400" t="s">
        <v>1992</v>
      </c>
      <c r="E400" t="s">
        <v>1993</v>
      </c>
      <c r="F400" t="s">
        <v>1994</v>
      </c>
      <c r="G400">
        <v>140</v>
      </c>
      <c r="H400" t="s">
        <v>128</v>
      </c>
      <c r="I400">
        <v>0.93</v>
      </c>
      <c r="J400">
        <v>55</v>
      </c>
      <c r="L400">
        <f t="shared" si="37"/>
        <v>55</v>
      </c>
      <c r="M400" s="6">
        <f t="shared" si="38"/>
        <v>39.285714285714285</v>
      </c>
      <c r="O400" s="2">
        <f t="shared" si="39"/>
        <v>0</v>
      </c>
      <c r="Q400" s="2">
        <f t="shared" si="40"/>
        <v>0</v>
      </c>
      <c r="S400" s="2">
        <f t="shared" si="41"/>
        <v>0</v>
      </c>
      <c r="Y400" s="2">
        <f t="shared" si="42"/>
        <v>0</v>
      </c>
      <c r="Z400" s="2"/>
      <c r="AA400" s="2"/>
      <c r="AB400" s="2"/>
      <c r="AC400" s="2"/>
      <c r="AN400" s="1" t="s">
        <v>1995</v>
      </c>
      <c r="AQ400" t="s">
        <v>1991</v>
      </c>
      <c r="AR400">
        <v>55</v>
      </c>
    </row>
    <row r="401" spans="1:75" ht="45" x14ac:dyDescent="0.25">
      <c r="A401" t="s">
        <v>1897</v>
      </c>
      <c r="B401" t="s">
        <v>1996</v>
      </c>
      <c r="C401" t="s">
        <v>1997</v>
      </c>
      <c r="D401" t="s">
        <v>1998</v>
      </c>
      <c r="E401" t="s">
        <v>1999</v>
      </c>
      <c r="F401" t="s">
        <v>2000</v>
      </c>
      <c r="G401">
        <v>500</v>
      </c>
      <c r="H401" t="s">
        <v>128</v>
      </c>
      <c r="I401">
        <v>9.15</v>
      </c>
      <c r="J401">
        <v>223</v>
      </c>
      <c r="L401">
        <f t="shared" si="37"/>
        <v>223</v>
      </c>
      <c r="M401" s="6">
        <f t="shared" si="38"/>
        <v>44.6</v>
      </c>
      <c r="O401" s="2">
        <f t="shared" si="39"/>
        <v>0</v>
      </c>
      <c r="Q401" s="2">
        <f t="shared" si="40"/>
        <v>0</v>
      </c>
      <c r="S401" s="2">
        <f t="shared" si="41"/>
        <v>0</v>
      </c>
      <c r="Y401" s="2">
        <f t="shared" si="42"/>
        <v>0</v>
      </c>
      <c r="Z401" s="2"/>
      <c r="AA401" s="2"/>
      <c r="AB401" s="2"/>
      <c r="AC401" s="2"/>
      <c r="AN401" s="1" t="s">
        <v>2001</v>
      </c>
      <c r="AQ401" t="s">
        <v>2002</v>
      </c>
      <c r="AR401">
        <v>223</v>
      </c>
    </row>
    <row r="402" spans="1:75" ht="30" x14ac:dyDescent="0.25">
      <c r="A402" t="s">
        <v>1897</v>
      </c>
      <c r="B402" t="s">
        <v>1956</v>
      </c>
      <c r="C402" t="s">
        <v>1957</v>
      </c>
      <c r="E402" t="s">
        <v>2003</v>
      </c>
      <c r="F402" t="s">
        <v>2004</v>
      </c>
      <c r="G402">
        <v>700</v>
      </c>
      <c r="H402" t="s">
        <v>128</v>
      </c>
      <c r="I402">
        <v>5.9</v>
      </c>
      <c r="J402">
        <v>474</v>
      </c>
      <c r="L402">
        <f t="shared" si="37"/>
        <v>474</v>
      </c>
      <c r="M402" s="6">
        <f t="shared" si="38"/>
        <v>67.714285714285722</v>
      </c>
      <c r="N402">
        <v>74.2</v>
      </c>
      <c r="O402" s="2">
        <f t="shared" si="39"/>
        <v>70.666666666666671</v>
      </c>
      <c r="P402">
        <v>23.5</v>
      </c>
      <c r="Q402" s="2">
        <f t="shared" si="40"/>
        <v>27.976190476190478</v>
      </c>
      <c r="R402">
        <v>2.13</v>
      </c>
      <c r="S402" s="2">
        <f t="shared" si="41"/>
        <v>25.357142857142854</v>
      </c>
      <c r="T402">
        <v>96.3</v>
      </c>
      <c r="U402">
        <v>92</v>
      </c>
      <c r="V402">
        <v>99.5</v>
      </c>
      <c r="W402">
        <v>92.2</v>
      </c>
      <c r="X402">
        <v>2.94</v>
      </c>
      <c r="Y402" s="2">
        <f t="shared" si="42"/>
        <v>38.009845288326304</v>
      </c>
      <c r="Z402" s="2"/>
      <c r="AA402" s="2"/>
      <c r="AB402" s="2"/>
      <c r="AC402" s="2"/>
      <c r="AN402" s="1" t="s">
        <v>2005</v>
      </c>
      <c r="AO402" t="s">
        <v>2006</v>
      </c>
      <c r="AQ402" t="s">
        <v>2007</v>
      </c>
      <c r="AR402">
        <v>474</v>
      </c>
    </row>
    <row r="403" spans="1:75" ht="210" x14ac:dyDescent="0.25">
      <c r="A403" t="s">
        <v>1897</v>
      </c>
      <c r="B403" t="s">
        <v>2008</v>
      </c>
      <c r="C403" t="s">
        <v>2009</v>
      </c>
      <c r="D403" t="s">
        <v>1969</v>
      </c>
      <c r="E403" t="s">
        <v>2010</v>
      </c>
      <c r="F403" t="s">
        <v>2011</v>
      </c>
      <c r="G403">
        <v>800</v>
      </c>
      <c r="H403" t="s">
        <v>128</v>
      </c>
      <c r="I403">
        <v>11.673999999999999</v>
      </c>
      <c r="J403">
        <v>524</v>
      </c>
      <c r="L403">
        <f t="shared" si="37"/>
        <v>524</v>
      </c>
      <c r="M403" s="6">
        <f t="shared" si="38"/>
        <v>65.5</v>
      </c>
      <c r="N403">
        <v>148</v>
      </c>
      <c r="O403" s="2">
        <f t="shared" si="39"/>
        <v>123.33333333333334</v>
      </c>
      <c r="P403">
        <v>71.599999999999994</v>
      </c>
      <c r="Q403" s="2">
        <f t="shared" si="40"/>
        <v>74.583333333333329</v>
      </c>
      <c r="R403">
        <v>4.07</v>
      </c>
      <c r="S403" s="2">
        <f t="shared" si="41"/>
        <v>42.395833333333336</v>
      </c>
      <c r="T403">
        <v>99.7</v>
      </c>
      <c r="U403">
        <v>97.6</v>
      </c>
      <c r="V403">
        <v>99.8</v>
      </c>
      <c r="W403">
        <v>97.9</v>
      </c>
      <c r="X403">
        <v>69</v>
      </c>
      <c r="Y403" s="2">
        <f t="shared" si="42"/>
        <v>111.13486005089057</v>
      </c>
      <c r="Z403" s="2"/>
      <c r="AA403" s="2"/>
      <c r="AB403" s="2"/>
      <c r="AC403" s="2"/>
      <c r="AN403" s="1" t="s">
        <v>2012</v>
      </c>
      <c r="AO403" t="s">
        <v>2013</v>
      </c>
      <c r="AQ403" t="s">
        <v>2014</v>
      </c>
      <c r="AR403">
        <v>524</v>
      </c>
    </row>
    <row r="404" spans="1:75" ht="45" x14ac:dyDescent="0.25">
      <c r="A404" t="s">
        <v>1897</v>
      </c>
      <c r="B404" t="s">
        <v>1956</v>
      </c>
      <c r="C404" t="s">
        <v>1957</v>
      </c>
      <c r="D404" t="s">
        <v>2015</v>
      </c>
      <c r="E404" t="s">
        <v>2016</v>
      </c>
      <c r="F404" t="s">
        <v>2017</v>
      </c>
      <c r="G404">
        <v>350</v>
      </c>
      <c r="H404" t="s">
        <v>128</v>
      </c>
      <c r="J404">
        <v>200</v>
      </c>
      <c r="L404">
        <f t="shared" si="37"/>
        <v>200</v>
      </c>
      <c r="M404" s="6">
        <f t="shared" si="38"/>
        <v>57.142857142857139</v>
      </c>
      <c r="O404" s="2">
        <f t="shared" si="39"/>
        <v>0</v>
      </c>
      <c r="Q404" s="2">
        <f t="shared" si="40"/>
        <v>0</v>
      </c>
      <c r="S404" s="2">
        <f t="shared" si="41"/>
        <v>0</v>
      </c>
      <c r="Y404" s="2">
        <f t="shared" si="42"/>
        <v>0</v>
      </c>
      <c r="Z404" s="2"/>
      <c r="AA404" s="2"/>
      <c r="AB404" s="2"/>
      <c r="AC404" s="2"/>
      <c r="AN404" s="1" t="s">
        <v>2018</v>
      </c>
      <c r="AO404" t="s">
        <v>2019</v>
      </c>
      <c r="AQ404" t="s">
        <v>2020</v>
      </c>
      <c r="AR404">
        <v>200</v>
      </c>
    </row>
    <row r="405" spans="1:75" ht="30" x14ac:dyDescent="0.25">
      <c r="A405" t="s">
        <v>1897</v>
      </c>
      <c r="B405" t="s">
        <v>2021</v>
      </c>
      <c r="C405" t="s">
        <v>2022</v>
      </c>
      <c r="D405" t="s">
        <v>2023</v>
      </c>
      <c r="E405" t="s">
        <v>2024</v>
      </c>
      <c r="F405" t="s">
        <v>2025</v>
      </c>
      <c r="G405">
        <v>75</v>
      </c>
      <c r="H405" t="s">
        <v>128</v>
      </c>
      <c r="I405">
        <v>0.83</v>
      </c>
      <c r="J405">
        <v>66</v>
      </c>
      <c r="L405">
        <f t="shared" si="37"/>
        <v>66</v>
      </c>
      <c r="M405" s="6">
        <f t="shared" si="38"/>
        <v>88</v>
      </c>
      <c r="O405" s="2">
        <f t="shared" si="39"/>
        <v>0</v>
      </c>
      <c r="Q405" s="2">
        <f t="shared" si="40"/>
        <v>0</v>
      </c>
      <c r="S405" s="2">
        <f t="shared" si="41"/>
        <v>0</v>
      </c>
      <c r="Y405" s="2">
        <f t="shared" si="42"/>
        <v>0</v>
      </c>
      <c r="Z405" s="2"/>
      <c r="AA405" s="2"/>
      <c r="AB405" s="2"/>
      <c r="AC405" s="2"/>
      <c r="AN405" s="1" t="s">
        <v>2026</v>
      </c>
      <c r="AQ405" t="s">
        <v>2027</v>
      </c>
      <c r="AR405">
        <v>66</v>
      </c>
    </row>
    <row r="406" spans="1:75" ht="60" x14ac:dyDescent="0.25">
      <c r="A406" t="s">
        <v>1897</v>
      </c>
      <c r="B406" t="s">
        <v>1914</v>
      </c>
      <c r="C406" t="s">
        <v>1915</v>
      </c>
      <c r="D406" t="s">
        <v>2028</v>
      </c>
      <c r="E406" t="s">
        <v>2029</v>
      </c>
      <c r="F406" t="s">
        <v>2030</v>
      </c>
      <c r="G406">
        <v>150</v>
      </c>
      <c r="H406" t="s">
        <v>128</v>
      </c>
      <c r="I406">
        <v>1.7450000000000001</v>
      </c>
      <c r="J406">
        <v>103</v>
      </c>
      <c r="L406">
        <f t="shared" si="37"/>
        <v>103</v>
      </c>
      <c r="M406" s="6">
        <f t="shared" si="38"/>
        <v>68.666666666666671</v>
      </c>
      <c r="O406" s="2">
        <f t="shared" si="39"/>
        <v>0</v>
      </c>
      <c r="Q406" s="2">
        <f t="shared" si="40"/>
        <v>0</v>
      </c>
      <c r="S406" s="2">
        <f t="shared" si="41"/>
        <v>0</v>
      </c>
      <c r="Y406" s="2">
        <f t="shared" si="42"/>
        <v>0</v>
      </c>
      <c r="Z406" s="2"/>
      <c r="AA406" s="2"/>
      <c r="AB406" s="2"/>
      <c r="AC406" s="2"/>
      <c r="AN406" s="1" t="s">
        <v>2031</v>
      </c>
      <c r="AQ406" t="s">
        <v>2032</v>
      </c>
      <c r="AR406">
        <v>103</v>
      </c>
    </row>
    <row r="407" spans="1:75" ht="75" x14ac:dyDescent="0.25">
      <c r="A407" t="s">
        <v>1897</v>
      </c>
      <c r="B407" t="s">
        <v>1967</v>
      </c>
      <c r="C407" t="s">
        <v>1968</v>
      </c>
      <c r="D407" t="s">
        <v>1969</v>
      </c>
      <c r="E407" t="s">
        <v>2033</v>
      </c>
      <c r="F407" t="s">
        <v>2034</v>
      </c>
      <c r="G407">
        <v>160</v>
      </c>
      <c r="H407" t="s">
        <v>128</v>
      </c>
      <c r="I407">
        <v>0.93700000000000006</v>
      </c>
      <c r="J407">
        <v>99</v>
      </c>
      <c r="L407">
        <f t="shared" si="37"/>
        <v>99</v>
      </c>
      <c r="M407" s="6">
        <f t="shared" si="38"/>
        <v>61.875</v>
      </c>
      <c r="O407" s="2">
        <f t="shared" si="39"/>
        <v>0</v>
      </c>
      <c r="Q407" s="2">
        <f t="shared" si="40"/>
        <v>0</v>
      </c>
      <c r="S407" s="2">
        <f t="shared" si="41"/>
        <v>0</v>
      </c>
      <c r="Y407" s="2">
        <f t="shared" si="42"/>
        <v>0</v>
      </c>
      <c r="Z407" s="2"/>
      <c r="AA407" s="2"/>
      <c r="AB407" s="2"/>
      <c r="AC407" s="2"/>
      <c r="AD407">
        <v>64.3</v>
      </c>
      <c r="AK407">
        <v>100</v>
      </c>
      <c r="AN407" s="1" t="s">
        <v>2035</v>
      </c>
      <c r="AQ407" t="s">
        <v>2036</v>
      </c>
      <c r="AR407">
        <v>99</v>
      </c>
    </row>
    <row r="408" spans="1:75" x14ac:dyDescent="0.25">
      <c r="A408" t="s">
        <v>1897</v>
      </c>
      <c r="B408" t="s">
        <v>1956</v>
      </c>
      <c r="C408" t="s">
        <v>1957</v>
      </c>
      <c r="E408" t="s">
        <v>2037</v>
      </c>
      <c r="F408" t="s">
        <v>2038</v>
      </c>
      <c r="G408">
        <v>3000</v>
      </c>
      <c r="H408" t="s">
        <v>128</v>
      </c>
      <c r="I408">
        <v>12.775</v>
      </c>
      <c r="J408">
        <v>2022</v>
      </c>
      <c r="L408">
        <f t="shared" si="37"/>
        <v>2022</v>
      </c>
      <c r="M408" s="6">
        <f t="shared" si="38"/>
        <v>67.400000000000006</v>
      </c>
      <c r="N408">
        <v>749</v>
      </c>
      <c r="O408" s="2">
        <f t="shared" si="39"/>
        <v>166.44444444444443</v>
      </c>
      <c r="P408">
        <v>213</v>
      </c>
      <c r="Q408" s="2">
        <f t="shared" si="40"/>
        <v>59.166666666666664</v>
      </c>
      <c r="R408">
        <v>17</v>
      </c>
      <c r="S408" s="2">
        <f t="shared" si="41"/>
        <v>47.222222222222221</v>
      </c>
      <c r="T408">
        <v>93.2</v>
      </c>
      <c r="U408">
        <v>87.4</v>
      </c>
      <c r="V408">
        <v>94.6</v>
      </c>
      <c r="W408">
        <v>78.8</v>
      </c>
      <c r="X408">
        <v>50</v>
      </c>
      <c r="Y408" s="2">
        <f t="shared" si="42"/>
        <v>76.723541048466885</v>
      </c>
      <c r="Z408" s="2">
        <v>20574</v>
      </c>
      <c r="AA408" s="2"/>
      <c r="AB408" s="2"/>
      <c r="AC408" s="2"/>
      <c r="AD408">
        <v>21.7</v>
      </c>
      <c r="AE408">
        <v>48.1</v>
      </c>
      <c r="AL408">
        <v>100</v>
      </c>
      <c r="AQ408" t="s">
        <v>1913</v>
      </c>
      <c r="AR408">
        <v>125</v>
      </c>
      <c r="AS408" t="s">
        <v>2039</v>
      </c>
      <c r="AT408">
        <v>1897</v>
      </c>
      <c r="AU408" t="s">
        <v>2040</v>
      </c>
      <c r="AV408" t="s">
        <v>144</v>
      </c>
      <c r="AX408" t="s">
        <v>2040</v>
      </c>
      <c r="AY408" t="s">
        <v>144</v>
      </c>
      <c r="BA408" t="s">
        <v>2041</v>
      </c>
      <c r="BB408" t="s">
        <v>144</v>
      </c>
      <c r="BD408" t="s">
        <v>2042</v>
      </c>
      <c r="BE408" t="s">
        <v>719</v>
      </c>
      <c r="BG408" t="s">
        <v>2043</v>
      </c>
      <c r="BH408" t="s">
        <v>182</v>
      </c>
      <c r="BJ408" t="s">
        <v>2044</v>
      </c>
      <c r="BK408" t="s">
        <v>182</v>
      </c>
      <c r="BM408" t="s">
        <v>2045</v>
      </c>
      <c r="BN408" t="s">
        <v>218</v>
      </c>
      <c r="BP408" t="s">
        <v>2046</v>
      </c>
      <c r="BQ408" t="s">
        <v>218</v>
      </c>
      <c r="BS408" t="s">
        <v>2047</v>
      </c>
      <c r="BT408" t="s">
        <v>218</v>
      </c>
      <c r="BV408" t="s">
        <v>2048</v>
      </c>
      <c r="BW408" t="s">
        <v>218</v>
      </c>
    </row>
    <row r="409" spans="1:75" ht="105" x14ac:dyDescent="0.25">
      <c r="A409" t="s">
        <v>1897</v>
      </c>
      <c r="B409" t="s">
        <v>1956</v>
      </c>
      <c r="C409" t="s">
        <v>1957</v>
      </c>
      <c r="D409" t="s">
        <v>2049</v>
      </c>
      <c r="E409" t="s">
        <v>2050</v>
      </c>
      <c r="F409" t="s">
        <v>2051</v>
      </c>
      <c r="G409">
        <v>340</v>
      </c>
      <c r="H409" t="s">
        <v>128</v>
      </c>
      <c r="I409">
        <v>3</v>
      </c>
      <c r="J409">
        <v>400</v>
      </c>
      <c r="L409">
        <f t="shared" si="37"/>
        <v>400</v>
      </c>
      <c r="M409" s="6">
        <f t="shared" si="38"/>
        <v>117.64705882352942</v>
      </c>
      <c r="O409" s="2">
        <f t="shared" si="39"/>
        <v>0</v>
      </c>
      <c r="Q409" s="2">
        <f t="shared" si="40"/>
        <v>0</v>
      </c>
      <c r="S409" s="2">
        <f t="shared" si="41"/>
        <v>0</v>
      </c>
      <c r="Y409" s="2">
        <f t="shared" si="42"/>
        <v>0</v>
      </c>
      <c r="Z409" s="2"/>
      <c r="AA409" s="2"/>
      <c r="AB409" s="2"/>
      <c r="AC409" s="2"/>
      <c r="AN409" s="1" t="s">
        <v>2052</v>
      </c>
      <c r="AQ409" t="s">
        <v>2053</v>
      </c>
      <c r="AR409">
        <v>400</v>
      </c>
    </row>
    <row r="410" spans="1:75" ht="75" x14ac:dyDescent="0.25">
      <c r="A410" t="s">
        <v>1897</v>
      </c>
      <c r="B410" t="s">
        <v>1956</v>
      </c>
      <c r="C410" t="s">
        <v>1957</v>
      </c>
      <c r="D410" t="s">
        <v>2054</v>
      </c>
      <c r="E410" t="s">
        <v>2055</v>
      </c>
      <c r="F410" t="s">
        <v>2056</v>
      </c>
      <c r="G410">
        <v>50</v>
      </c>
      <c r="H410" t="s">
        <v>128</v>
      </c>
      <c r="I410">
        <v>1</v>
      </c>
      <c r="J410">
        <v>42</v>
      </c>
      <c r="L410">
        <f t="shared" si="37"/>
        <v>42</v>
      </c>
      <c r="M410" s="6">
        <f t="shared" si="38"/>
        <v>84</v>
      </c>
      <c r="O410" s="2">
        <f t="shared" si="39"/>
        <v>0</v>
      </c>
      <c r="Q410" s="2">
        <f t="shared" si="40"/>
        <v>0</v>
      </c>
      <c r="S410" s="2">
        <f t="shared" si="41"/>
        <v>0</v>
      </c>
      <c r="Y410" s="2">
        <f t="shared" si="42"/>
        <v>0</v>
      </c>
      <c r="Z410" s="2"/>
      <c r="AA410" s="2"/>
      <c r="AB410" s="2"/>
      <c r="AC410" s="2"/>
      <c r="AN410" s="1" t="s">
        <v>2057</v>
      </c>
      <c r="AO410" t="s">
        <v>2058</v>
      </c>
      <c r="AQ410" t="s">
        <v>2053</v>
      </c>
      <c r="AR410">
        <v>42</v>
      </c>
    </row>
    <row r="411" spans="1:75" ht="30" x14ac:dyDescent="0.25">
      <c r="A411" t="s">
        <v>1897</v>
      </c>
      <c r="B411" t="s">
        <v>1950</v>
      </c>
      <c r="C411" t="s">
        <v>1951</v>
      </c>
      <c r="D411" t="s">
        <v>1952</v>
      </c>
      <c r="E411" t="s">
        <v>2059</v>
      </c>
      <c r="F411" t="s">
        <v>2060</v>
      </c>
      <c r="G411">
        <v>150</v>
      </c>
      <c r="H411" t="s">
        <v>128</v>
      </c>
      <c r="I411">
        <v>1.5149999999999999</v>
      </c>
      <c r="J411">
        <v>90</v>
      </c>
      <c r="L411">
        <f t="shared" si="37"/>
        <v>90</v>
      </c>
      <c r="M411" s="6">
        <f t="shared" si="38"/>
        <v>60</v>
      </c>
      <c r="O411" s="2">
        <f t="shared" si="39"/>
        <v>0</v>
      </c>
      <c r="Q411" s="2">
        <f t="shared" si="40"/>
        <v>0</v>
      </c>
      <c r="S411" s="2">
        <f t="shared" si="41"/>
        <v>0</v>
      </c>
      <c r="Y411" s="2">
        <f t="shared" si="42"/>
        <v>0</v>
      </c>
      <c r="Z411" s="2"/>
      <c r="AA411" s="2"/>
      <c r="AB411" s="2"/>
      <c r="AC411" s="2"/>
      <c r="AN411" s="1" t="s">
        <v>2061</v>
      </c>
      <c r="AQ411" t="s">
        <v>2062</v>
      </c>
      <c r="AR411">
        <v>90</v>
      </c>
    </row>
    <row r="412" spans="1:75" ht="75" x14ac:dyDescent="0.25">
      <c r="A412" t="s">
        <v>1897</v>
      </c>
      <c r="B412" t="s">
        <v>2021</v>
      </c>
      <c r="C412" t="s">
        <v>2022</v>
      </c>
      <c r="D412" t="s">
        <v>2023</v>
      </c>
      <c r="E412" t="s">
        <v>2063</v>
      </c>
      <c r="F412" t="s">
        <v>2064</v>
      </c>
      <c r="G412">
        <v>100</v>
      </c>
      <c r="H412" t="s">
        <v>128</v>
      </c>
      <c r="I412">
        <v>1.099</v>
      </c>
      <c r="J412">
        <v>44</v>
      </c>
      <c r="L412">
        <f t="shared" si="37"/>
        <v>44</v>
      </c>
      <c r="M412" s="6">
        <f t="shared" si="38"/>
        <v>44</v>
      </c>
      <c r="O412" s="2">
        <f t="shared" si="39"/>
        <v>0</v>
      </c>
      <c r="Q412" s="2">
        <f t="shared" si="40"/>
        <v>0</v>
      </c>
      <c r="S412" s="2">
        <f t="shared" si="41"/>
        <v>0</v>
      </c>
      <c r="Y412" s="2">
        <f t="shared" si="42"/>
        <v>0</v>
      </c>
      <c r="Z412" s="2"/>
      <c r="AA412" s="2"/>
      <c r="AB412" s="2"/>
      <c r="AC412" s="2"/>
      <c r="AN412" s="1" t="s">
        <v>2065</v>
      </c>
      <c r="AQ412" t="s">
        <v>2066</v>
      </c>
      <c r="AR412">
        <v>44</v>
      </c>
    </row>
    <row r="413" spans="1:75" ht="60" x14ac:dyDescent="0.25">
      <c r="A413" t="s">
        <v>1897</v>
      </c>
      <c r="B413" t="s">
        <v>2021</v>
      </c>
      <c r="C413" t="s">
        <v>2022</v>
      </c>
      <c r="D413" t="s">
        <v>2023</v>
      </c>
      <c r="E413" t="s">
        <v>2067</v>
      </c>
      <c r="F413" t="s">
        <v>2068</v>
      </c>
      <c r="G413">
        <v>400</v>
      </c>
      <c r="H413" t="s">
        <v>128</v>
      </c>
      <c r="I413">
        <v>4.0449999999999999</v>
      </c>
      <c r="J413">
        <v>293</v>
      </c>
      <c r="L413">
        <f t="shared" si="37"/>
        <v>293</v>
      </c>
      <c r="M413" s="6">
        <f t="shared" si="38"/>
        <v>73.25</v>
      </c>
      <c r="O413" s="2">
        <f t="shared" si="39"/>
        <v>0</v>
      </c>
      <c r="Q413" s="2">
        <f t="shared" si="40"/>
        <v>0</v>
      </c>
      <c r="S413" s="2">
        <f t="shared" si="41"/>
        <v>0</v>
      </c>
      <c r="Y413" s="2">
        <f t="shared" si="42"/>
        <v>0</v>
      </c>
      <c r="Z413" s="2"/>
      <c r="AA413" s="2"/>
      <c r="AB413" s="2"/>
      <c r="AC413" s="2"/>
      <c r="AD413">
        <v>185</v>
      </c>
      <c r="AK413">
        <v>100</v>
      </c>
      <c r="AN413" s="1" t="s">
        <v>2069</v>
      </c>
      <c r="AO413" s="1" t="s">
        <v>2070</v>
      </c>
      <c r="AQ413" t="s">
        <v>2066</v>
      </c>
      <c r="AR413">
        <v>293</v>
      </c>
    </row>
    <row r="414" spans="1:75" ht="90" x14ac:dyDescent="0.25">
      <c r="A414" t="s">
        <v>1897</v>
      </c>
      <c r="B414" t="s">
        <v>2021</v>
      </c>
      <c r="C414" t="s">
        <v>2022</v>
      </c>
      <c r="D414" t="s">
        <v>2023</v>
      </c>
      <c r="E414" t="s">
        <v>2071</v>
      </c>
      <c r="F414" t="s">
        <v>2072</v>
      </c>
      <c r="G414">
        <v>350</v>
      </c>
      <c r="H414" t="s">
        <v>128</v>
      </c>
      <c r="I414">
        <v>5.2169999999999996</v>
      </c>
      <c r="J414">
        <v>233</v>
      </c>
      <c r="L414">
        <f t="shared" si="37"/>
        <v>233</v>
      </c>
      <c r="M414" s="6">
        <f t="shared" si="38"/>
        <v>66.571428571428569</v>
      </c>
      <c r="N414">
        <v>173</v>
      </c>
      <c r="O414" s="2">
        <f t="shared" si="39"/>
        <v>329.52380952380952</v>
      </c>
      <c r="Q414" s="2">
        <f t="shared" si="40"/>
        <v>0</v>
      </c>
      <c r="S414" s="2">
        <f t="shared" si="41"/>
        <v>0</v>
      </c>
      <c r="Y414" s="2">
        <f t="shared" si="42"/>
        <v>0</v>
      </c>
      <c r="Z414" s="2"/>
      <c r="AA414" s="2"/>
      <c r="AB414" s="2"/>
      <c r="AC414" s="2"/>
      <c r="AN414" s="1" t="s">
        <v>2073</v>
      </c>
      <c r="AQ414" t="s">
        <v>2074</v>
      </c>
      <c r="AR414">
        <v>233</v>
      </c>
    </row>
    <row r="415" spans="1:75" ht="75" x14ac:dyDescent="0.25">
      <c r="A415" t="s">
        <v>1897</v>
      </c>
      <c r="B415" t="s">
        <v>1914</v>
      </c>
      <c r="C415" t="s">
        <v>1915</v>
      </c>
      <c r="D415" t="s">
        <v>2023</v>
      </c>
      <c r="E415" t="s">
        <v>2075</v>
      </c>
      <c r="F415" t="s">
        <v>2076</v>
      </c>
      <c r="G415">
        <v>100</v>
      </c>
      <c r="H415" t="s">
        <v>128</v>
      </c>
      <c r="I415">
        <v>1.589</v>
      </c>
      <c r="J415">
        <v>71</v>
      </c>
      <c r="L415">
        <f t="shared" si="37"/>
        <v>71</v>
      </c>
      <c r="M415" s="6">
        <f t="shared" si="38"/>
        <v>71</v>
      </c>
      <c r="N415">
        <v>21.9</v>
      </c>
      <c r="O415" s="2">
        <f t="shared" si="39"/>
        <v>146</v>
      </c>
      <c r="Q415" s="2">
        <f t="shared" si="40"/>
        <v>0</v>
      </c>
      <c r="S415" s="2">
        <f t="shared" si="41"/>
        <v>0</v>
      </c>
      <c r="Y415" s="2">
        <f t="shared" si="42"/>
        <v>0</v>
      </c>
      <c r="Z415" s="2"/>
      <c r="AA415" s="2"/>
      <c r="AB415" s="2"/>
      <c r="AC415" s="2"/>
      <c r="AN415" s="1" t="s">
        <v>2077</v>
      </c>
      <c r="AQ415" t="s">
        <v>2074</v>
      </c>
      <c r="AR415">
        <v>71</v>
      </c>
    </row>
    <row r="416" spans="1:75" ht="150" x14ac:dyDescent="0.25">
      <c r="A416" t="s">
        <v>1897</v>
      </c>
      <c r="B416" t="s">
        <v>1914</v>
      </c>
      <c r="C416" t="s">
        <v>1915</v>
      </c>
      <c r="E416" t="s">
        <v>2078</v>
      </c>
      <c r="F416" t="s">
        <v>2079</v>
      </c>
      <c r="G416">
        <v>350</v>
      </c>
      <c r="H416" t="s">
        <v>128</v>
      </c>
      <c r="I416">
        <v>4.67</v>
      </c>
      <c r="J416">
        <v>272</v>
      </c>
      <c r="L416">
        <f t="shared" si="37"/>
        <v>272</v>
      </c>
      <c r="M416" s="6">
        <f t="shared" si="38"/>
        <v>77.714285714285708</v>
      </c>
      <c r="N416">
        <v>15</v>
      </c>
      <c r="O416" s="2">
        <f t="shared" si="39"/>
        <v>28.571428571428569</v>
      </c>
      <c r="P416">
        <v>11.4</v>
      </c>
      <c r="Q416" s="2">
        <f t="shared" si="40"/>
        <v>27.142857142857146</v>
      </c>
      <c r="R416">
        <v>1.62</v>
      </c>
      <c r="S416" s="2">
        <f t="shared" si="41"/>
        <v>38.571428571428577</v>
      </c>
      <c r="T416">
        <v>96.2</v>
      </c>
      <c r="U416">
        <v>88.6</v>
      </c>
      <c r="V416">
        <v>94.2</v>
      </c>
      <c r="W416">
        <v>74.099999999999994</v>
      </c>
      <c r="X416">
        <v>0</v>
      </c>
      <c r="Y416" s="2">
        <f t="shared" si="42"/>
        <v>30.944852941176464</v>
      </c>
      <c r="Z416" s="2"/>
      <c r="AA416" s="2"/>
      <c r="AB416" s="2"/>
      <c r="AC416" s="2"/>
      <c r="AD416">
        <v>0.2</v>
      </c>
      <c r="AF416">
        <v>100</v>
      </c>
      <c r="AN416" s="1" t="s">
        <v>2080</v>
      </c>
      <c r="AQ416" t="s">
        <v>2081</v>
      </c>
      <c r="AR416">
        <v>272</v>
      </c>
    </row>
    <row r="417" spans="1:74" ht="105" x14ac:dyDescent="0.25">
      <c r="A417" t="s">
        <v>1897</v>
      </c>
      <c r="B417" t="s">
        <v>1956</v>
      </c>
      <c r="C417" t="s">
        <v>1957</v>
      </c>
      <c r="E417" t="s">
        <v>2082</v>
      </c>
      <c r="F417" t="s">
        <v>2083</v>
      </c>
      <c r="G417">
        <v>150</v>
      </c>
      <c r="H417" t="s">
        <v>128</v>
      </c>
      <c r="I417">
        <v>0.81</v>
      </c>
      <c r="J417">
        <v>100</v>
      </c>
      <c r="L417">
        <f t="shared" si="37"/>
        <v>100</v>
      </c>
      <c r="M417" s="6">
        <f t="shared" si="38"/>
        <v>66.666666666666657</v>
      </c>
      <c r="O417" s="2">
        <f t="shared" si="39"/>
        <v>0</v>
      </c>
      <c r="Q417" s="2">
        <f t="shared" si="40"/>
        <v>0</v>
      </c>
      <c r="S417" s="2">
        <f t="shared" si="41"/>
        <v>0</v>
      </c>
      <c r="Y417" s="2">
        <f t="shared" si="42"/>
        <v>0</v>
      </c>
      <c r="Z417" s="2"/>
      <c r="AA417" s="2"/>
      <c r="AB417" s="2"/>
      <c r="AC417" s="2"/>
      <c r="AN417" s="1" t="s">
        <v>2084</v>
      </c>
      <c r="AQ417" t="s">
        <v>2085</v>
      </c>
      <c r="AR417">
        <v>100</v>
      </c>
    </row>
    <row r="418" spans="1:74" ht="75" x14ac:dyDescent="0.25">
      <c r="A418" t="s">
        <v>1897</v>
      </c>
      <c r="B418" t="s">
        <v>1956</v>
      </c>
      <c r="C418" t="s">
        <v>1957</v>
      </c>
      <c r="D418" t="s">
        <v>2086</v>
      </c>
      <c r="E418" t="s">
        <v>2087</v>
      </c>
      <c r="F418" t="s">
        <v>2088</v>
      </c>
      <c r="G418">
        <v>250</v>
      </c>
      <c r="H418" t="s">
        <v>128</v>
      </c>
      <c r="I418">
        <v>3</v>
      </c>
      <c r="J418">
        <v>122</v>
      </c>
      <c r="L418">
        <f t="shared" si="37"/>
        <v>122</v>
      </c>
      <c r="M418" s="6">
        <f t="shared" si="38"/>
        <v>48.8</v>
      </c>
      <c r="O418" s="2">
        <f t="shared" si="39"/>
        <v>0</v>
      </c>
      <c r="Q418" s="2">
        <f t="shared" si="40"/>
        <v>0</v>
      </c>
      <c r="S418" s="2">
        <f t="shared" si="41"/>
        <v>0</v>
      </c>
      <c r="Y418" s="2">
        <f t="shared" si="42"/>
        <v>0</v>
      </c>
      <c r="Z418" s="2"/>
      <c r="AA418" s="2"/>
      <c r="AB418" s="2"/>
      <c r="AC418" s="2"/>
      <c r="AN418" s="1" t="s">
        <v>2089</v>
      </c>
      <c r="AO418" s="1" t="s">
        <v>2090</v>
      </c>
      <c r="AQ418" t="s">
        <v>2091</v>
      </c>
      <c r="AR418">
        <v>122</v>
      </c>
    </row>
    <row r="419" spans="1:74" ht="150" x14ac:dyDescent="0.25">
      <c r="A419" t="s">
        <v>1897</v>
      </c>
      <c r="B419" t="s">
        <v>896</v>
      </c>
      <c r="C419" t="s">
        <v>897</v>
      </c>
      <c r="D419" t="s">
        <v>2092</v>
      </c>
      <c r="E419" t="s">
        <v>2093</v>
      </c>
      <c r="F419" t="s">
        <v>2094</v>
      </c>
      <c r="G419">
        <v>900</v>
      </c>
      <c r="H419" t="s">
        <v>171</v>
      </c>
      <c r="I419">
        <v>17.62</v>
      </c>
      <c r="J419">
        <v>1200</v>
      </c>
      <c r="L419">
        <f t="shared" si="37"/>
        <v>1200</v>
      </c>
      <c r="M419" s="6">
        <f t="shared" si="38"/>
        <v>133.33333333333331</v>
      </c>
      <c r="N419">
        <v>811</v>
      </c>
      <c r="O419" s="2">
        <f t="shared" si="39"/>
        <v>600.74074074074076</v>
      </c>
      <c r="P419">
        <v>71.099999999999994</v>
      </c>
      <c r="Q419" s="2">
        <f t="shared" si="40"/>
        <v>65.833333333333329</v>
      </c>
      <c r="R419">
        <v>13.6</v>
      </c>
      <c r="S419" s="2">
        <f t="shared" si="41"/>
        <v>125.92592592592591</v>
      </c>
      <c r="V419">
        <v>82.8</v>
      </c>
      <c r="W419">
        <v>91.9</v>
      </c>
      <c r="X419">
        <v>76.599999999999994</v>
      </c>
      <c r="Y419" s="2">
        <f t="shared" si="42"/>
        <v>0</v>
      </c>
      <c r="Z419" s="2"/>
      <c r="AA419" s="2"/>
      <c r="AB419" s="2"/>
      <c r="AC419" s="2"/>
      <c r="AN419" s="1" t="s">
        <v>2095</v>
      </c>
      <c r="AO419" t="s">
        <v>2096</v>
      </c>
      <c r="AP419" s="1" t="s">
        <v>2097</v>
      </c>
      <c r="AQ419" t="s">
        <v>2098</v>
      </c>
      <c r="AR419">
        <v>1200</v>
      </c>
    </row>
    <row r="420" spans="1:74" ht="60" x14ac:dyDescent="0.25">
      <c r="A420" t="s">
        <v>1897</v>
      </c>
      <c r="B420" t="s">
        <v>2099</v>
      </c>
      <c r="C420" t="s">
        <v>2100</v>
      </c>
      <c r="D420" t="s">
        <v>2101</v>
      </c>
      <c r="E420" t="s">
        <v>2102</v>
      </c>
      <c r="F420" t="s">
        <v>2103</v>
      </c>
      <c r="G420">
        <v>320</v>
      </c>
      <c r="H420" t="s">
        <v>128</v>
      </c>
      <c r="I420">
        <v>3.7</v>
      </c>
      <c r="J420">
        <v>300</v>
      </c>
      <c r="L420">
        <f t="shared" si="37"/>
        <v>300</v>
      </c>
      <c r="M420" s="6">
        <f t="shared" si="38"/>
        <v>93.75</v>
      </c>
      <c r="O420" s="2">
        <f t="shared" si="39"/>
        <v>0</v>
      </c>
      <c r="Q420" s="2">
        <f t="shared" si="40"/>
        <v>0</v>
      </c>
      <c r="S420" s="2">
        <f t="shared" si="41"/>
        <v>0</v>
      </c>
      <c r="Y420" s="2">
        <f t="shared" si="42"/>
        <v>0</v>
      </c>
      <c r="Z420" s="2"/>
      <c r="AA420" s="2"/>
      <c r="AB420" s="2"/>
      <c r="AC420" s="2"/>
      <c r="AN420" s="1" t="s">
        <v>2104</v>
      </c>
      <c r="AQ420" t="s">
        <v>2105</v>
      </c>
      <c r="AR420">
        <v>300</v>
      </c>
      <c r="AS420" t="s">
        <v>2106</v>
      </c>
      <c r="AT420" t="s">
        <v>144</v>
      </c>
    </row>
    <row r="421" spans="1:74" x14ac:dyDescent="0.25">
      <c r="A421" t="s">
        <v>1897</v>
      </c>
      <c r="B421" t="s">
        <v>2099</v>
      </c>
      <c r="C421" t="s">
        <v>2100</v>
      </c>
      <c r="E421" t="s">
        <v>2107</v>
      </c>
      <c r="F421" t="s">
        <v>2108</v>
      </c>
      <c r="G421">
        <v>35</v>
      </c>
      <c r="H421" t="s">
        <v>128</v>
      </c>
      <c r="I421">
        <v>0.5</v>
      </c>
      <c r="J421">
        <v>35</v>
      </c>
      <c r="L421">
        <f t="shared" si="37"/>
        <v>35</v>
      </c>
      <c r="M421" s="6">
        <f t="shared" si="38"/>
        <v>100</v>
      </c>
      <c r="O421" s="2">
        <f t="shared" si="39"/>
        <v>0</v>
      </c>
      <c r="Q421" s="2">
        <f t="shared" si="40"/>
        <v>0</v>
      </c>
      <c r="S421" s="2">
        <f t="shared" si="41"/>
        <v>0</v>
      </c>
      <c r="Y421" s="2">
        <f t="shared" si="42"/>
        <v>0</v>
      </c>
      <c r="Z421" s="2"/>
      <c r="AA421" s="2"/>
      <c r="AB421" s="2"/>
      <c r="AC421" s="2"/>
      <c r="AQ421" t="s">
        <v>2105</v>
      </c>
      <c r="AR421">
        <v>35</v>
      </c>
    </row>
    <row r="422" spans="1:74" ht="135" x14ac:dyDescent="0.25">
      <c r="A422" t="s">
        <v>1897</v>
      </c>
      <c r="B422" t="s">
        <v>1914</v>
      </c>
      <c r="C422" t="s">
        <v>1915</v>
      </c>
      <c r="D422" t="s">
        <v>2109</v>
      </c>
      <c r="E422" t="s">
        <v>2110</v>
      </c>
      <c r="F422" t="s">
        <v>2111</v>
      </c>
      <c r="G422">
        <v>120</v>
      </c>
      <c r="H422" t="s">
        <v>128</v>
      </c>
      <c r="I422">
        <v>2.5499999999999998</v>
      </c>
      <c r="J422">
        <v>124</v>
      </c>
      <c r="L422">
        <f t="shared" si="37"/>
        <v>124</v>
      </c>
      <c r="M422" s="6">
        <f t="shared" si="38"/>
        <v>103.33333333333334</v>
      </c>
      <c r="O422" s="2">
        <f t="shared" si="39"/>
        <v>0</v>
      </c>
      <c r="Q422" s="2">
        <f t="shared" si="40"/>
        <v>0</v>
      </c>
      <c r="S422" s="2">
        <f t="shared" si="41"/>
        <v>0</v>
      </c>
      <c r="Y422" s="2">
        <f t="shared" si="42"/>
        <v>0</v>
      </c>
      <c r="Z422" s="2"/>
      <c r="AA422" s="2"/>
      <c r="AB422" s="2"/>
      <c r="AC422" s="2"/>
      <c r="AN422" s="1" t="s">
        <v>2112</v>
      </c>
      <c r="AQ422" t="s">
        <v>2113</v>
      </c>
      <c r="AR422">
        <v>124</v>
      </c>
    </row>
    <row r="423" spans="1:74" ht="120" x14ac:dyDescent="0.25">
      <c r="A423" t="s">
        <v>1897</v>
      </c>
      <c r="B423" t="s">
        <v>1914</v>
      </c>
      <c r="C423" t="s">
        <v>1915</v>
      </c>
      <c r="D423" t="s">
        <v>2028</v>
      </c>
      <c r="E423" t="s">
        <v>2114</v>
      </c>
      <c r="F423" t="s">
        <v>2115</v>
      </c>
      <c r="G423">
        <v>60</v>
      </c>
      <c r="H423" t="s">
        <v>128</v>
      </c>
      <c r="I423">
        <v>1.36</v>
      </c>
      <c r="J423">
        <v>86</v>
      </c>
      <c r="L423">
        <f t="shared" si="37"/>
        <v>86</v>
      </c>
      <c r="M423" s="6">
        <f t="shared" si="38"/>
        <v>143.33333333333334</v>
      </c>
      <c r="O423" s="2">
        <f t="shared" si="39"/>
        <v>0</v>
      </c>
      <c r="Q423" s="2">
        <f t="shared" si="40"/>
        <v>0</v>
      </c>
      <c r="S423" s="2">
        <f t="shared" si="41"/>
        <v>0</v>
      </c>
      <c r="Y423" s="2">
        <f t="shared" si="42"/>
        <v>0</v>
      </c>
      <c r="Z423" s="2"/>
      <c r="AA423" s="2"/>
      <c r="AB423" s="2"/>
      <c r="AC423" s="2"/>
      <c r="AN423" s="1" t="s">
        <v>2116</v>
      </c>
      <c r="AQ423" t="s">
        <v>2113</v>
      </c>
      <c r="AR423">
        <v>86</v>
      </c>
    </row>
    <row r="424" spans="1:74" ht="105" x14ac:dyDescent="0.25">
      <c r="A424" t="s">
        <v>2117</v>
      </c>
      <c r="B424" t="s">
        <v>2118</v>
      </c>
      <c r="C424" t="s">
        <v>2119</v>
      </c>
      <c r="D424" t="s">
        <v>2120</v>
      </c>
      <c r="E424" t="s">
        <v>2121</v>
      </c>
      <c r="F424" t="s">
        <v>2122</v>
      </c>
      <c r="G424">
        <v>70</v>
      </c>
      <c r="H424" t="s">
        <v>159</v>
      </c>
      <c r="I424">
        <v>1.5</v>
      </c>
      <c r="J424">
        <v>145</v>
      </c>
      <c r="L424">
        <f t="shared" si="37"/>
        <v>145</v>
      </c>
      <c r="M424" s="6">
        <f t="shared" si="38"/>
        <v>207.14285714285717</v>
      </c>
      <c r="O424" s="2">
        <f t="shared" si="39"/>
        <v>0</v>
      </c>
      <c r="Q424" s="2">
        <f t="shared" si="40"/>
        <v>0</v>
      </c>
      <c r="S424" s="2">
        <f t="shared" si="41"/>
        <v>0</v>
      </c>
      <c r="Y424" s="2">
        <f t="shared" si="42"/>
        <v>0</v>
      </c>
      <c r="Z424" s="2"/>
      <c r="AA424" s="2"/>
      <c r="AB424" s="2"/>
      <c r="AC424" s="2"/>
      <c r="AN424" s="1" t="s">
        <v>2123</v>
      </c>
      <c r="AQ424" t="s">
        <v>2124</v>
      </c>
      <c r="AR424">
        <v>145</v>
      </c>
    </row>
    <row r="425" spans="1:74" x14ac:dyDescent="0.25">
      <c r="A425" t="s">
        <v>2117</v>
      </c>
      <c r="B425" t="s">
        <v>2118</v>
      </c>
      <c r="C425" t="s">
        <v>2119</v>
      </c>
      <c r="D425" t="s">
        <v>2120</v>
      </c>
      <c r="E425" t="s">
        <v>2125</v>
      </c>
      <c r="F425" t="s">
        <v>2126</v>
      </c>
      <c r="G425">
        <v>19200</v>
      </c>
      <c r="H425" t="s">
        <v>159</v>
      </c>
      <c r="I425">
        <v>57.2</v>
      </c>
      <c r="J425">
        <v>4541</v>
      </c>
      <c r="L425">
        <f t="shared" si="37"/>
        <v>4541</v>
      </c>
      <c r="M425" s="6">
        <f t="shared" si="38"/>
        <v>23.651041666666668</v>
      </c>
      <c r="N425">
        <v>1136</v>
      </c>
      <c r="O425" s="2">
        <f t="shared" si="39"/>
        <v>39.444444444444443</v>
      </c>
      <c r="P425">
        <v>1059</v>
      </c>
      <c r="Q425" s="2">
        <f t="shared" si="40"/>
        <v>45.963541666666671</v>
      </c>
      <c r="R425">
        <v>67.7</v>
      </c>
      <c r="S425" s="2">
        <f t="shared" si="41"/>
        <v>29.383680555555557</v>
      </c>
      <c r="T425">
        <v>99.3</v>
      </c>
      <c r="U425">
        <v>97.8</v>
      </c>
      <c r="V425">
        <v>98.6</v>
      </c>
      <c r="W425">
        <v>97.3</v>
      </c>
      <c r="X425">
        <v>88.1</v>
      </c>
      <c r="Y425" s="2">
        <f t="shared" si="42"/>
        <v>190.06496366439112</v>
      </c>
      <c r="Z425" s="2">
        <v>0</v>
      </c>
      <c r="AA425" s="2"/>
      <c r="AB425" s="2">
        <v>0</v>
      </c>
      <c r="AC425" s="2"/>
      <c r="AD425">
        <v>148</v>
      </c>
      <c r="AE425">
        <v>126</v>
      </c>
      <c r="AK425">
        <v>100</v>
      </c>
      <c r="AQ425" t="s">
        <v>2127</v>
      </c>
      <c r="AS425" t="s">
        <v>2128</v>
      </c>
      <c r="AT425">
        <v>506</v>
      </c>
      <c r="AU425" t="s">
        <v>2129</v>
      </c>
      <c r="AV425">
        <v>463</v>
      </c>
      <c r="AW425" t="s">
        <v>2130</v>
      </c>
      <c r="AX425">
        <v>2600</v>
      </c>
      <c r="AY425" t="s">
        <v>2127</v>
      </c>
      <c r="AZ425">
        <v>161</v>
      </c>
      <c r="BA425" t="s">
        <v>2131</v>
      </c>
      <c r="BB425">
        <v>681</v>
      </c>
      <c r="BC425" t="s">
        <v>2132</v>
      </c>
      <c r="BD425" t="s">
        <v>218</v>
      </c>
      <c r="BF425" t="s">
        <v>2133</v>
      </c>
      <c r="BG425" t="s">
        <v>218</v>
      </c>
      <c r="BI425" t="s">
        <v>2134</v>
      </c>
      <c r="BJ425" t="s">
        <v>144</v>
      </c>
      <c r="BL425" t="s">
        <v>2135</v>
      </c>
      <c r="BM425" t="s">
        <v>182</v>
      </c>
      <c r="BO425" t="s">
        <v>2136</v>
      </c>
      <c r="BP425" t="s">
        <v>218</v>
      </c>
      <c r="BR425" t="s">
        <v>2137</v>
      </c>
      <c r="BS425" t="s">
        <v>218</v>
      </c>
      <c r="BU425" t="s">
        <v>2138</v>
      </c>
      <c r="BV425" t="s">
        <v>218</v>
      </c>
    </row>
    <row r="426" spans="1:74" ht="135" x14ac:dyDescent="0.25">
      <c r="A426" t="s">
        <v>2117</v>
      </c>
      <c r="B426" t="s">
        <v>2118</v>
      </c>
      <c r="C426" t="s">
        <v>2119</v>
      </c>
      <c r="D426" t="s">
        <v>2120</v>
      </c>
      <c r="E426" t="s">
        <v>2139</v>
      </c>
      <c r="F426" t="s">
        <v>2140</v>
      </c>
      <c r="G426">
        <v>750</v>
      </c>
      <c r="H426" t="s">
        <v>159</v>
      </c>
      <c r="I426">
        <v>6.56</v>
      </c>
      <c r="J426">
        <v>389</v>
      </c>
      <c r="L426">
        <f t="shared" si="37"/>
        <v>389</v>
      </c>
      <c r="M426" s="6">
        <f t="shared" si="38"/>
        <v>51.866666666666674</v>
      </c>
      <c r="N426">
        <v>84.5</v>
      </c>
      <c r="O426" s="2">
        <f t="shared" si="39"/>
        <v>75.1111111111111</v>
      </c>
      <c r="P426">
        <v>48.2</v>
      </c>
      <c r="Q426" s="2">
        <f t="shared" si="40"/>
        <v>53.555555555555557</v>
      </c>
      <c r="R426">
        <v>5.54</v>
      </c>
      <c r="S426" s="2">
        <f t="shared" si="41"/>
        <v>61.55555555555555</v>
      </c>
      <c r="T426">
        <v>98.2</v>
      </c>
      <c r="U426">
        <v>95.3</v>
      </c>
      <c r="V426">
        <v>99.4</v>
      </c>
      <c r="W426">
        <v>97.3</v>
      </c>
      <c r="X426">
        <v>33.799999999999997</v>
      </c>
      <c r="Y426" s="2">
        <f t="shared" si="42"/>
        <v>98.403170522707811</v>
      </c>
      <c r="Z426" s="2"/>
      <c r="AA426" s="2"/>
      <c r="AB426" s="2"/>
      <c r="AC426" s="2"/>
      <c r="AN426" s="1" t="s">
        <v>2141</v>
      </c>
      <c r="AQ426" t="s">
        <v>2142</v>
      </c>
      <c r="AR426">
        <v>389</v>
      </c>
    </row>
    <row r="427" spans="1:74" x14ac:dyDescent="0.25">
      <c r="A427" t="s">
        <v>2117</v>
      </c>
      <c r="B427" t="s">
        <v>855</v>
      </c>
      <c r="C427" t="s">
        <v>856</v>
      </c>
      <c r="D427" t="s">
        <v>2143</v>
      </c>
      <c r="E427" t="s">
        <v>2144</v>
      </c>
      <c r="F427" t="s">
        <v>2145</v>
      </c>
      <c r="G427">
        <v>18000</v>
      </c>
      <c r="H427" t="s">
        <v>159</v>
      </c>
      <c r="I427">
        <v>40</v>
      </c>
      <c r="J427">
        <v>3715</v>
      </c>
      <c r="L427">
        <f t="shared" si="37"/>
        <v>3715</v>
      </c>
      <c r="M427" s="6">
        <f t="shared" si="38"/>
        <v>20.638888888888889</v>
      </c>
      <c r="N427">
        <v>1103</v>
      </c>
      <c r="O427" s="2">
        <f t="shared" si="39"/>
        <v>40.851851851851848</v>
      </c>
      <c r="P427">
        <v>1020</v>
      </c>
      <c r="Q427" s="2">
        <f t="shared" si="40"/>
        <v>47.222222222222221</v>
      </c>
      <c r="R427">
        <v>81.099999999999994</v>
      </c>
      <c r="S427" s="2">
        <f t="shared" si="41"/>
        <v>37.546296296296298</v>
      </c>
      <c r="T427">
        <v>99.2</v>
      </c>
      <c r="U427">
        <v>96.8</v>
      </c>
      <c r="V427">
        <v>98.9</v>
      </c>
      <c r="W427">
        <v>96.6</v>
      </c>
      <c r="X427">
        <v>91.3</v>
      </c>
      <c r="Y427" s="2">
        <f t="shared" si="42"/>
        <v>221.48048452220729</v>
      </c>
      <c r="Z427" s="2">
        <v>911</v>
      </c>
      <c r="AA427" s="2"/>
      <c r="AB427" s="2">
        <v>133</v>
      </c>
      <c r="AC427" s="2"/>
      <c r="AD427">
        <v>130</v>
      </c>
      <c r="AE427">
        <v>37</v>
      </c>
      <c r="AK427">
        <v>100</v>
      </c>
      <c r="AQ427" t="s">
        <v>2146</v>
      </c>
      <c r="AR427">
        <v>1480</v>
      </c>
      <c r="AS427" t="s">
        <v>2147</v>
      </c>
      <c r="AT427">
        <v>1455</v>
      </c>
      <c r="AU427" t="s">
        <v>2148</v>
      </c>
      <c r="AV427">
        <v>780</v>
      </c>
      <c r="AW427" t="s">
        <v>2149</v>
      </c>
      <c r="AX427" t="s">
        <v>144</v>
      </c>
    </row>
    <row r="428" spans="1:74" x14ac:dyDescent="0.25">
      <c r="A428" t="s">
        <v>2150</v>
      </c>
      <c r="B428" t="s">
        <v>2151</v>
      </c>
      <c r="C428" t="s">
        <v>2152</v>
      </c>
      <c r="D428" t="s">
        <v>2153</v>
      </c>
      <c r="E428" t="s">
        <v>2154</v>
      </c>
      <c r="F428" t="s">
        <v>2155</v>
      </c>
      <c r="G428">
        <v>180</v>
      </c>
      <c r="H428" t="s">
        <v>171</v>
      </c>
      <c r="L428">
        <f t="shared" si="37"/>
        <v>0</v>
      </c>
      <c r="M428" s="6">
        <f t="shared" si="38"/>
        <v>0</v>
      </c>
      <c r="O428" s="2">
        <f t="shared" si="39"/>
        <v>0</v>
      </c>
      <c r="Q428" s="2">
        <f t="shared" si="40"/>
        <v>0</v>
      </c>
      <c r="S428" s="2">
        <f t="shared" si="41"/>
        <v>0</v>
      </c>
      <c r="Y428" s="2" t="e">
        <f t="shared" si="42"/>
        <v>#DIV/0!</v>
      </c>
      <c r="Z428" s="2"/>
      <c r="AA428" s="2"/>
      <c r="AB428" s="2"/>
      <c r="AC428" s="2"/>
    </row>
    <row r="429" spans="1:74" x14ac:dyDescent="0.25">
      <c r="A429" t="s">
        <v>2150</v>
      </c>
      <c r="B429" t="s">
        <v>2151</v>
      </c>
      <c r="C429" t="s">
        <v>2152</v>
      </c>
      <c r="D429" t="s">
        <v>2153</v>
      </c>
      <c r="E429" t="s">
        <v>2156</v>
      </c>
      <c r="F429" t="s">
        <v>2157</v>
      </c>
      <c r="G429">
        <v>100</v>
      </c>
      <c r="H429" t="s">
        <v>171</v>
      </c>
      <c r="J429">
        <v>50</v>
      </c>
      <c r="L429">
        <f t="shared" si="37"/>
        <v>50</v>
      </c>
      <c r="M429" s="6">
        <f t="shared" si="38"/>
        <v>50</v>
      </c>
      <c r="O429" s="2">
        <f t="shared" si="39"/>
        <v>0</v>
      </c>
      <c r="Q429" s="2">
        <f t="shared" si="40"/>
        <v>0</v>
      </c>
      <c r="S429" s="2">
        <f t="shared" si="41"/>
        <v>0</v>
      </c>
      <c r="Y429" s="2">
        <f t="shared" si="42"/>
        <v>0</v>
      </c>
      <c r="Z429" s="2"/>
      <c r="AA429" s="2"/>
      <c r="AB429" s="2"/>
      <c r="AC429" s="2"/>
      <c r="AQ429" t="s">
        <v>2158</v>
      </c>
      <c r="AR429">
        <v>50</v>
      </c>
    </row>
    <row r="430" spans="1:74" x14ac:dyDescent="0.25">
      <c r="A430" t="s">
        <v>2150</v>
      </c>
      <c r="B430" t="s">
        <v>2159</v>
      </c>
      <c r="C430" t="s">
        <v>2160</v>
      </c>
      <c r="D430" t="s">
        <v>2161</v>
      </c>
      <c r="E430" t="s">
        <v>2162</v>
      </c>
      <c r="F430" t="s">
        <v>2163</v>
      </c>
      <c r="G430">
        <v>140</v>
      </c>
      <c r="H430" t="s">
        <v>171</v>
      </c>
      <c r="I430">
        <v>2.2000000000000002</v>
      </c>
      <c r="J430">
        <v>100</v>
      </c>
      <c r="L430">
        <f t="shared" si="37"/>
        <v>100</v>
      </c>
      <c r="M430" s="6">
        <f t="shared" si="38"/>
        <v>71.428571428571431</v>
      </c>
      <c r="O430" s="2">
        <f t="shared" si="39"/>
        <v>0</v>
      </c>
      <c r="Q430" s="2">
        <f t="shared" si="40"/>
        <v>0</v>
      </c>
      <c r="S430" s="2">
        <f t="shared" si="41"/>
        <v>0</v>
      </c>
      <c r="Y430" s="2">
        <f t="shared" si="42"/>
        <v>0</v>
      </c>
      <c r="Z430" s="2"/>
      <c r="AA430" s="2"/>
      <c r="AB430" s="2"/>
      <c r="AC430" s="2"/>
      <c r="AQ430" t="s">
        <v>2164</v>
      </c>
      <c r="AR430">
        <v>100</v>
      </c>
    </row>
    <row r="431" spans="1:74" ht="180" x14ac:dyDescent="0.25">
      <c r="A431" t="s">
        <v>2150</v>
      </c>
      <c r="B431" t="s">
        <v>2165</v>
      </c>
      <c r="C431" t="s">
        <v>2166</v>
      </c>
      <c r="D431" t="s">
        <v>2167</v>
      </c>
      <c r="E431" t="s">
        <v>2168</v>
      </c>
      <c r="F431" t="s">
        <v>2169</v>
      </c>
      <c r="G431">
        <v>290</v>
      </c>
      <c r="H431" t="s">
        <v>171</v>
      </c>
      <c r="I431">
        <v>3.9430000000000001</v>
      </c>
      <c r="J431">
        <v>279</v>
      </c>
      <c r="L431">
        <f t="shared" si="37"/>
        <v>279</v>
      </c>
      <c r="M431" s="6">
        <f t="shared" si="38"/>
        <v>96.206896551724142</v>
      </c>
      <c r="O431" s="2">
        <f t="shared" si="39"/>
        <v>0</v>
      </c>
      <c r="Q431" s="2">
        <f t="shared" si="40"/>
        <v>0</v>
      </c>
      <c r="S431" s="2">
        <f t="shared" si="41"/>
        <v>0</v>
      </c>
      <c r="Y431" s="2">
        <f t="shared" si="42"/>
        <v>0</v>
      </c>
      <c r="Z431" s="2"/>
      <c r="AA431" s="2"/>
      <c r="AB431" s="2"/>
      <c r="AC431" s="2"/>
      <c r="AN431" s="1" t="s">
        <v>2170</v>
      </c>
      <c r="AQ431" t="s">
        <v>2171</v>
      </c>
      <c r="AR431">
        <v>279</v>
      </c>
    </row>
    <row r="432" spans="1:74" ht="30" x14ac:dyDescent="0.25">
      <c r="A432" t="s">
        <v>2150</v>
      </c>
      <c r="B432" t="s">
        <v>2165</v>
      </c>
      <c r="C432" t="s">
        <v>2166</v>
      </c>
      <c r="D432" t="s">
        <v>2167</v>
      </c>
      <c r="E432" t="s">
        <v>2172</v>
      </c>
      <c r="F432" t="s">
        <v>2173</v>
      </c>
      <c r="G432">
        <v>20</v>
      </c>
      <c r="H432" t="s">
        <v>171</v>
      </c>
      <c r="I432">
        <v>0.37</v>
      </c>
      <c r="J432">
        <v>10</v>
      </c>
      <c r="L432">
        <f t="shared" si="37"/>
        <v>10</v>
      </c>
      <c r="M432" s="6">
        <f t="shared" si="38"/>
        <v>50</v>
      </c>
      <c r="O432" s="2">
        <f t="shared" si="39"/>
        <v>0</v>
      </c>
      <c r="Q432" s="2">
        <f t="shared" si="40"/>
        <v>0</v>
      </c>
      <c r="S432" s="2">
        <f t="shared" si="41"/>
        <v>0</v>
      </c>
      <c r="Y432" s="2">
        <f t="shared" si="42"/>
        <v>0</v>
      </c>
      <c r="Z432" s="2"/>
      <c r="AA432" s="2"/>
      <c r="AB432" s="2"/>
      <c r="AC432" s="2"/>
      <c r="AN432" s="1" t="s">
        <v>2174</v>
      </c>
      <c r="AQ432" t="s">
        <v>2171</v>
      </c>
      <c r="AR432">
        <v>10</v>
      </c>
    </row>
    <row r="433" spans="1:126" ht="330" x14ac:dyDescent="0.25">
      <c r="A433" t="s">
        <v>2150</v>
      </c>
      <c r="B433" t="s">
        <v>2175</v>
      </c>
      <c r="C433" t="s">
        <v>2176</v>
      </c>
      <c r="D433" t="s">
        <v>2177</v>
      </c>
      <c r="E433" t="s">
        <v>2178</v>
      </c>
      <c r="F433" t="s">
        <v>2179</v>
      </c>
      <c r="G433">
        <v>3000</v>
      </c>
      <c r="H433" t="s">
        <v>171</v>
      </c>
      <c r="I433">
        <v>23.07</v>
      </c>
      <c r="J433">
        <v>2083</v>
      </c>
      <c r="L433">
        <f t="shared" si="37"/>
        <v>2083</v>
      </c>
      <c r="M433" s="6">
        <f t="shared" si="38"/>
        <v>69.433333333333337</v>
      </c>
      <c r="N433">
        <v>217</v>
      </c>
      <c r="O433" s="2">
        <f t="shared" si="39"/>
        <v>48.222222222222221</v>
      </c>
      <c r="P433">
        <v>319</v>
      </c>
      <c r="Q433" s="2">
        <f t="shared" si="40"/>
        <v>88.611111111111114</v>
      </c>
      <c r="R433">
        <v>24</v>
      </c>
      <c r="S433" s="2">
        <f t="shared" si="41"/>
        <v>66.666666666666657</v>
      </c>
      <c r="T433">
        <v>98.6</v>
      </c>
      <c r="U433">
        <v>96.3</v>
      </c>
      <c r="V433">
        <v>98.3</v>
      </c>
      <c r="W433">
        <v>93.9</v>
      </c>
      <c r="X433">
        <v>43</v>
      </c>
      <c r="Y433" s="2">
        <f t="shared" si="42"/>
        <v>122.89846375420068</v>
      </c>
      <c r="Z433" s="2"/>
      <c r="AA433" s="2"/>
      <c r="AB433" s="2"/>
      <c r="AC433" s="2"/>
      <c r="AD433">
        <v>13.5</v>
      </c>
      <c r="AE433">
        <v>30.1</v>
      </c>
      <c r="AJ433">
        <v>100</v>
      </c>
      <c r="AN433" s="1" t="s">
        <v>2180</v>
      </c>
      <c r="AO433" t="s">
        <v>2181</v>
      </c>
      <c r="AQ433" t="s">
        <v>2182</v>
      </c>
      <c r="AR433">
        <v>2083</v>
      </c>
    </row>
    <row r="434" spans="1:126" x14ac:dyDescent="0.25">
      <c r="A434" t="s">
        <v>2150</v>
      </c>
      <c r="B434" t="s">
        <v>855</v>
      </c>
      <c r="C434" t="s">
        <v>856</v>
      </c>
      <c r="D434" t="s">
        <v>904</v>
      </c>
      <c r="E434" t="s">
        <v>2183</v>
      </c>
      <c r="F434" t="s">
        <v>2184</v>
      </c>
      <c r="G434">
        <v>100000</v>
      </c>
      <c r="H434" t="s">
        <v>171</v>
      </c>
      <c r="I434">
        <v>280</v>
      </c>
      <c r="J434">
        <v>76200</v>
      </c>
      <c r="L434">
        <f t="shared" si="37"/>
        <v>76200</v>
      </c>
      <c r="M434" s="6">
        <f t="shared" si="38"/>
        <v>76.2</v>
      </c>
      <c r="N434">
        <v>13136</v>
      </c>
      <c r="O434" s="2">
        <f t="shared" si="39"/>
        <v>87.573333333333338</v>
      </c>
      <c r="P434">
        <v>8024</v>
      </c>
      <c r="Q434" s="2">
        <f t="shared" si="40"/>
        <v>66.86666666666666</v>
      </c>
      <c r="R434">
        <v>834</v>
      </c>
      <c r="S434" s="2">
        <f t="shared" si="41"/>
        <v>69.5</v>
      </c>
      <c r="T434">
        <v>98.6</v>
      </c>
      <c r="U434">
        <v>95.8</v>
      </c>
      <c r="V434">
        <v>97.5</v>
      </c>
      <c r="W434">
        <v>95.3</v>
      </c>
      <c r="X434">
        <v>90.7</v>
      </c>
      <c r="Y434" s="2">
        <f t="shared" si="42"/>
        <v>84.065966754155724</v>
      </c>
      <c r="Z434" s="2">
        <v>41341</v>
      </c>
      <c r="AA434" s="2"/>
      <c r="AB434" s="2">
        <v>512570</v>
      </c>
      <c r="AC434" s="2">
        <v>20536</v>
      </c>
      <c r="AD434">
        <v>1102</v>
      </c>
      <c r="AK434">
        <v>100</v>
      </c>
      <c r="AQ434" t="s">
        <v>907</v>
      </c>
      <c r="AR434">
        <v>52000</v>
      </c>
      <c r="AS434" t="s">
        <v>2185</v>
      </c>
      <c r="AT434">
        <v>2200</v>
      </c>
      <c r="AU434" t="s">
        <v>2186</v>
      </c>
      <c r="AV434">
        <v>5500</v>
      </c>
      <c r="AW434" t="s">
        <v>908</v>
      </c>
      <c r="AX434">
        <v>1900</v>
      </c>
      <c r="AY434" t="s">
        <v>2187</v>
      </c>
      <c r="BA434" t="s">
        <v>2188</v>
      </c>
      <c r="BC434" t="s">
        <v>909</v>
      </c>
      <c r="BD434">
        <v>800</v>
      </c>
      <c r="BE434" t="s">
        <v>2189</v>
      </c>
      <c r="BF434">
        <v>1400</v>
      </c>
      <c r="BG434" t="s">
        <v>2190</v>
      </c>
      <c r="BI434" t="s">
        <v>925</v>
      </c>
      <c r="BJ434">
        <v>4000</v>
      </c>
      <c r="BK434" t="s">
        <v>2191</v>
      </c>
      <c r="BL434">
        <v>6000</v>
      </c>
      <c r="BM434" t="s">
        <v>2192</v>
      </c>
      <c r="BN434">
        <v>1200</v>
      </c>
      <c r="BO434" t="s">
        <v>1896</v>
      </c>
      <c r="BQ434" t="s">
        <v>911</v>
      </c>
      <c r="BR434">
        <v>1200</v>
      </c>
      <c r="BS434" t="s">
        <v>2193</v>
      </c>
      <c r="BT434" t="s">
        <v>263</v>
      </c>
      <c r="BV434" t="s">
        <v>2194</v>
      </c>
      <c r="BW434" t="s">
        <v>144</v>
      </c>
      <c r="BY434" t="s">
        <v>2195</v>
      </c>
      <c r="BZ434" t="s">
        <v>144</v>
      </c>
      <c r="CB434" t="s">
        <v>2196</v>
      </c>
      <c r="CC434" t="s">
        <v>144</v>
      </c>
      <c r="CE434" t="s">
        <v>2197</v>
      </c>
      <c r="CF434" t="s">
        <v>261</v>
      </c>
      <c r="CH434" t="s">
        <v>2198</v>
      </c>
      <c r="CI434" t="s">
        <v>719</v>
      </c>
      <c r="CK434" t="s">
        <v>2199</v>
      </c>
      <c r="CL434" t="s">
        <v>1101</v>
      </c>
      <c r="CN434" t="s">
        <v>2200</v>
      </c>
      <c r="CO434" t="s">
        <v>257</v>
      </c>
      <c r="CQ434" t="s">
        <v>2201</v>
      </c>
      <c r="CR434" t="s">
        <v>218</v>
      </c>
      <c r="CT434" t="s">
        <v>2202</v>
      </c>
      <c r="CU434" t="s">
        <v>616</v>
      </c>
      <c r="CW434" t="s">
        <v>2203</v>
      </c>
      <c r="CX434" t="s">
        <v>616</v>
      </c>
      <c r="CZ434" t="s">
        <v>2204</v>
      </c>
      <c r="DA434" t="s">
        <v>182</v>
      </c>
      <c r="DC434" t="s">
        <v>2205</v>
      </c>
      <c r="DD434" t="s">
        <v>182</v>
      </c>
      <c r="DF434" t="s">
        <v>2206</v>
      </c>
      <c r="DG434" t="s">
        <v>257</v>
      </c>
      <c r="DI434" t="s">
        <v>2207</v>
      </c>
      <c r="DJ434" t="s">
        <v>144</v>
      </c>
      <c r="DL434" t="s">
        <v>2208</v>
      </c>
      <c r="DM434" t="s">
        <v>719</v>
      </c>
      <c r="DO434" t="s">
        <v>716</v>
      </c>
      <c r="DP434" t="s">
        <v>182</v>
      </c>
      <c r="DR434" t="s">
        <v>716</v>
      </c>
      <c r="DS434" t="s">
        <v>182</v>
      </c>
      <c r="DU434" t="s">
        <v>2209</v>
      </c>
      <c r="DV434" t="s">
        <v>218</v>
      </c>
    </row>
    <row r="435" spans="1:126" x14ac:dyDescent="0.25">
      <c r="A435" t="s">
        <v>2150</v>
      </c>
      <c r="B435" t="s">
        <v>2151</v>
      </c>
      <c r="C435" t="s">
        <v>2152</v>
      </c>
      <c r="D435" t="s">
        <v>2210</v>
      </c>
      <c r="E435" t="s">
        <v>2211</v>
      </c>
      <c r="F435" t="s">
        <v>2212</v>
      </c>
      <c r="G435">
        <v>330</v>
      </c>
      <c r="H435" t="s">
        <v>171</v>
      </c>
      <c r="J435">
        <v>280</v>
      </c>
      <c r="L435">
        <f t="shared" si="37"/>
        <v>280</v>
      </c>
      <c r="M435" s="6">
        <f t="shared" si="38"/>
        <v>84.848484848484844</v>
      </c>
      <c r="O435" s="2">
        <f t="shared" si="39"/>
        <v>0</v>
      </c>
      <c r="Q435" s="2">
        <f t="shared" si="40"/>
        <v>0</v>
      </c>
      <c r="S435" s="2">
        <f t="shared" si="41"/>
        <v>0</v>
      </c>
      <c r="Y435" s="2">
        <f t="shared" si="42"/>
        <v>0</v>
      </c>
      <c r="Z435" s="2"/>
      <c r="AA435" s="2"/>
      <c r="AB435" s="2"/>
      <c r="AC435" s="2"/>
      <c r="AQ435" t="s">
        <v>2213</v>
      </c>
      <c r="AR435">
        <v>280</v>
      </c>
    </row>
    <row r="436" spans="1:126" ht="60" x14ac:dyDescent="0.25">
      <c r="A436" t="s">
        <v>2150</v>
      </c>
      <c r="B436" t="s">
        <v>1519</v>
      </c>
      <c r="C436" t="s">
        <v>1520</v>
      </c>
      <c r="D436" t="s">
        <v>2214</v>
      </c>
      <c r="E436" t="s">
        <v>2215</v>
      </c>
      <c r="F436" t="s">
        <v>2216</v>
      </c>
      <c r="G436">
        <v>160</v>
      </c>
      <c r="H436" t="s">
        <v>171</v>
      </c>
      <c r="I436">
        <v>3.15</v>
      </c>
      <c r="J436">
        <v>129</v>
      </c>
      <c r="L436">
        <f t="shared" si="37"/>
        <v>129</v>
      </c>
      <c r="M436" s="6">
        <f t="shared" si="38"/>
        <v>80.625</v>
      </c>
      <c r="O436" s="2">
        <f t="shared" si="39"/>
        <v>0</v>
      </c>
      <c r="Q436" s="2">
        <f t="shared" si="40"/>
        <v>0</v>
      </c>
      <c r="S436" s="2">
        <f t="shared" si="41"/>
        <v>0</v>
      </c>
      <c r="Y436" s="2">
        <f t="shared" si="42"/>
        <v>0</v>
      </c>
      <c r="Z436" s="2"/>
      <c r="AA436" s="2"/>
      <c r="AB436" s="2"/>
      <c r="AC436" s="2"/>
      <c r="AN436" s="1" t="s">
        <v>2217</v>
      </c>
      <c r="AO436" s="1" t="s">
        <v>2218</v>
      </c>
      <c r="AQ436" t="s">
        <v>2219</v>
      </c>
      <c r="AR436">
        <v>44</v>
      </c>
      <c r="AS436" t="s">
        <v>2220</v>
      </c>
      <c r="AT436">
        <v>85</v>
      </c>
    </row>
    <row r="437" spans="1:126" ht="90" x14ac:dyDescent="0.25">
      <c r="A437" t="s">
        <v>2150</v>
      </c>
      <c r="B437" t="s">
        <v>1519</v>
      </c>
      <c r="C437" t="s">
        <v>1520</v>
      </c>
      <c r="D437" t="s">
        <v>2214</v>
      </c>
      <c r="E437" t="s">
        <v>2221</v>
      </c>
      <c r="F437" t="s">
        <v>2222</v>
      </c>
      <c r="G437">
        <v>250</v>
      </c>
      <c r="H437" t="s">
        <v>171</v>
      </c>
      <c r="I437">
        <v>2.2250000000000001</v>
      </c>
      <c r="J437">
        <v>122</v>
      </c>
      <c r="L437">
        <f t="shared" si="37"/>
        <v>122</v>
      </c>
      <c r="M437" s="6">
        <f t="shared" si="38"/>
        <v>48.8</v>
      </c>
      <c r="O437" s="2">
        <f t="shared" si="39"/>
        <v>0</v>
      </c>
      <c r="Q437" s="2">
        <f t="shared" si="40"/>
        <v>0</v>
      </c>
      <c r="S437" s="2">
        <f t="shared" si="41"/>
        <v>0</v>
      </c>
      <c r="Y437" s="2">
        <f t="shared" si="42"/>
        <v>0</v>
      </c>
      <c r="Z437" s="2"/>
      <c r="AA437" s="2"/>
      <c r="AB437" s="2"/>
      <c r="AC437" s="2"/>
      <c r="AN437" s="1" t="s">
        <v>2223</v>
      </c>
      <c r="AQ437" t="s">
        <v>2219</v>
      </c>
      <c r="AR437">
        <v>122</v>
      </c>
      <c r="AS437" t="s">
        <v>2224</v>
      </c>
      <c r="AT437" t="s">
        <v>204</v>
      </c>
    </row>
    <row r="438" spans="1:126" x14ac:dyDescent="0.25">
      <c r="A438" t="s">
        <v>2150</v>
      </c>
      <c r="B438" t="s">
        <v>2159</v>
      </c>
      <c r="C438" t="s">
        <v>2160</v>
      </c>
      <c r="D438" t="s">
        <v>2225</v>
      </c>
      <c r="E438" t="s">
        <v>2226</v>
      </c>
      <c r="F438" t="s">
        <v>2227</v>
      </c>
      <c r="G438">
        <v>4500</v>
      </c>
      <c r="H438" t="s">
        <v>171</v>
      </c>
      <c r="I438">
        <v>48</v>
      </c>
      <c r="J438">
        <v>2980</v>
      </c>
      <c r="L438">
        <f t="shared" si="37"/>
        <v>2980</v>
      </c>
      <c r="M438" s="6">
        <f t="shared" si="38"/>
        <v>66.222222222222229</v>
      </c>
      <c r="N438">
        <v>1158</v>
      </c>
      <c r="O438" s="2">
        <f t="shared" si="39"/>
        <v>171.55555555555554</v>
      </c>
      <c r="P438">
        <v>377</v>
      </c>
      <c r="Q438" s="2">
        <f t="shared" si="40"/>
        <v>69.814814814814824</v>
      </c>
      <c r="R438">
        <v>51.5</v>
      </c>
      <c r="S438" s="2">
        <f t="shared" si="41"/>
        <v>95.370370370370367</v>
      </c>
      <c r="T438">
        <v>96.4</v>
      </c>
      <c r="U438">
        <v>90.5</v>
      </c>
      <c r="V438">
        <v>98.7</v>
      </c>
      <c r="W438">
        <v>91.2</v>
      </c>
      <c r="X438">
        <v>59.5</v>
      </c>
      <c r="Y438" s="2">
        <f t="shared" si="42"/>
        <v>95.409675615212535</v>
      </c>
      <c r="Z438" s="2">
        <v>220</v>
      </c>
      <c r="AA438" s="2"/>
      <c r="AB438" s="2">
        <v>70</v>
      </c>
      <c r="AC438" s="2"/>
      <c r="AD438">
        <v>59.9</v>
      </c>
      <c r="AE438">
        <v>91.2</v>
      </c>
      <c r="AI438">
        <v>100</v>
      </c>
      <c r="AQ438" t="s">
        <v>2228</v>
      </c>
      <c r="AR438">
        <v>1000</v>
      </c>
      <c r="AS438" t="s">
        <v>2229</v>
      </c>
      <c r="AT438">
        <v>1100</v>
      </c>
      <c r="AU438" t="s">
        <v>2230</v>
      </c>
      <c r="AV438">
        <v>230</v>
      </c>
      <c r="AW438" t="s">
        <v>2231</v>
      </c>
      <c r="AX438">
        <v>300</v>
      </c>
      <c r="AY438" t="s">
        <v>2232</v>
      </c>
      <c r="AZ438">
        <v>350</v>
      </c>
      <c r="BA438" t="s">
        <v>2233</v>
      </c>
      <c r="BB438" t="s">
        <v>144</v>
      </c>
      <c r="BD438" t="s">
        <v>2234</v>
      </c>
      <c r="BE438" t="s">
        <v>182</v>
      </c>
      <c r="BG438" t="s">
        <v>2235</v>
      </c>
      <c r="BH438" t="s">
        <v>182</v>
      </c>
      <c r="BJ438" t="s">
        <v>2236</v>
      </c>
      <c r="BK438" t="s">
        <v>257</v>
      </c>
      <c r="BM438" t="s">
        <v>2237</v>
      </c>
      <c r="BN438" t="s">
        <v>714</v>
      </c>
      <c r="BP438" t="s">
        <v>2238</v>
      </c>
      <c r="BQ438" t="s">
        <v>714</v>
      </c>
      <c r="BS438" t="s">
        <v>1138</v>
      </c>
      <c r="BT438" t="s">
        <v>218</v>
      </c>
      <c r="BV438" t="s">
        <v>1138</v>
      </c>
      <c r="BW438" t="s">
        <v>218</v>
      </c>
      <c r="BY438" t="s">
        <v>1138</v>
      </c>
      <c r="BZ438" t="s">
        <v>218</v>
      </c>
    </row>
    <row r="439" spans="1:126" x14ac:dyDescent="0.25">
      <c r="A439" t="s">
        <v>2150</v>
      </c>
      <c r="B439" t="s">
        <v>2151</v>
      </c>
      <c r="C439" t="s">
        <v>2152</v>
      </c>
      <c r="D439" t="s">
        <v>2210</v>
      </c>
      <c r="E439" t="s">
        <v>2239</v>
      </c>
      <c r="F439" t="s">
        <v>2240</v>
      </c>
      <c r="G439">
        <v>120</v>
      </c>
      <c r="H439" t="s">
        <v>171</v>
      </c>
      <c r="I439">
        <v>1.67</v>
      </c>
      <c r="J439">
        <v>117</v>
      </c>
      <c r="L439">
        <f t="shared" si="37"/>
        <v>117</v>
      </c>
      <c r="M439" s="6">
        <f t="shared" si="38"/>
        <v>97.5</v>
      </c>
      <c r="O439" s="2">
        <f t="shared" si="39"/>
        <v>0</v>
      </c>
      <c r="Q439" s="2">
        <f t="shared" si="40"/>
        <v>0</v>
      </c>
      <c r="S439" s="2">
        <f t="shared" si="41"/>
        <v>0</v>
      </c>
      <c r="Y439" s="2">
        <f t="shared" si="42"/>
        <v>0</v>
      </c>
      <c r="Z439" s="2"/>
      <c r="AA439" s="2"/>
      <c r="AB439" s="2"/>
      <c r="AC439" s="2"/>
      <c r="AQ439" t="s">
        <v>2187</v>
      </c>
      <c r="AR439">
        <v>117</v>
      </c>
    </row>
    <row r="440" spans="1:126" x14ac:dyDescent="0.25">
      <c r="A440" t="s">
        <v>2150</v>
      </c>
      <c r="B440" t="s">
        <v>2159</v>
      </c>
      <c r="C440" t="s">
        <v>2160</v>
      </c>
      <c r="D440" t="s">
        <v>2161</v>
      </c>
      <c r="E440" t="s">
        <v>2241</v>
      </c>
      <c r="F440" t="s">
        <v>2242</v>
      </c>
      <c r="G440">
        <v>9500</v>
      </c>
      <c r="H440" t="s">
        <v>171</v>
      </c>
      <c r="I440">
        <v>44.8</v>
      </c>
      <c r="J440">
        <v>3818</v>
      </c>
      <c r="L440">
        <f t="shared" si="37"/>
        <v>3818</v>
      </c>
      <c r="M440" s="6">
        <f t="shared" si="38"/>
        <v>40.189473684210526</v>
      </c>
      <c r="N440">
        <v>542</v>
      </c>
      <c r="O440" s="2">
        <f t="shared" si="39"/>
        <v>38.035087719298247</v>
      </c>
      <c r="P440">
        <v>277</v>
      </c>
      <c r="Q440" s="2">
        <f t="shared" si="40"/>
        <v>24.298245614035089</v>
      </c>
      <c r="R440">
        <v>35.299999999999997</v>
      </c>
      <c r="S440" s="2">
        <f t="shared" si="41"/>
        <v>30.96491228070175</v>
      </c>
      <c r="T440">
        <v>98.8</v>
      </c>
      <c r="U440">
        <v>96.3</v>
      </c>
      <c r="V440">
        <v>98.3</v>
      </c>
      <c r="W440">
        <v>97.3</v>
      </c>
      <c r="X440">
        <v>84.5</v>
      </c>
      <c r="Y440" s="2">
        <f t="shared" si="42"/>
        <v>58.222236773179667</v>
      </c>
      <c r="Z440" s="2">
        <v>29685</v>
      </c>
      <c r="AA440" s="2"/>
      <c r="AB440" s="2">
        <v>291</v>
      </c>
      <c r="AC440" s="2"/>
      <c r="AD440">
        <v>62.8</v>
      </c>
      <c r="AE440">
        <v>6717</v>
      </c>
      <c r="AJ440">
        <v>100</v>
      </c>
      <c r="AQ440" t="s">
        <v>2243</v>
      </c>
      <c r="AR440">
        <v>3818</v>
      </c>
      <c r="AS440" t="s">
        <v>2244</v>
      </c>
      <c r="AT440" t="s">
        <v>218</v>
      </c>
      <c r="AV440" t="s">
        <v>2245</v>
      </c>
      <c r="AW440" t="s">
        <v>218</v>
      </c>
      <c r="AY440" t="s">
        <v>2246</v>
      </c>
      <c r="AZ440" t="s">
        <v>218</v>
      </c>
      <c r="BB440" t="s">
        <v>2247</v>
      </c>
      <c r="BC440" t="s">
        <v>218</v>
      </c>
      <c r="BE440" t="s">
        <v>2248</v>
      </c>
      <c r="BF440" t="s">
        <v>218</v>
      </c>
      <c r="BH440" t="s">
        <v>2249</v>
      </c>
      <c r="BI440" t="s">
        <v>218</v>
      </c>
      <c r="BK440" t="s">
        <v>2250</v>
      </c>
      <c r="BL440" t="s">
        <v>218</v>
      </c>
      <c r="BN440" t="s">
        <v>2251</v>
      </c>
      <c r="BO440" t="s">
        <v>218</v>
      </c>
      <c r="BQ440" t="s">
        <v>2252</v>
      </c>
      <c r="BR440" t="s">
        <v>218</v>
      </c>
      <c r="BT440" t="s">
        <v>2253</v>
      </c>
      <c r="BU440" t="s">
        <v>218</v>
      </c>
      <c r="BW440" t="s">
        <v>2254</v>
      </c>
      <c r="BX440" t="s">
        <v>218</v>
      </c>
      <c r="BZ440" t="s">
        <v>2255</v>
      </c>
      <c r="CA440" t="s">
        <v>218</v>
      </c>
      <c r="CC440" t="s">
        <v>2256</v>
      </c>
      <c r="CD440" t="s">
        <v>218</v>
      </c>
      <c r="CF440" t="s">
        <v>2257</v>
      </c>
      <c r="CG440" t="s">
        <v>218</v>
      </c>
      <c r="CI440" t="s">
        <v>2258</v>
      </c>
      <c r="CJ440" t="s">
        <v>218</v>
      </c>
      <c r="CL440" t="s">
        <v>2259</v>
      </c>
      <c r="CM440" t="s">
        <v>218</v>
      </c>
    </row>
    <row r="441" spans="1:126" x14ac:dyDescent="0.25">
      <c r="A441" t="s">
        <v>2150</v>
      </c>
      <c r="B441" t="s">
        <v>2159</v>
      </c>
      <c r="C441" t="s">
        <v>2160</v>
      </c>
      <c r="D441" t="s">
        <v>2161</v>
      </c>
      <c r="E441" t="s">
        <v>2260</v>
      </c>
      <c r="F441" t="s">
        <v>2261</v>
      </c>
      <c r="G441">
        <v>100</v>
      </c>
      <c r="H441" t="s">
        <v>171</v>
      </c>
      <c r="I441">
        <v>1</v>
      </c>
      <c r="J441">
        <v>60</v>
      </c>
      <c r="L441">
        <f t="shared" si="37"/>
        <v>60</v>
      </c>
      <c r="M441" s="6">
        <f t="shared" si="38"/>
        <v>60</v>
      </c>
      <c r="O441" s="2">
        <f t="shared" si="39"/>
        <v>0</v>
      </c>
      <c r="Q441" s="2">
        <f t="shared" si="40"/>
        <v>0</v>
      </c>
      <c r="S441" s="2">
        <f t="shared" si="41"/>
        <v>0</v>
      </c>
      <c r="Y441" s="2">
        <f t="shared" si="42"/>
        <v>0</v>
      </c>
      <c r="Z441" s="2"/>
      <c r="AA441" s="2"/>
      <c r="AB441" s="2"/>
      <c r="AC441" s="2"/>
      <c r="AQ441" t="s">
        <v>2243</v>
      </c>
      <c r="AR441">
        <v>60</v>
      </c>
    </row>
    <row r="442" spans="1:126" ht="75" x14ac:dyDescent="0.25">
      <c r="A442" t="s">
        <v>2150</v>
      </c>
      <c r="B442" t="s">
        <v>2165</v>
      </c>
      <c r="C442" t="s">
        <v>2166</v>
      </c>
      <c r="D442" t="s">
        <v>2262</v>
      </c>
      <c r="E442" t="s">
        <v>2263</v>
      </c>
      <c r="F442" t="s">
        <v>2264</v>
      </c>
      <c r="G442">
        <v>500</v>
      </c>
      <c r="H442" t="s">
        <v>171</v>
      </c>
      <c r="I442">
        <v>5.83</v>
      </c>
      <c r="J442">
        <v>445</v>
      </c>
      <c r="L442">
        <f t="shared" si="37"/>
        <v>445</v>
      </c>
      <c r="M442" s="6">
        <f t="shared" si="38"/>
        <v>89</v>
      </c>
      <c r="N442">
        <v>161</v>
      </c>
      <c r="O442" s="2">
        <f t="shared" si="39"/>
        <v>214.66666666666666</v>
      </c>
      <c r="Q442" s="2">
        <f t="shared" si="40"/>
        <v>0</v>
      </c>
      <c r="S442" s="2">
        <f t="shared" si="41"/>
        <v>0</v>
      </c>
      <c r="Y442" s="2">
        <f t="shared" si="42"/>
        <v>0</v>
      </c>
      <c r="Z442" s="2"/>
      <c r="AA442" s="2"/>
      <c r="AB442" s="2"/>
      <c r="AC442" s="2"/>
      <c r="AN442" s="1" t="s">
        <v>2265</v>
      </c>
      <c r="AO442" t="s">
        <v>2266</v>
      </c>
      <c r="AP442" t="s">
        <v>2267</v>
      </c>
      <c r="AQ442" t="s">
        <v>2268</v>
      </c>
      <c r="AR442">
        <v>445</v>
      </c>
    </row>
    <row r="443" spans="1:126" x14ac:dyDescent="0.25">
      <c r="A443" t="s">
        <v>2150</v>
      </c>
      <c r="B443" t="s">
        <v>2165</v>
      </c>
      <c r="C443" t="s">
        <v>2166</v>
      </c>
      <c r="D443" t="s">
        <v>2269</v>
      </c>
      <c r="E443" t="s">
        <v>2270</v>
      </c>
      <c r="F443" t="s">
        <v>2271</v>
      </c>
      <c r="G443">
        <v>60</v>
      </c>
      <c r="H443" t="s">
        <v>171</v>
      </c>
      <c r="I443">
        <v>0.7</v>
      </c>
      <c r="J443">
        <v>48</v>
      </c>
      <c r="L443">
        <f t="shared" si="37"/>
        <v>48</v>
      </c>
      <c r="M443" s="6">
        <f t="shared" si="38"/>
        <v>80</v>
      </c>
      <c r="O443" s="2">
        <f t="shared" si="39"/>
        <v>0</v>
      </c>
      <c r="Q443" s="2">
        <f t="shared" si="40"/>
        <v>0</v>
      </c>
      <c r="S443" s="2">
        <f t="shared" si="41"/>
        <v>0</v>
      </c>
      <c r="Y443" s="2">
        <f t="shared" si="42"/>
        <v>0</v>
      </c>
      <c r="Z443" s="2"/>
      <c r="AA443" s="2"/>
      <c r="AB443" s="2"/>
      <c r="AC443" s="2"/>
      <c r="AN443" t="s">
        <v>2272</v>
      </c>
      <c r="AO443" t="s">
        <v>2273</v>
      </c>
      <c r="AQ443" t="s">
        <v>2268</v>
      </c>
      <c r="AR443">
        <v>48</v>
      </c>
    </row>
    <row r="444" spans="1:126" ht="30" x14ac:dyDescent="0.25">
      <c r="A444" t="s">
        <v>2150</v>
      </c>
      <c r="B444" t="s">
        <v>2175</v>
      </c>
      <c r="C444" t="s">
        <v>2176</v>
      </c>
      <c r="D444" t="s">
        <v>320</v>
      </c>
      <c r="E444" t="s">
        <v>2274</v>
      </c>
      <c r="F444" t="s">
        <v>2275</v>
      </c>
      <c r="G444">
        <v>45</v>
      </c>
      <c r="H444" t="s">
        <v>171</v>
      </c>
      <c r="I444">
        <v>0.77900000000000003</v>
      </c>
      <c r="J444">
        <v>32</v>
      </c>
      <c r="L444">
        <f t="shared" si="37"/>
        <v>32</v>
      </c>
      <c r="M444" s="6">
        <f t="shared" si="38"/>
        <v>71.111111111111114</v>
      </c>
      <c r="N444">
        <v>3.75</v>
      </c>
      <c r="O444" s="2">
        <f t="shared" si="39"/>
        <v>55.555555555555557</v>
      </c>
      <c r="Q444" s="2">
        <f t="shared" si="40"/>
        <v>0</v>
      </c>
      <c r="S444" s="2">
        <f t="shared" si="41"/>
        <v>0</v>
      </c>
      <c r="Y444" s="2">
        <f t="shared" si="42"/>
        <v>0</v>
      </c>
      <c r="Z444" s="2"/>
      <c r="AA444" s="2"/>
      <c r="AB444" s="2"/>
      <c r="AC444" s="2"/>
      <c r="AN444" s="1" t="s">
        <v>2276</v>
      </c>
      <c r="AO444" t="s">
        <v>2277</v>
      </c>
      <c r="AP444" t="s">
        <v>2278</v>
      </c>
      <c r="AQ444" t="s">
        <v>2268</v>
      </c>
      <c r="AR444">
        <v>32</v>
      </c>
    </row>
    <row r="445" spans="1:126" x14ac:dyDescent="0.25">
      <c r="A445" t="s">
        <v>2150</v>
      </c>
      <c r="B445" t="s">
        <v>2165</v>
      </c>
      <c r="C445" t="s">
        <v>2166</v>
      </c>
      <c r="D445" t="s">
        <v>2279</v>
      </c>
      <c r="E445" t="s">
        <v>2280</v>
      </c>
      <c r="F445" t="s">
        <v>2281</v>
      </c>
      <c r="G445">
        <v>600</v>
      </c>
      <c r="H445" t="s">
        <v>171</v>
      </c>
      <c r="I445">
        <v>7.73</v>
      </c>
      <c r="J445">
        <v>450</v>
      </c>
      <c r="L445">
        <f t="shared" si="37"/>
        <v>450</v>
      </c>
      <c r="M445" s="6">
        <f t="shared" si="38"/>
        <v>75</v>
      </c>
      <c r="O445" s="2">
        <f t="shared" si="39"/>
        <v>0</v>
      </c>
      <c r="Q445" s="2">
        <f t="shared" si="40"/>
        <v>0</v>
      </c>
      <c r="S445" s="2">
        <f t="shared" si="41"/>
        <v>0</v>
      </c>
      <c r="Y445" s="2">
        <f t="shared" si="42"/>
        <v>0</v>
      </c>
      <c r="Z445" s="2"/>
      <c r="AA445" s="2"/>
      <c r="AB445" s="2"/>
      <c r="AC445" s="2"/>
      <c r="AQ445" t="s">
        <v>2282</v>
      </c>
      <c r="AR445">
        <v>400</v>
      </c>
      <c r="AS445" t="s">
        <v>2283</v>
      </c>
      <c r="AT445">
        <v>50</v>
      </c>
    </row>
    <row r="446" spans="1:126" ht="105" x14ac:dyDescent="0.25">
      <c r="A446" t="s">
        <v>2150</v>
      </c>
      <c r="B446" t="s">
        <v>2175</v>
      </c>
      <c r="C446" t="s">
        <v>2176</v>
      </c>
      <c r="E446" t="s">
        <v>2284</v>
      </c>
      <c r="F446" t="s">
        <v>2285</v>
      </c>
      <c r="G446">
        <v>350</v>
      </c>
      <c r="H446" t="s">
        <v>171</v>
      </c>
      <c r="I446">
        <v>2.2999999999999998</v>
      </c>
      <c r="J446">
        <v>304</v>
      </c>
      <c r="L446">
        <f t="shared" si="37"/>
        <v>304</v>
      </c>
      <c r="M446" s="6">
        <f t="shared" si="38"/>
        <v>86.857142857142861</v>
      </c>
      <c r="N446">
        <v>51.9</v>
      </c>
      <c r="O446" s="2">
        <f t="shared" si="39"/>
        <v>98.857142857142861</v>
      </c>
      <c r="P446">
        <v>30.4</v>
      </c>
      <c r="Q446" s="2">
        <f t="shared" si="40"/>
        <v>72.38095238095238</v>
      </c>
      <c r="R446">
        <v>4.2</v>
      </c>
      <c r="S446" s="2">
        <f t="shared" si="41"/>
        <v>100</v>
      </c>
      <c r="V446">
        <v>98</v>
      </c>
      <c r="W446">
        <v>89.3</v>
      </c>
      <c r="X446">
        <v>83.8</v>
      </c>
      <c r="Y446" s="2">
        <f t="shared" si="42"/>
        <v>0</v>
      </c>
      <c r="Z446" s="2"/>
      <c r="AA446" s="2"/>
      <c r="AB446" s="2"/>
      <c r="AC446" s="2"/>
      <c r="AN446" s="1" t="s">
        <v>2286</v>
      </c>
      <c r="AQ446" t="s">
        <v>2287</v>
      </c>
      <c r="AR446">
        <v>304</v>
      </c>
      <c r="AS446" t="s">
        <v>2288</v>
      </c>
      <c r="AT446" t="s">
        <v>144</v>
      </c>
    </row>
    <row r="447" spans="1:126" x14ac:dyDescent="0.25">
      <c r="A447" t="s">
        <v>2150</v>
      </c>
      <c r="B447" t="s">
        <v>2175</v>
      </c>
      <c r="C447" t="s">
        <v>2176</v>
      </c>
      <c r="E447" t="s">
        <v>2289</v>
      </c>
      <c r="F447" t="s">
        <v>2290</v>
      </c>
      <c r="G447">
        <v>30</v>
      </c>
      <c r="H447" t="s">
        <v>171</v>
      </c>
      <c r="I447">
        <v>0.5</v>
      </c>
      <c r="J447">
        <v>37</v>
      </c>
      <c r="L447">
        <f t="shared" si="37"/>
        <v>37</v>
      </c>
      <c r="M447" s="6">
        <f t="shared" si="38"/>
        <v>123.33333333333334</v>
      </c>
      <c r="O447" s="2">
        <f t="shared" si="39"/>
        <v>0</v>
      </c>
      <c r="Q447" s="2">
        <f t="shared" si="40"/>
        <v>0</v>
      </c>
      <c r="S447" s="2">
        <f t="shared" si="41"/>
        <v>0</v>
      </c>
      <c r="Y447" s="2">
        <f t="shared" si="42"/>
        <v>0</v>
      </c>
      <c r="Z447" s="2"/>
      <c r="AA447" s="2"/>
      <c r="AB447" s="2"/>
      <c r="AC447" s="2"/>
      <c r="AN447" t="s">
        <v>2291</v>
      </c>
      <c r="AQ447" t="s">
        <v>2287</v>
      </c>
      <c r="AR447">
        <v>37</v>
      </c>
    </row>
    <row r="448" spans="1:126" x14ac:dyDescent="0.25">
      <c r="A448" t="s">
        <v>2150</v>
      </c>
      <c r="B448" t="s">
        <v>2175</v>
      </c>
      <c r="C448" t="s">
        <v>2176</v>
      </c>
      <c r="E448" t="s">
        <v>2292</v>
      </c>
      <c r="F448" t="s">
        <v>2293</v>
      </c>
      <c r="G448">
        <v>400</v>
      </c>
      <c r="H448" t="s">
        <v>171</v>
      </c>
      <c r="I448">
        <v>6.41</v>
      </c>
      <c r="J448">
        <v>364</v>
      </c>
      <c r="L448">
        <f t="shared" si="37"/>
        <v>364</v>
      </c>
      <c r="M448" s="6">
        <f t="shared" si="38"/>
        <v>91</v>
      </c>
      <c r="O448" s="2">
        <f t="shared" si="39"/>
        <v>0</v>
      </c>
      <c r="Q448" s="2">
        <f t="shared" si="40"/>
        <v>0</v>
      </c>
      <c r="S448" s="2">
        <f t="shared" si="41"/>
        <v>0</v>
      </c>
      <c r="Y448" s="2">
        <f t="shared" si="42"/>
        <v>0</v>
      </c>
      <c r="Z448" s="2"/>
      <c r="AA448" s="2"/>
      <c r="AB448" s="2"/>
      <c r="AC448" s="2"/>
      <c r="AQ448" t="s">
        <v>2294</v>
      </c>
      <c r="AR448">
        <v>364</v>
      </c>
    </row>
    <row r="449" spans="1:61" x14ac:dyDescent="0.25">
      <c r="A449" t="s">
        <v>2150</v>
      </c>
      <c r="B449" t="s">
        <v>2175</v>
      </c>
      <c r="C449" t="s">
        <v>2176</v>
      </c>
      <c r="E449" t="s">
        <v>2295</v>
      </c>
      <c r="F449" t="s">
        <v>2296</v>
      </c>
      <c r="G449">
        <v>300</v>
      </c>
      <c r="H449" t="s">
        <v>171</v>
      </c>
      <c r="I449">
        <v>3.46</v>
      </c>
      <c r="J449">
        <v>135</v>
      </c>
      <c r="L449">
        <f t="shared" si="37"/>
        <v>135</v>
      </c>
      <c r="M449" s="6">
        <f t="shared" si="38"/>
        <v>45</v>
      </c>
      <c r="O449" s="2">
        <f t="shared" si="39"/>
        <v>0</v>
      </c>
      <c r="Q449" s="2">
        <f t="shared" si="40"/>
        <v>0</v>
      </c>
      <c r="S449" s="2">
        <f t="shared" si="41"/>
        <v>0</v>
      </c>
      <c r="Y449" s="2">
        <f t="shared" si="42"/>
        <v>0</v>
      </c>
      <c r="Z449" s="2"/>
      <c r="AA449" s="2"/>
      <c r="AB449" s="2"/>
      <c r="AC449" s="2"/>
      <c r="AQ449" t="s">
        <v>2294</v>
      </c>
      <c r="AR449">
        <v>135</v>
      </c>
    </row>
    <row r="450" spans="1:61" x14ac:dyDescent="0.25">
      <c r="A450" t="s">
        <v>2150</v>
      </c>
      <c r="B450" t="s">
        <v>2151</v>
      </c>
      <c r="C450" t="s">
        <v>2152</v>
      </c>
      <c r="D450" t="s">
        <v>2297</v>
      </c>
      <c r="E450" t="s">
        <v>2298</v>
      </c>
      <c r="F450" t="s">
        <v>2299</v>
      </c>
      <c r="G450">
        <v>100</v>
      </c>
      <c r="I450">
        <v>1</v>
      </c>
      <c r="L450">
        <f t="shared" si="37"/>
        <v>0</v>
      </c>
      <c r="M450" s="6">
        <f t="shared" si="38"/>
        <v>0</v>
      </c>
      <c r="O450" s="2">
        <f t="shared" si="39"/>
        <v>0</v>
      </c>
      <c r="Q450" s="2">
        <f t="shared" si="40"/>
        <v>0</v>
      </c>
      <c r="S450" s="2">
        <f t="shared" si="41"/>
        <v>0</v>
      </c>
      <c r="Y450" s="2" t="e">
        <f t="shared" si="42"/>
        <v>#DIV/0!</v>
      </c>
      <c r="Z450" s="2"/>
      <c r="AA450" s="2"/>
      <c r="AB450" s="2"/>
      <c r="AC450" s="2"/>
      <c r="AQ450" t="s">
        <v>2300</v>
      </c>
      <c r="AR450" t="s">
        <v>218</v>
      </c>
    </row>
    <row r="451" spans="1:61" x14ac:dyDescent="0.25">
      <c r="A451" t="s">
        <v>2150</v>
      </c>
      <c r="B451" t="s">
        <v>2151</v>
      </c>
      <c r="C451" t="s">
        <v>2152</v>
      </c>
      <c r="D451" t="s">
        <v>2297</v>
      </c>
      <c r="E451" t="s">
        <v>2301</v>
      </c>
      <c r="F451" t="s">
        <v>2302</v>
      </c>
      <c r="G451">
        <v>100</v>
      </c>
      <c r="I451">
        <v>1</v>
      </c>
      <c r="L451">
        <f t="shared" si="37"/>
        <v>0</v>
      </c>
      <c r="M451" s="6">
        <f t="shared" si="38"/>
        <v>0</v>
      </c>
      <c r="O451" s="2">
        <f t="shared" si="39"/>
        <v>0</v>
      </c>
      <c r="Q451" s="2">
        <f t="shared" si="40"/>
        <v>0</v>
      </c>
      <c r="S451" s="2">
        <f t="shared" si="41"/>
        <v>0</v>
      </c>
      <c r="Y451" s="2" t="e">
        <f t="shared" si="42"/>
        <v>#DIV/0!</v>
      </c>
      <c r="Z451" s="2"/>
      <c r="AA451" s="2"/>
      <c r="AB451" s="2"/>
      <c r="AC451" s="2"/>
      <c r="AQ451" t="s">
        <v>2300</v>
      </c>
      <c r="AR451" t="s">
        <v>144</v>
      </c>
    </row>
    <row r="452" spans="1:61" x14ac:dyDescent="0.25">
      <c r="A452" t="s">
        <v>2150</v>
      </c>
      <c r="B452" t="s">
        <v>2175</v>
      </c>
      <c r="C452" t="s">
        <v>2176</v>
      </c>
      <c r="D452" t="s">
        <v>2297</v>
      </c>
      <c r="E452" t="s">
        <v>2303</v>
      </c>
      <c r="F452" t="s">
        <v>2304</v>
      </c>
      <c r="G452">
        <v>700</v>
      </c>
      <c r="H452" t="s">
        <v>171</v>
      </c>
      <c r="I452">
        <v>7.375</v>
      </c>
      <c r="J452">
        <v>300</v>
      </c>
      <c r="L452">
        <f t="shared" si="37"/>
        <v>300</v>
      </c>
      <c r="M452" s="6">
        <f t="shared" si="38"/>
        <v>42.857142857142854</v>
      </c>
      <c r="N452">
        <v>132</v>
      </c>
      <c r="O452" s="2">
        <f t="shared" si="39"/>
        <v>125.71428571428571</v>
      </c>
      <c r="P452">
        <v>84</v>
      </c>
      <c r="Q452" s="2">
        <f t="shared" si="40"/>
        <v>100</v>
      </c>
      <c r="R452">
        <v>11.9</v>
      </c>
      <c r="S452" s="2">
        <f t="shared" si="41"/>
        <v>141.66666666666669</v>
      </c>
      <c r="V452">
        <v>91.6</v>
      </c>
      <c r="W452">
        <v>60.8</v>
      </c>
      <c r="X452">
        <v>58.1</v>
      </c>
      <c r="Y452" s="2">
        <f t="shared" si="42"/>
        <v>0</v>
      </c>
      <c r="Z452" s="2"/>
      <c r="AA452" s="2"/>
      <c r="AB452" s="2"/>
      <c r="AC452" s="2"/>
      <c r="AQ452" t="s">
        <v>2305</v>
      </c>
      <c r="AR452">
        <v>300</v>
      </c>
    </row>
    <row r="453" spans="1:61" x14ac:dyDescent="0.25">
      <c r="A453" t="s">
        <v>2150</v>
      </c>
      <c r="B453" t="s">
        <v>2175</v>
      </c>
      <c r="C453" t="s">
        <v>2176</v>
      </c>
      <c r="D453" t="s">
        <v>2153</v>
      </c>
      <c r="E453" t="s">
        <v>2306</v>
      </c>
      <c r="F453" t="s">
        <v>2307</v>
      </c>
      <c r="G453">
        <v>5400</v>
      </c>
      <c r="H453" t="s">
        <v>171</v>
      </c>
      <c r="I453">
        <v>16</v>
      </c>
      <c r="J453">
        <v>1400</v>
      </c>
      <c r="L453">
        <f t="shared" ref="L453:L516" si="43">J453+K453</f>
        <v>1400</v>
      </c>
      <c r="M453" s="6">
        <f t="shared" ref="M453:M516" si="44">(L453/G453)*100</f>
        <v>25.925925925925924</v>
      </c>
      <c r="N453">
        <v>331</v>
      </c>
      <c r="O453" s="2">
        <f t="shared" ref="O453:O516" si="45">(N453/(G453*0.15))*100</f>
        <v>40.864197530864196</v>
      </c>
      <c r="P453">
        <v>217</v>
      </c>
      <c r="Q453" s="2">
        <f t="shared" ref="Q453:Q516" si="46">(P453/(G453*0.12))*100</f>
        <v>33.487654320987652</v>
      </c>
      <c r="R453">
        <v>13.1</v>
      </c>
      <c r="S453" s="2">
        <f t="shared" ref="S453:S516" si="47">(R453/(G453*0.012))*100</f>
        <v>20.216049382716051</v>
      </c>
      <c r="V453">
        <v>72.7</v>
      </c>
      <c r="W453">
        <v>50.2</v>
      </c>
      <c r="X453">
        <v>47.2</v>
      </c>
      <c r="Y453" s="2">
        <f t="shared" ref="Y453:Y516" si="48">(P453*(U453/100)/(L453*0.12))*100</f>
        <v>0</v>
      </c>
      <c r="Z453" s="2"/>
      <c r="AA453" s="2"/>
      <c r="AB453" s="2"/>
      <c r="AC453" s="2"/>
      <c r="AQ453" t="s">
        <v>2308</v>
      </c>
      <c r="AR453">
        <v>1400</v>
      </c>
      <c r="AS453" t="s">
        <v>2309</v>
      </c>
      <c r="AT453" t="s">
        <v>218</v>
      </c>
      <c r="AV453" t="s">
        <v>2310</v>
      </c>
      <c r="AW453" t="s">
        <v>218</v>
      </c>
      <c r="AY453" t="s">
        <v>2311</v>
      </c>
      <c r="AZ453" t="s">
        <v>218</v>
      </c>
      <c r="BB453" t="s">
        <v>1138</v>
      </c>
      <c r="BC453" t="s">
        <v>218</v>
      </c>
      <c r="BE453" t="s">
        <v>2312</v>
      </c>
      <c r="BF453" t="s">
        <v>218</v>
      </c>
    </row>
    <row r="454" spans="1:61" ht="75" x14ac:dyDescent="0.25">
      <c r="A454" t="s">
        <v>2150</v>
      </c>
      <c r="B454" t="s">
        <v>2313</v>
      </c>
      <c r="C454" t="s">
        <v>2314</v>
      </c>
      <c r="D454" t="s">
        <v>2315</v>
      </c>
      <c r="E454" t="s">
        <v>2316</v>
      </c>
      <c r="F454" t="s">
        <v>2317</v>
      </c>
      <c r="G454">
        <v>230</v>
      </c>
      <c r="H454" t="s">
        <v>171</v>
      </c>
      <c r="I454">
        <v>1.623</v>
      </c>
      <c r="J454">
        <v>180</v>
      </c>
      <c r="L454">
        <f t="shared" si="43"/>
        <v>180</v>
      </c>
      <c r="M454" s="6">
        <f t="shared" si="44"/>
        <v>78.260869565217391</v>
      </c>
      <c r="O454" s="2">
        <f t="shared" si="45"/>
        <v>0</v>
      </c>
      <c r="Q454" s="2">
        <f t="shared" si="46"/>
        <v>0</v>
      </c>
      <c r="S454" s="2">
        <f t="shared" si="47"/>
        <v>0</v>
      </c>
      <c r="Y454" s="2">
        <f t="shared" si="48"/>
        <v>0</v>
      </c>
      <c r="Z454" s="2"/>
      <c r="AA454" s="2"/>
      <c r="AB454" s="2"/>
      <c r="AC454" s="2"/>
      <c r="AN454" s="1" t="s">
        <v>2318</v>
      </c>
      <c r="AO454" t="s">
        <v>2319</v>
      </c>
      <c r="AQ454" t="s">
        <v>1799</v>
      </c>
      <c r="AR454">
        <v>180</v>
      </c>
    </row>
    <row r="455" spans="1:61" ht="60" x14ac:dyDescent="0.25">
      <c r="A455" t="s">
        <v>2150</v>
      </c>
      <c r="B455" t="s">
        <v>2165</v>
      </c>
      <c r="C455" t="s">
        <v>2166</v>
      </c>
      <c r="D455" t="s">
        <v>2269</v>
      </c>
      <c r="E455" t="s">
        <v>2320</v>
      </c>
      <c r="F455" t="s">
        <v>2321</v>
      </c>
      <c r="G455">
        <v>300</v>
      </c>
      <c r="H455" t="s">
        <v>171</v>
      </c>
      <c r="I455">
        <v>3.3839999999999999</v>
      </c>
      <c r="J455">
        <v>231</v>
      </c>
      <c r="L455">
        <f t="shared" si="43"/>
        <v>231</v>
      </c>
      <c r="M455" s="6">
        <f t="shared" si="44"/>
        <v>77</v>
      </c>
      <c r="O455" s="2">
        <f t="shared" si="45"/>
        <v>0</v>
      </c>
      <c r="Q455" s="2">
        <f t="shared" si="46"/>
        <v>0</v>
      </c>
      <c r="S455" s="2">
        <f t="shared" si="47"/>
        <v>0</v>
      </c>
      <c r="Y455" s="2">
        <f t="shared" si="48"/>
        <v>0</v>
      </c>
      <c r="Z455" s="2"/>
      <c r="AA455" s="2"/>
      <c r="AB455" s="2"/>
      <c r="AC455" s="2"/>
      <c r="AN455" s="1" t="s">
        <v>2322</v>
      </c>
      <c r="AO455" t="s">
        <v>2323</v>
      </c>
      <c r="AP455" t="s">
        <v>2324</v>
      </c>
      <c r="AQ455" t="s">
        <v>2325</v>
      </c>
      <c r="AR455">
        <v>231</v>
      </c>
    </row>
    <row r="456" spans="1:61" ht="105" x14ac:dyDescent="0.25">
      <c r="A456" t="s">
        <v>2150</v>
      </c>
      <c r="B456" t="s">
        <v>2165</v>
      </c>
      <c r="C456" t="s">
        <v>2166</v>
      </c>
      <c r="D456" t="s">
        <v>2269</v>
      </c>
      <c r="E456" t="s">
        <v>2326</v>
      </c>
      <c r="F456" t="s">
        <v>2327</v>
      </c>
      <c r="G456">
        <v>1550</v>
      </c>
      <c r="H456" t="s">
        <v>171</v>
      </c>
      <c r="I456">
        <v>5.9950000000000001</v>
      </c>
      <c r="J456">
        <v>310</v>
      </c>
      <c r="L456">
        <f t="shared" si="43"/>
        <v>310</v>
      </c>
      <c r="M456" s="6">
        <f t="shared" si="44"/>
        <v>20</v>
      </c>
      <c r="N456">
        <v>54.7</v>
      </c>
      <c r="O456" s="2">
        <f t="shared" si="45"/>
        <v>23.526881720430108</v>
      </c>
      <c r="P456">
        <v>34.799999999999997</v>
      </c>
      <c r="Q456" s="2">
        <f t="shared" si="46"/>
        <v>18.709677419354836</v>
      </c>
      <c r="R456">
        <v>3.33</v>
      </c>
      <c r="S456" s="2">
        <f t="shared" si="47"/>
        <v>17.903225806451612</v>
      </c>
      <c r="V456">
        <v>76.8</v>
      </c>
      <c r="W456">
        <v>83.2</v>
      </c>
      <c r="X456">
        <v>50</v>
      </c>
      <c r="Y456" s="2">
        <f t="shared" si="48"/>
        <v>0</v>
      </c>
      <c r="Z456" s="2"/>
      <c r="AA456" s="2"/>
      <c r="AB456" s="2"/>
      <c r="AC456" s="2"/>
      <c r="AN456" s="1" t="s">
        <v>2328</v>
      </c>
      <c r="AO456" s="1" t="s">
        <v>2329</v>
      </c>
      <c r="AP456" s="1" t="s">
        <v>2330</v>
      </c>
      <c r="AQ456" t="s">
        <v>2325</v>
      </c>
      <c r="AR456">
        <v>310</v>
      </c>
    </row>
    <row r="457" spans="1:61" ht="75" x14ac:dyDescent="0.25">
      <c r="A457" t="s">
        <v>2150</v>
      </c>
      <c r="B457" t="s">
        <v>2165</v>
      </c>
      <c r="C457" t="s">
        <v>2166</v>
      </c>
      <c r="D457" t="s">
        <v>2331</v>
      </c>
      <c r="E457" t="s">
        <v>2332</v>
      </c>
      <c r="F457" t="s">
        <v>2333</v>
      </c>
      <c r="G457">
        <v>170</v>
      </c>
      <c r="H457" t="s">
        <v>171</v>
      </c>
      <c r="I457">
        <v>1.5</v>
      </c>
      <c r="J457">
        <v>139</v>
      </c>
      <c r="L457">
        <f t="shared" si="43"/>
        <v>139</v>
      </c>
      <c r="M457" s="6">
        <f t="shared" si="44"/>
        <v>81.764705882352942</v>
      </c>
      <c r="O457" s="2">
        <f t="shared" si="45"/>
        <v>0</v>
      </c>
      <c r="Q457" s="2">
        <f t="shared" si="46"/>
        <v>0</v>
      </c>
      <c r="S457" s="2">
        <f t="shared" si="47"/>
        <v>0</v>
      </c>
      <c r="Y457" s="2">
        <f t="shared" si="48"/>
        <v>0</v>
      </c>
      <c r="Z457" s="2"/>
      <c r="AA457" s="2"/>
      <c r="AB457" s="2"/>
      <c r="AC457" s="2"/>
      <c r="AN457" s="1" t="s">
        <v>2334</v>
      </c>
      <c r="AO457" t="s">
        <v>2335</v>
      </c>
      <c r="AP457" s="1" t="s">
        <v>2336</v>
      </c>
      <c r="AQ457" t="s">
        <v>2337</v>
      </c>
      <c r="AR457">
        <v>139</v>
      </c>
    </row>
    <row r="458" spans="1:61" x14ac:dyDescent="0.25">
      <c r="A458" t="s">
        <v>2150</v>
      </c>
      <c r="B458" t="s">
        <v>2151</v>
      </c>
      <c r="C458" t="s">
        <v>2152</v>
      </c>
      <c r="D458" t="s">
        <v>2210</v>
      </c>
      <c r="E458" t="s">
        <v>2338</v>
      </c>
      <c r="F458" t="s">
        <v>2339</v>
      </c>
      <c r="G458">
        <v>2700</v>
      </c>
      <c r="H458" t="s">
        <v>171</v>
      </c>
      <c r="I458">
        <v>17.899999999999999</v>
      </c>
      <c r="J458">
        <v>1500</v>
      </c>
      <c r="L458">
        <f t="shared" si="43"/>
        <v>1500</v>
      </c>
      <c r="M458" s="6">
        <f t="shared" si="44"/>
        <v>55.555555555555557</v>
      </c>
      <c r="N458">
        <v>361</v>
      </c>
      <c r="O458" s="2">
        <f t="shared" si="45"/>
        <v>89.135802469135811</v>
      </c>
      <c r="P458">
        <v>145</v>
      </c>
      <c r="Q458" s="2">
        <f t="shared" si="46"/>
        <v>44.753086419753089</v>
      </c>
      <c r="R458">
        <v>13.9</v>
      </c>
      <c r="S458" s="2">
        <f t="shared" si="47"/>
        <v>42.901234567901234</v>
      </c>
      <c r="T458">
        <v>97.7</v>
      </c>
      <c r="U458">
        <v>95</v>
      </c>
      <c r="V458">
        <v>97.5</v>
      </c>
      <c r="W458">
        <v>95.5</v>
      </c>
      <c r="X458">
        <v>27.4</v>
      </c>
      <c r="Y458" s="2">
        <f t="shared" si="48"/>
        <v>76.527777777777771</v>
      </c>
      <c r="Z458" s="2">
        <v>71</v>
      </c>
      <c r="AA458" s="2"/>
      <c r="AB458" s="2"/>
      <c r="AC458" s="2"/>
      <c r="AD458">
        <v>14.7</v>
      </c>
      <c r="AE458">
        <v>37.200000000000003</v>
      </c>
      <c r="AL458">
        <v>100</v>
      </c>
      <c r="AQ458" t="s">
        <v>2340</v>
      </c>
      <c r="AR458">
        <v>1500</v>
      </c>
      <c r="AS458" t="s">
        <v>2341</v>
      </c>
      <c r="AT458" t="s">
        <v>218</v>
      </c>
      <c r="AV458" t="s">
        <v>2342</v>
      </c>
      <c r="AW458" t="s">
        <v>218</v>
      </c>
      <c r="AY458" t="s">
        <v>2343</v>
      </c>
      <c r="AZ458" t="s">
        <v>218</v>
      </c>
      <c r="BB458" t="s">
        <v>2344</v>
      </c>
      <c r="BC458" t="s">
        <v>218</v>
      </c>
      <c r="BE458" t="s">
        <v>1138</v>
      </c>
      <c r="BF458" t="s">
        <v>218</v>
      </c>
      <c r="BH458" t="s">
        <v>2345</v>
      </c>
      <c r="BI458" t="s">
        <v>218</v>
      </c>
    </row>
    <row r="459" spans="1:61" x14ac:dyDescent="0.25">
      <c r="A459" t="s">
        <v>2150</v>
      </c>
      <c r="B459" t="s">
        <v>2175</v>
      </c>
      <c r="C459" t="s">
        <v>2176</v>
      </c>
      <c r="D459" t="s">
        <v>2269</v>
      </c>
      <c r="E459" t="s">
        <v>2346</v>
      </c>
      <c r="F459" t="s">
        <v>2347</v>
      </c>
      <c r="G459">
        <v>1000</v>
      </c>
      <c r="H459" t="s">
        <v>171</v>
      </c>
      <c r="I459">
        <v>9.49</v>
      </c>
      <c r="J459">
        <v>850</v>
      </c>
      <c r="L459">
        <f t="shared" si="43"/>
        <v>850</v>
      </c>
      <c r="M459" s="6">
        <f t="shared" si="44"/>
        <v>85</v>
      </c>
      <c r="N459">
        <v>237</v>
      </c>
      <c r="O459" s="2">
        <f t="shared" si="45"/>
        <v>158</v>
      </c>
      <c r="P459">
        <v>103</v>
      </c>
      <c r="Q459" s="2">
        <f t="shared" si="46"/>
        <v>85.833333333333329</v>
      </c>
      <c r="R459">
        <v>10.1</v>
      </c>
      <c r="S459" s="2">
        <f t="shared" si="47"/>
        <v>84.166666666666671</v>
      </c>
      <c r="T459">
        <v>99.2</v>
      </c>
      <c r="U459">
        <v>96.7</v>
      </c>
      <c r="V459">
        <v>99.1</v>
      </c>
      <c r="W459">
        <v>91.6</v>
      </c>
      <c r="X459">
        <v>92.2</v>
      </c>
      <c r="Y459" s="2">
        <f t="shared" si="48"/>
        <v>97.648039215686282</v>
      </c>
      <c r="Z459" s="2"/>
      <c r="AA459" s="2"/>
      <c r="AB459" s="2"/>
      <c r="AC459" s="2"/>
      <c r="AQ459" t="s">
        <v>2283</v>
      </c>
      <c r="AR459">
        <v>850</v>
      </c>
    </row>
    <row r="460" spans="1:61" ht="75" x14ac:dyDescent="0.25">
      <c r="A460" t="s">
        <v>2150</v>
      </c>
      <c r="B460" t="s">
        <v>2175</v>
      </c>
      <c r="C460" t="s">
        <v>2176</v>
      </c>
      <c r="E460" t="s">
        <v>2348</v>
      </c>
      <c r="F460" t="s">
        <v>2349</v>
      </c>
      <c r="G460">
        <v>120</v>
      </c>
      <c r="H460" t="s">
        <v>171</v>
      </c>
      <c r="I460">
        <v>1.86</v>
      </c>
      <c r="J460">
        <v>100</v>
      </c>
      <c r="L460">
        <f t="shared" si="43"/>
        <v>100</v>
      </c>
      <c r="M460" s="6">
        <f t="shared" si="44"/>
        <v>83.333333333333343</v>
      </c>
      <c r="O460" s="2">
        <f t="shared" si="45"/>
        <v>0</v>
      </c>
      <c r="Q460" s="2">
        <f t="shared" si="46"/>
        <v>0</v>
      </c>
      <c r="S460" s="2">
        <f t="shared" si="47"/>
        <v>0</v>
      </c>
      <c r="Y460" s="2">
        <f t="shared" si="48"/>
        <v>0</v>
      </c>
      <c r="Z460" s="2"/>
      <c r="AA460" s="2"/>
      <c r="AB460" s="2"/>
      <c r="AC460" s="2"/>
      <c r="AN460" s="1" t="s">
        <v>2350</v>
      </c>
      <c r="AP460" s="1" t="s">
        <v>2351</v>
      </c>
      <c r="AQ460" t="s">
        <v>2352</v>
      </c>
      <c r="AR460">
        <v>100</v>
      </c>
    </row>
    <row r="461" spans="1:61" ht="45" x14ac:dyDescent="0.25">
      <c r="A461" t="s">
        <v>2150</v>
      </c>
      <c r="B461" t="s">
        <v>2175</v>
      </c>
      <c r="C461" t="s">
        <v>2176</v>
      </c>
      <c r="E461" t="s">
        <v>2353</v>
      </c>
      <c r="F461" t="s">
        <v>2354</v>
      </c>
      <c r="G461">
        <v>160</v>
      </c>
      <c r="H461" t="s">
        <v>171</v>
      </c>
      <c r="I461">
        <v>1.86</v>
      </c>
      <c r="J461">
        <v>150</v>
      </c>
      <c r="L461">
        <f t="shared" si="43"/>
        <v>150</v>
      </c>
      <c r="M461" s="6">
        <f t="shared" si="44"/>
        <v>93.75</v>
      </c>
      <c r="O461" s="2">
        <f t="shared" si="45"/>
        <v>0</v>
      </c>
      <c r="Q461" s="2">
        <f t="shared" si="46"/>
        <v>0</v>
      </c>
      <c r="S461" s="2">
        <f t="shared" si="47"/>
        <v>0</v>
      </c>
      <c r="Y461" s="2">
        <f t="shared" si="48"/>
        <v>0</v>
      </c>
      <c r="Z461" s="2"/>
      <c r="AA461" s="2"/>
      <c r="AB461" s="2"/>
      <c r="AC461" s="2"/>
      <c r="AN461" s="1" t="s">
        <v>2355</v>
      </c>
      <c r="AO461" t="s">
        <v>2356</v>
      </c>
      <c r="AP461" t="s">
        <v>2357</v>
      </c>
      <c r="AQ461" t="s">
        <v>2352</v>
      </c>
      <c r="AR461">
        <v>150</v>
      </c>
    </row>
    <row r="462" spans="1:61" x14ac:dyDescent="0.25">
      <c r="A462" t="s">
        <v>2150</v>
      </c>
      <c r="B462" t="s">
        <v>2159</v>
      </c>
      <c r="C462" t="s">
        <v>2160</v>
      </c>
      <c r="D462" t="s">
        <v>2161</v>
      </c>
      <c r="E462" t="s">
        <v>2358</v>
      </c>
      <c r="F462" t="s">
        <v>2359</v>
      </c>
      <c r="G462">
        <v>160</v>
      </c>
      <c r="H462" t="s">
        <v>171</v>
      </c>
      <c r="I462">
        <v>4.8</v>
      </c>
      <c r="J462">
        <v>245</v>
      </c>
      <c r="L462">
        <f t="shared" si="43"/>
        <v>245</v>
      </c>
      <c r="M462" s="6">
        <f t="shared" si="44"/>
        <v>153.125</v>
      </c>
      <c r="O462" s="2">
        <f t="shared" si="45"/>
        <v>0</v>
      </c>
      <c r="Q462" s="2">
        <f t="shared" si="46"/>
        <v>0</v>
      </c>
      <c r="S462" s="2">
        <f t="shared" si="47"/>
        <v>0</v>
      </c>
      <c r="Y462" s="2">
        <f t="shared" si="48"/>
        <v>0</v>
      </c>
      <c r="Z462" s="2"/>
      <c r="AA462" s="2"/>
      <c r="AB462" s="2"/>
      <c r="AC462" s="2"/>
      <c r="AQ462" t="s">
        <v>2360</v>
      </c>
      <c r="AR462">
        <v>245</v>
      </c>
    </row>
    <row r="463" spans="1:61" ht="135" x14ac:dyDescent="0.25">
      <c r="A463" t="s">
        <v>2150</v>
      </c>
      <c r="B463" t="s">
        <v>2175</v>
      </c>
      <c r="C463" t="s">
        <v>2176</v>
      </c>
      <c r="D463" t="s">
        <v>2361</v>
      </c>
      <c r="E463" t="s">
        <v>2362</v>
      </c>
      <c r="F463" t="s">
        <v>2363</v>
      </c>
      <c r="G463">
        <v>250</v>
      </c>
      <c r="H463" t="s">
        <v>171</v>
      </c>
      <c r="I463">
        <v>4.2</v>
      </c>
      <c r="J463">
        <v>271</v>
      </c>
      <c r="L463">
        <f t="shared" si="43"/>
        <v>271</v>
      </c>
      <c r="M463" s="6">
        <f t="shared" si="44"/>
        <v>108.4</v>
      </c>
      <c r="O463" s="2">
        <f t="shared" si="45"/>
        <v>0</v>
      </c>
      <c r="Q463" s="2">
        <f t="shared" si="46"/>
        <v>0</v>
      </c>
      <c r="S463" s="2">
        <f t="shared" si="47"/>
        <v>0</v>
      </c>
      <c r="Y463" s="2">
        <f t="shared" si="48"/>
        <v>0</v>
      </c>
      <c r="Z463" s="2"/>
      <c r="AA463" s="2"/>
      <c r="AB463" s="2"/>
      <c r="AC463" s="2"/>
      <c r="AN463" s="1" t="s">
        <v>2364</v>
      </c>
      <c r="AQ463" t="s">
        <v>1799</v>
      </c>
      <c r="AR463">
        <v>21</v>
      </c>
      <c r="AS463" t="s">
        <v>2365</v>
      </c>
      <c r="AT463">
        <v>250</v>
      </c>
    </row>
    <row r="464" spans="1:61" ht="75" x14ac:dyDescent="0.25">
      <c r="A464" t="s">
        <v>2366</v>
      </c>
      <c r="B464" t="s">
        <v>2367</v>
      </c>
      <c r="C464" t="s">
        <v>2368</v>
      </c>
      <c r="D464" t="s">
        <v>2367</v>
      </c>
      <c r="E464" t="s">
        <v>2369</v>
      </c>
      <c r="F464" t="s">
        <v>2370</v>
      </c>
      <c r="G464">
        <v>1200</v>
      </c>
      <c r="H464" t="s">
        <v>159</v>
      </c>
      <c r="I464">
        <v>12</v>
      </c>
      <c r="J464">
        <v>939</v>
      </c>
      <c r="L464">
        <f t="shared" si="43"/>
        <v>939</v>
      </c>
      <c r="M464" s="6">
        <f t="shared" si="44"/>
        <v>78.25</v>
      </c>
      <c r="N464">
        <v>119</v>
      </c>
      <c r="O464" s="2">
        <f t="shared" si="45"/>
        <v>66.111111111111114</v>
      </c>
      <c r="P464">
        <v>69.3</v>
      </c>
      <c r="Q464" s="2">
        <f t="shared" si="46"/>
        <v>48.124999999999993</v>
      </c>
      <c r="R464">
        <v>8.18</v>
      </c>
      <c r="S464" s="2">
        <f t="shared" si="47"/>
        <v>56.805555555555557</v>
      </c>
      <c r="V464">
        <v>94.4</v>
      </c>
      <c r="W464">
        <v>69.400000000000006</v>
      </c>
      <c r="X464">
        <v>74</v>
      </c>
      <c r="Y464" s="2">
        <f t="shared" si="48"/>
        <v>0</v>
      </c>
      <c r="Z464" s="2"/>
      <c r="AA464" s="2"/>
      <c r="AB464" s="2"/>
      <c r="AC464" s="2"/>
      <c r="AN464" s="1" t="s">
        <v>2371</v>
      </c>
      <c r="AO464" s="1" t="s">
        <v>2372</v>
      </c>
      <c r="AP464" s="1" t="s">
        <v>2373</v>
      </c>
      <c r="AQ464" t="s">
        <v>2374</v>
      </c>
      <c r="AR464">
        <v>939</v>
      </c>
    </row>
    <row r="465" spans="1:46" ht="90" x14ac:dyDescent="0.25">
      <c r="A465" t="s">
        <v>2366</v>
      </c>
      <c r="B465" t="s">
        <v>2375</v>
      </c>
      <c r="C465" t="s">
        <v>2376</v>
      </c>
      <c r="D465" t="s">
        <v>2377</v>
      </c>
      <c r="E465" t="s">
        <v>2378</v>
      </c>
      <c r="F465" t="s">
        <v>2379</v>
      </c>
      <c r="G465">
        <v>100</v>
      </c>
      <c r="H465" t="s">
        <v>159</v>
      </c>
      <c r="I465">
        <v>1.085</v>
      </c>
      <c r="J465">
        <v>80</v>
      </c>
      <c r="L465">
        <f t="shared" si="43"/>
        <v>80</v>
      </c>
      <c r="M465" s="6">
        <f t="shared" si="44"/>
        <v>80</v>
      </c>
      <c r="N465">
        <v>3.13</v>
      </c>
      <c r="O465" s="2">
        <f t="shared" si="45"/>
        <v>20.866666666666667</v>
      </c>
      <c r="Q465" s="2">
        <f t="shared" si="46"/>
        <v>0</v>
      </c>
      <c r="S465" s="2">
        <f t="shared" si="47"/>
        <v>0</v>
      </c>
      <c r="Y465" s="2">
        <f t="shared" si="48"/>
        <v>0</v>
      </c>
      <c r="Z465" s="2"/>
      <c r="AA465" s="2"/>
      <c r="AB465" s="2"/>
      <c r="AC465" s="2"/>
      <c r="AN465" s="1" t="s">
        <v>2380</v>
      </c>
      <c r="AP465" s="1" t="s">
        <v>2381</v>
      </c>
      <c r="AQ465" t="s">
        <v>2382</v>
      </c>
      <c r="AR465">
        <v>80</v>
      </c>
    </row>
    <row r="466" spans="1:46" ht="90" x14ac:dyDescent="0.25">
      <c r="A466" t="s">
        <v>2366</v>
      </c>
      <c r="B466" t="s">
        <v>2383</v>
      </c>
      <c r="C466" t="s">
        <v>2384</v>
      </c>
      <c r="D466" t="s">
        <v>2385</v>
      </c>
      <c r="E466" t="s">
        <v>2386</v>
      </c>
      <c r="F466" t="s">
        <v>2387</v>
      </c>
      <c r="G466">
        <v>400</v>
      </c>
      <c r="H466" t="s">
        <v>171</v>
      </c>
      <c r="I466">
        <v>2.2999999999999998</v>
      </c>
      <c r="J466">
        <v>163</v>
      </c>
      <c r="L466">
        <f t="shared" si="43"/>
        <v>163</v>
      </c>
      <c r="M466" s="6">
        <f t="shared" si="44"/>
        <v>40.75</v>
      </c>
      <c r="N466">
        <v>13</v>
      </c>
      <c r="O466" s="2">
        <f t="shared" si="45"/>
        <v>21.666666666666668</v>
      </c>
      <c r="P466">
        <v>11.3</v>
      </c>
      <c r="Q466" s="2">
        <f t="shared" si="46"/>
        <v>23.541666666666668</v>
      </c>
      <c r="R466">
        <v>1.82</v>
      </c>
      <c r="S466" s="2">
        <f t="shared" si="47"/>
        <v>37.916666666666671</v>
      </c>
      <c r="T466">
        <v>99</v>
      </c>
      <c r="U466">
        <v>97.4</v>
      </c>
      <c r="V466">
        <v>99.6</v>
      </c>
      <c r="W466">
        <v>95.4</v>
      </c>
      <c r="X466">
        <v>54.2</v>
      </c>
      <c r="Y466" s="2">
        <f t="shared" si="48"/>
        <v>56.268916155419234</v>
      </c>
      <c r="Z466" s="2"/>
      <c r="AA466" s="2"/>
      <c r="AB466" s="2"/>
      <c r="AC466" s="2"/>
      <c r="AN466" s="1" t="s">
        <v>2388</v>
      </c>
      <c r="AP466" s="1" t="s">
        <v>2389</v>
      </c>
      <c r="AQ466" t="s">
        <v>2390</v>
      </c>
      <c r="AR466">
        <v>163</v>
      </c>
    </row>
    <row r="467" spans="1:46" ht="60" x14ac:dyDescent="0.25">
      <c r="A467" t="s">
        <v>2366</v>
      </c>
      <c r="B467" t="s">
        <v>2383</v>
      </c>
      <c r="C467" t="s">
        <v>2384</v>
      </c>
      <c r="D467" t="s">
        <v>2385</v>
      </c>
      <c r="E467" t="s">
        <v>2391</v>
      </c>
      <c r="F467" t="s">
        <v>2392</v>
      </c>
      <c r="G467">
        <v>400</v>
      </c>
      <c r="H467" t="s">
        <v>171</v>
      </c>
      <c r="I467">
        <v>8.5</v>
      </c>
      <c r="J467">
        <v>346</v>
      </c>
      <c r="L467">
        <f t="shared" si="43"/>
        <v>346</v>
      </c>
      <c r="M467" s="6">
        <f t="shared" si="44"/>
        <v>86.5</v>
      </c>
      <c r="N467">
        <v>103</v>
      </c>
      <c r="O467" s="2">
        <f t="shared" si="45"/>
        <v>171.66666666666666</v>
      </c>
      <c r="P467">
        <v>43.3</v>
      </c>
      <c r="Q467" s="2">
        <f t="shared" si="46"/>
        <v>90.208333333333329</v>
      </c>
      <c r="R467">
        <v>5.36</v>
      </c>
      <c r="S467" s="2">
        <f t="shared" si="47"/>
        <v>111.66666666666667</v>
      </c>
      <c r="V467">
        <v>95.1</v>
      </c>
      <c r="W467">
        <v>74.8</v>
      </c>
      <c r="X467">
        <v>78.599999999999994</v>
      </c>
      <c r="Y467" s="2">
        <f t="shared" si="48"/>
        <v>0</v>
      </c>
      <c r="Z467" s="2"/>
      <c r="AA467" s="2"/>
      <c r="AB467" s="2"/>
      <c r="AC467" s="2"/>
      <c r="AN467" s="1" t="s">
        <v>2393</v>
      </c>
      <c r="AP467" t="s">
        <v>2394</v>
      </c>
      <c r="AQ467" t="s">
        <v>2390</v>
      </c>
      <c r="AR467">
        <v>346</v>
      </c>
    </row>
    <row r="468" spans="1:46" ht="150" x14ac:dyDescent="0.25">
      <c r="A468" t="s">
        <v>2366</v>
      </c>
      <c r="B468" t="s">
        <v>2395</v>
      </c>
      <c r="C468" t="s">
        <v>2396</v>
      </c>
      <c r="D468" t="s">
        <v>2397</v>
      </c>
      <c r="E468" t="s">
        <v>2398</v>
      </c>
      <c r="F468" t="s">
        <v>2399</v>
      </c>
      <c r="G468">
        <v>500</v>
      </c>
      <c r="H468" t="s">
        <v>159</v>
      </c>
      <c r="I468">
        <v>7.53</v>
      </c>
      <c r="J468">
        <v>490</v>
      </c>
      <c r="L468">
        <f t="shared" si="43"/>
        <v>490</v>
      </c>
      <c r="M468" s="6">
        <f t="shared" si="44"/>
        <v>98</v>
      </c>
      <c r="N468">
        <v>102</v>
      </c>
      <c r="O468" s="2">
        <f t="shared" si="45"/>
        <v>136</v>
      </c>
      <c r="P468">
        <v>43</v>
      </c>
      <c r="Q468" s="2">
        <f t="shared" si="46"/>
        <v>71.666666666666671</v>
      </c>
      <c r="R468">
        <v>4.6900000000000004</v>
      </c>
      <c r="S468" s="2">
        <f t="shared" si="47"/>
        <v>78.166666666666671</v>
      </c>
      <c r="T468">
        <v>96.8</v>
      </c>
      <c r="U468">
        <v>96.3</v>
      </c>
      <c r="V468">
        <v>98.3</v>
      </c>
      <c r="W468">
        <v>89.3</v>
      </c>
      <c r="X468">
        <v>83.9</v>
      </c>
      <c r="Y468" s="2">
        <f t="shared" si="48"/>
        <v>70.423469387755105</v>
      </c>
      <c r="Z468" s="2"/>
      <c r="AA468" s="2"/>
      <c r="AB468" s="2"/>
      <c r="AC468" s="2"/>
      <c r="AD468">
        <v>4.55</v>
      </c>
      <c r="AE468">
        <v>62.4</v>
      </c>
      <c r="AK468">
        <v>100</v>
      </c>
      <c r="AN468" s="1" t="s">
        <v>2400</v>
      </c>
      <c r="AP468" s="1" t="s">
        <v>2401</v>
      </c>
      <c r="AQ468" t="s">
        <v>2402</v>
      </c>
      <c r="AR468">
        <v>490</v>
      </c>
    </row>
    <row r="469" spans="1:46" ht="45" x14ac:dyDescent="0.25">
      <c r="A469" t="s">
        <v>2366</v>
      </c>
      <c r="B469" t="s">
        <v>2367</v>
      </c>
      <c r="C469" t="s">
        <v>2368</v>
      </c>
      <c r="D469" t="s">
        <v>2367</v>
      </c>
      <c r="E469" t="s">
        <v>2403</v>
      </c>
      <c r="F469" t="s">
        <v>2404</v>
      </c>
      <c r="G469">
        <v>240</v>
      </c>
      <c r="H469" t="s">
        <v>159</v>
      </c>
      <c r="I469">
        <v>4.0999999999999996</v>
      </c>
      <c r="J469">
        <v>240</v>
      </c>
      <c r="L469">
        <f t="shared" si="43"/>
        <v>240</v>
      </c>
      <c r="M469" s="6">
        <f t="shared" si="44"/>
        <v>100</v>
      </c>
      <c r="N469">
        <v>27.5</v>
      </c>
      <c r="O469" s="2">
        <f t="shared" si="45"/>
        <v>76.388888888888886</v>
      </c>
      <c r="P469">
        <v>28.6</v>
      </c>
      <c r="Q469" s="2">
        <f t="shared" si="46"/>
        <v>99.305555555555571</v>
      </c>
      <c r="R469">
        <v>3.38</v>
      </c>
      <c r="S469" s="2">
        <f t="shared" si="47"/>
        <v>117.36111111111111</v>
      </c>
      <c r="V469">
        <v>97.8</v>
      </c>
      <c r="W469">
        <v>90.4</v>
      </c>
      <c r="X469">
        <v>88.6</v>
      </c>
      <c r="Y469" s="2">
        <f t="shared" si="48"/>
        <v>0</v>
      </c>
      <c r="Z469" s="2"/>
      <c r="AA469" s="2"/>
      <c r="AB469" s="2"/>
      <c r="AC469" s="2"/>
      <c r="AN469" s="1" t="s">
        <v>2405</v>
      </c>
      <c r="AO469" s="1" t="s">
        <v>2406</v>
      </c>
      <c r="AP469" s="1" t="s">
        <v>2407</v>
      </c>
      <c r="AQ469" t="s">
        <v>2408</v>
      </c>
      <c r="AR469">
        <v>240</v>
      </c>
    </row>
    <row r="470" spans="1:46" ht="30" x14ac:dyDescent="0.25">
      <c r="A470" t="s">
        <v>2366</v>
      </c>
      <c r="B470" t="s">
        <v>2409</v>
      </c>
      <c r="C470" t="s">
        <v>2410</v>
      </c>
      <c r="D470" t="s">
        <v>2411</v>
      </c>
      <c r="E470" t="s">
        <v>2412</v>
      </c>
      <c r="F470" t="s">
        <v>2413</v>
      </c>
      <c r="G470">
        <v>150</v>
      </c>
      <c r="H470" t="s">
        <v>159</v>
      </c>
      <c r="I470">
        <v>2.7</v>
      </c>
      <c r="J470">
        <v>144</v>
      </c>
      <c r="L470">
        <f t="shared" si="43"/>
        <v>144</v>
      </c>
      <c r="M470" s="6">
        <f t="shared" si="44"/>
        <v>96</v>
      </c>
      <c r="O470" s="2">
        <f t="shared" si="45"/>
        <v>0</v>
      </c>
      <c r="Q470" s="2">
        <f t="shared" si="46"/>
        <v>0</v>
      </c>
      <c r="S470" s="2">
        <f t="shared" si="47"/>
        <v>0</v>
      </c>
      <c r="Y470" s="2">
        <f t="shared" si="48"/>
        <v>0</v>
      </c>
      <c r="Z470" s="2"/>
      <c r="AA470" s="2"/>
      <c r="AB470" s="2"/>
      <c r="AC470" s="2"/>
      <c r="AN470" t="s">
        <v>2414</v>
      </c>
      <c r="AO470" s="1" t="s">
        <v>2415</v>
      </c>
      <c r="AP470" t="s">
        <v>2416</v>
      </c>
      <c r="AQ470" t="s">
        <v>2417</v>
      </c>
      <c r="AR470">
        <v>144</v>
      </c>
      <c r="AS470" t="s">
        <v>2418</v>
      </c>
      <c r="AT470" t="s">
        <v>144</v>
      </c>
    </row>
    <row r="471" spans="1:46" ht="60" x14ac:dyDescent="0.25">
      <c r="A471" t="s">
        <v>2366</v>
      </c>
      <c r="B471" t="s">
        <v>2375</v>
      </c>
      <c r="C471" t="s">
        <v>2376</v>
      </c>
      <c r="D471" t="s">
        <v>2419</v>
      </c>
      <c r="E471" t="s">
        <v>2420</v>
      </c>
      <c r="F471" t="s">
        <v>2421</v>
      </c>
      <c r="G471">
        <v>50</v>
      </c>
      <c r="H471" t="s">
        <v>159</v>
      </c>
      <c r="I471">
        <v>0.65</v>
      </c>
      <c r="J471">
        <v>48</v>
      </c>
      <c r="L471">
        <f t="shared" si="43"/>
        <v>48</v>
      </c>
      <c r="M471" s="6">
        <f t="shared" si="44"/>
        <v>96</v>
      </c>
      <c r="O471" s="2">
        <f t="shared" si="45"/>
        <v>0</v>
      </c>
      <c r="Q471" s="2">
        <f t="shared" si="46"/>
        <v>0</v>
      </c>
      <c r="S471" s="2">
        <f t="shared" si="47"/>
        <v>0</v>
      </c>
      <c r="Y471" s="2">
        <f t="shared" si="48"/>
        <v>0</v>
      </c>
      <c r="Z471" s="2"/>
      <c r="AA471" s="2"/>
      <c r="AB471" s="2"/>
      <c r="AC471" s="2"/>
      <c r="AN471" t="s">
        <v>2422</v>
      </c>
      <c r="AP471" s="1" t="s">
        <v>2423</v>
      </c>
      <c r="AQ471" t="s">
        <v>2417</v>
      </c>
      <c r="AR471">
        <v>48</v>
      </c>
    </row>
    <row r="472" spans="1:46" ht="30" x14ac:dyDescent="0.25">
      <c r="A472" t="s">
        <v>2366</v>
      </c>
      <c r="B472" t="s">
        <v>2424</v>
      </c>
      <c r="C472" t="s">
        <v>2425</v>
      </c>
      <c r="D472" t="s">
        <v>2397</v>
      </c>
      <c r="E472" t="s">
        <v>2426</v>
      </c>
      <c r="F472" t="s">
        <v>2427</v>
      </c>
      <c r="G472">
        <v>390</v>
      </c>
      <c r="H472" t="s">
        <v>159</v>
      </c>
      <c r="I472">
        <v>4.7</v>
      </c>
      <c r="J472">
        <v>355</v>
      </c>
      <c r="L472">
        <f t="shared" si="43"/>
        <v>355</v>
      </c>
      <c r="M472" s="6">
        <f t="shared" si="44"/>
        <v>91.025641025641022</v>
      </c>
      <c r="O472" s="2">
        <f t="shared" si="45"/>
        <v>0</v>
      </c>
      <c r="Q472" s="2">
        <f t="shared" si="46"/>
        <v>0</v>
      </c>
      <c r="S472" s="2">
        <f t="shared" si="47"/>
        <v>0</v>
      </c>
      <c r="Y472" s="2">
        <f t="shared" si="48"/>
        <v>0</v>
      </c>
      <c r="Z472" s="2"/>
      <c r="AA472" s="2"/>
      <c r="AB472" s="2"/>
      <c r="AC472" s="2"/>
      <c r="AN472" s="1" t="s">
        <v>2428</v>
      </c>
      <c r="AP472" s="1" t="s">
        <v>2429</v>
      </c>
      <c r="AQ472" t="s">
        <v>2430</v>
      </c>
      <c r="AR472">
        <v>355</v>
      </c>
    </row>
    <row r="473" spans="1:46" ht="45" x14ac:dyDescent="0.25">
      <c r="A473" t="s">
        <v>2366</v>
      </c>
      <c r="B473" t="s">
        <v>2424</v>
      </c>
      <c r="C473" t="s">
        <v>2425</v>
      </c>
      <c r="D473" t="s">
        <v>2397</v>
      </c>
      <c r="E473" t="s">
        <v>2431</v>
      </c>
      <c r="F473" t="s">
        <v>2432</v>
      </c>
      <c r="G473">
        <v>180</v>
      </c>
      <c r="H473" t="s">
        <v>159</v>
      </c>
      <c r="I473">
        <v>3.6</v>
      </c>
      <c r="J473">
        <v>228</v>
      </c>
      <c r="L473">
        <f t="shared" si="43"/>
        <v>228</v>
      </c>
      <c r="M473" s="6">
        <f t="shared" si="44"/>
        <v>126.66666666666666</v>
      </c>
      <c r="O473" s="2">
        <f t="shared" si="45"/>
        <v>0</v>
      </c>
      <c r="Q473" s="2">
        <f t="shared" si="46"/>
        <v>0</v>
      </c>
      <c r="S473" s="2">
        <f t="shared" si="47"/>
        <v>0</v>
      </c>
      <c r="Y473" s="2">
        <f t="shared" si="48"/>
        <v>0</v>
      </c>
      <c r="Z473" s="2"/>
      <c r="AA473" s="2"/>
      <c r="AB473" s="2"/>
      <c r="AC473" s="2"/>
      <c r="AO473" t="s">
        <v>2433</v>
      </c>
      <c r="AP473" s="1" t="s">
        <v>2434</v>
      </c>
      <c r="AQ473" t="s">
        <v>2430</v>
      </c>
      <c r="AR473">
        <v>228</v>
      </c>
    </row>
    <row r="474" spans="1:46" ht="60" x14ac:dyDescent="0.25">
      <c r="A474" t="s">
        <v>2366</v>
      </c>
      <c r="B474" t="s">
        <v>2424</v>
      </c>
      <c r="C474" t="s">
        <v>2425</v>
      </c>
      <c r="D474" t="s">
        <v>2397</v>
      </c>
      <c r="E474" t="s">
        <v>2435</v>
      </c>
      <c r="F474" t="s">
        <v>2436</v>
      </c>
      <c r="G474">
        <v>100</v>
      </c>
      <c r="H474" t="s">
        <v>159</v>
      </c>
      <c r="I474">
        <v>0.4</v>
      </c>
      <c r="J474">
        <v>35</v>
      </c>
      <c r="L474">
        <f t="shared" si="43"/>
        <v>35</v>
      </c>
      <c r="M474" s="6">
        <f t="shared" si="44"/>
        <v>35</v>
      </c>
      <c r="O474" s="2">
        <f t="shared" si="45"/>
        <v>0</v>
      </c>
      <c r="Q474" s="2">
        <f t="shared" si="46"/>
        <v>0</v>
      </c>
      <c r="S474" s="2">
        <f t="shared" si="47"/>
        <v>0</v>
      </c>
      <c r="Y474" s="2">
        <f t="shared" si="48"/>
        <v>0</v>
      </c>
      <c r="Z474" s="2"/>
      <c r="AA474" s="2"/>
      <c r="AB474" s="2"/>
      <c r="AC474" s="2"/>
      <c r="AN474" s="1" t="s">
        <v>2437</v>
      </c>
      <c r="AO474" t="s">
        <v>2438</v>
      </c>
      <c r="AP474" s="1" t="s">
        <v>2439</v>
      </c>
      <c r="AQ474" t="s">
        <v>2430</v>
      </c>
      <c r="AR474">
        <v>35</v>
      </c>
    </row>
    <row r="475" spans="1:46" ht="45" x14ac:dyDescent="0.25">
      <c r="A475" t="s">
        <v>2366</v>
      </c>
      <c r="B475" t="s">
        <v>2440</v>
      </c>
      <c r="C475" t="s">
        <v>2441</v>
      </c>
      <c r="D475" t="s">
        <v>2442</v>
      </c>
      <c r="E475" t="s">
        <v>2443</v>
      </c>
      <c r="F475" t="s">
        <v>2444</v>
      </c>
      <c r="G475">
        <v>80</v>
      </c>
      <c r="H475" t="s">
        <v>159</v>
      </c>
      <c r="I475">
        <v>0.75</v>
      </c>
      <c r="J475">
        <v>59</v>
      </c>
      <c r="L475">
        <f t="shared" si="43"/>
        <v>59</v>
      </c>
      <c r="M475" s="6">
        <f t="shared" si="44"/>
        <v>73.75</v>
      </c>
      <c r="O475" s="2">
        <f t="shared" si="45"/>
        <v>0</v>
      </c>
      <c r="Q475" s="2">
        <f t="shared" si="46"/>
        <v>0</v>
      </c>
      <c r="S475" s="2">
        <f t="shared" si="47"/>
        <v>0</v>
      </c>
      <c r="Y475" s="2">
        <f t="shared" si="48"/>
        <v>0</v>
      </c>
      <c r="Z475" s="2"/>
      <c r="AA475" s="2"/>
      <c r="AB475" s="2"/>
      <c r="AC475" s="2"/>
      <c r="AN475" t="s">
        <v>2445</v>
      </c>
      <c r="AO475" t="s">
        <v>2446</v>
      </c>
      <c r="AP475" s="1" t="s">
        <v>2447</v>
      </c>
      <c r="AQ475" t="s">
        <v>2448</v>
      </c>
      <c r="AR475">
        <v>59</v>
      </c>
    </row>
    <row r="476" spans="1:46" ht="45" x14ac:dyDescent="0.25">
      <c r="A476" t="s">
        <v>2366</v>
      </c>
      <c r="B476" t="s">
        <v>2367</v>
      </c>
      <c r="C476" t="s">
        <v>2368</v>
      </c>
      <c r="D476" t="s">
        <v>2367</v>
      </c>
      <c r="E476" t="s">
        <v>2449</v>
      </c>
      <c r="F476" t="s">
        <v>2450</v>
      </c>
      <c r="G476">
        <v>720</v>
      </c>
      <c r="H476" t="s">
        <v>159</v>
      </c>
      <c r="I476">
        <v>6.9</v>
      </c>
      <c r="J476">
        <v>500</v>
      </c>
      <c r="L476">
        <f t="shared" si="43"/>
        <v>500</v>
      </c>
      <c r="M476" s="6">
        <f t="shared" si="44"/>
        <v>69.444444444444443</v>
      </c>
      <c r="N476">
        <v>57</v>
      </c>
      <c r="O476" s="2">
        <f t="shared" si="45"/>
        <v>52.777777777777779</v>
      </c>
      <c r="P476">
        <v>36.9</v>
      </c>
      <c r="Q476" s="2">
        <f t="shared" si="46"/>
        <v>42.708333333333336</v>
      </c>
      <c r="R476">
        <v>4.47</v>
      </c>
      <c r="S476" s="2">
        <f t="shared" si="47"/>
        <v>51.736111111111107</v>
      </c>
      <c r="Y476" s="2">
        <f t="shared" si="48"/>
        <v>0</v>
      </c>
      <c r="Z476" s="2"/>
      <c r="AA476" s="2"/>
      <c r="AB476" s="2"/>
      <c r="AC476" s="2"/>
      <c r="AN476" t="s">
        <v>2451</v>
      </c>
      <c r="AO476" s="1" t="s">
        <v>2452</v>
      </c>
      <c r="AP476" s="1" t="s">
        <v>2453</v>
      </c>
      <c r="AQ476" t="s">
        <v>2448</v>
      </c>
      <c r="AR476">
        <v>500</v>
      </c>
    </row>
    <row r="477" spans="1:46" ht="45" x14ac:dyDescent="0.25">
      <c r="A477" t="s">
        <v>2366</v>
      </c>
      <c r="B477" t="s">
        <v>855</v>
      </c>
      <c r="C477" t="s">
        <v>856</v>
      </c>
      <c r="D477" t="s">
        <v>2454</v>
      </c>
      <c r="E477" t="s">
        <v>2455</v>
      </c>
      <c r="F477" t="s">
        <v>2456</v>
      </c>
      <c r="G477">
        <v>300</v>
      </c>
      <c r="H477" t="s">
        <v>159</v>
      </c>
      <c r="I477">
        <v>3.5</v>
      </c>
      <c r="J477">
        <v>240</v>
      </c>
      <c r="L477">
        <f t="shared" si="43"/>
        <v>240</v>
      </c>
      <c r="M477" s="6">
        <f t="shared" si="44"/>
        <v>80</v>
      </c>
      <c r="O477" s="2">
        <f t="shared" si="45"/>
        <v>0</v>
      </c>
      <c r="Q477" s="2">
        <f t="shared" si="46"/>
        <v>0</v>
      </c>
      <c r="S477" s="2">
        <f t="shared" si="47"/>
        <v>0</v>
      </c>
      <c r="Y477" s="2">
        <f t="shared" si="48"/>
        <v>0</v>
      </c>
      <c r="Z477" s="2"/>
      <c r="AA477" s="2"/>
      <c r="AB477" s="2"/>
      <c r="AC477" s="2"/>
      <c r="AO477" t="s">
        <v>2457</v>
      </c>
      <c r="AP477" s="1" t="s">
        <v>2458</v>
      </c>
      <c r="AQ477" t="s">
        <v>2448</v>
      </c>
      <c r="AR477">
        <v>240</v>
      </c>
    </row>
    <row r="478" spans="1:46" ht="90" x14ac:dyDescent="0.25">
      <c r="A478" t="s">
        <v>2366</v>
      </c>
      <c r="B478" t="s">
        <v>2375</v>
      </c>
      <c r="C478" t="s">
        <v>2376</v>
      </c>
      <c r="D478" t="s">
        <v>2419</v>
      </c>
      <c r="E478" t="s">
        <v>2459</v>
      </c>
      <c r="F478" t="s">
        <v>2460</v>
      </c>
      <c r="G478">
        <v>320</v>
      </c>
      <c r="H478" t="s">
        <v>159</v>
      </c>
      <c r="I478">
        <v>6.6079999999999997</v>
      </c>
      <c r="J478">
        <v>230</v>
      </c>
      <c r="L478">
        <f t="shared" si="43"/>
        <v>230</v>
      </c>
      <c r="M478" s="6">
        <f t="shared" si="44"/>
        <v>71.875</v>
      </c>
      <c r="N478">
        <v>81</v>
      </c>
      <c r="O478" s="2">
        <f t="shared" si="45"/>
        <v>168.75</v>
      </c>
      <c r="P478">
        <v>4.9400000000000004</v>
      </c>
      <c r="Q478" s="2">
        <f t="shared" si="46"/>
        <v>12.864583333333336</v>
      </c>
      <c r="R478">
        <v>1.43</v>
      </c>
      <c r="S478" s="2">
        <f t="shared" si="47"/>
        <v>37.239583333333329</v>
      </c>
      <c r="T478">
        <v>70.5</v>
      </c>
      <c r="U478">
        <v>60.2</v>
      </c>
      <c r="V478">
        <v>71.3</v>
      </c>
      <c r="W478">
        <v>62.9</v>
      </c>
      <c r="X478">
        <v>70.8</v>
      </c>
      <c r="Y478" s="2">
        <f t="shared" si="48"/>
        <v>10.774927536231885</v>
      </c>
      <c r="Z478" s="2"/>
      <c r="AA478" s="2"/>
      <c r="AB478" s="2"/>
      <c r="AC478" s="2"/>
      <c r="AN478" s="1" t="s">
        <v>2461</v>
      </c>
      <c r="AO478" s="1" t="s">
        <v>2462</v>
      </c>
      <c r="AP478" s="1" t="s">
        <v>2463</v>
      </c>
      <c r="AQ478" t="s">
        <v>2464</v>
      </c>
      <c r="AR478">
        <v>230</v>
      </c>
    </row>
    <row r="479" spans="1:46" ht="105" x14ac:dyDescent="0.25">
      <c r="A479" t="s">
        <v>2366</v>
      </c>
      <c r="B479" t="s">
        <v>2465</v>
      </c>
      <c r="C479" t="s">
        <v>2466</v>
      </c>
      <c r="D479" t="s">
        <v>2397</v>
      </c>
      <c r="E479" t="s">
        <v>2467</v>
      </c>
      <c r="F479" t="s">
        <v>2468</v>
      </c>
      <c r="G479">
        <v>7068</v>
      </c>
      <c r="H479" t="s">
        <v>159</v>
      </c>
      <c r="I479">
        <v>20.2</v>
      </c>
      <c r="J479">
        <v>1300</v>
      </c>
      <c r="L479">
        <f t="shared" si="43"/>
        <v>1300</v>
      </c>
      <c r="M479" s="6">
        <f t="shared" si="44"/>
        <v>18.392756083757781</v>
      </c>
      <c r="O479" s="2">
        <f t="shared" si="45"/>
        <v>0</v>
      </c>
      <c r="Q479" s="2">
        <f t="shared" si="46"/>
        <v>0</v>
      </c>
      <c r="S479" s="2">
        <f t="shared" si="47"/>
        <v>0</v>
      </c>
      <c r="Y479" s="2">
        <f t="shared" si="48"/>
        <v>0</v>
      </c>
      <c r="Z479" s="2"/>
      <c r="AA479" s="2"/>
      <c r="AB479" s="2"/>
      <c r="AC479" s="2"/>
      <c r="AN479" s="1" t="s">
        <v>2469</v>
      </c>
      <c r="AO479" t="s">
        <v>2470</v>
      </c>
      <c r="AP479" s="1" t="s">
        <v>2471</v>
      </c>
      <c r="AQ479" t="s">
        <v>2472</v>
      </c>
      <c r="AR479">
        <v>1300</v>
      </c>
    </row>
    <row r="480" spans="1:46" x14ac:dyDescent="0.25">
      <c r="A480" t="s">
        <v>2366</v>
      </c>
      <c r="B480" t="s">
        <v>2367</v>
      </c>
      <c r="C480" t="s">
        <v>2368</v>
      </c>
      <c r="D480" t="s">
        <v>2367</v>
      </c>
      <c r="E480" t="s">
        <v>2473</v>
      </c>
      <c r="F480" t="s">
        <v>2474</v>
      </c>
      <c r="G480">
        <v>100</v>
      </c>
      <c r="H480" t="s">
        <v>159</v>
      </c>
      <c r="I480">
        <v>1.5</v>
      </c>
      <c r="J480">
        <v>82</v>
      </c>
      <c r="L480">
        <f t="shared" si="43"/>
        <v>82</v>
      </c>
      <c r="M480" s="6">
        <f t="shared" si="44"/>
        <v>82</v>
      </c>
      <c r="O480" s="2">
        <f t="shared" si="45"/>
        <v>0</v>
      </c>
      <c r="Q480" s="2">
        <f t="shared" si="46"/>
        <v>0</v>
      </c>
      <c r="S480" s="2">
        <f t="shared" si="47"/>
        <v>0</v>
      </c>
      <c r="Y480" s="2">
        <f t="shared" si="48"/>
        <v>0</v>
      </c>
      <c r="Z480" s="2"/>
      <c r="AA480" s="2"/>
      <c r="AB480" s="2"/>
      <c r="AC480" s="2"/>
      <c r="AN480" t="s">
        <v>2475</v>
      </c>
      <c r="AO480" t="s">
        <v>2476</v>
      </c>
      <c r="AP480" t="s">
        <v>2477</v>
      </c>
      <c r="AQ480" t="s">
        <v>2478</v>
      </c>
      <c r="AR480">
        <v>82</v>
      </c>
    </row>
    <row r="481" spans="1:84" ht="45" x14ac:dyDescent="0.25">
      <c r="A481" t="s">
        <v>2366</v>
      </c>
      <c r="B481" t="s">
        <v>855</v>
      </c>
      <c r="C481" t="s">
        <v>856</v>
      </c>
      <c r="D481" t="s">
        <v>2479</v>
      </c>
      <c r="E481" t="s">
        <v>2480</v>
      </c>
      <c r="F481" t="s">
        <v>2481</v>
      </c>
      <c r="G481">
        <v>240</v>
      </c>
      <c r="H481" t="s">
        <v>159</v>
      </c>
      <c r="I481">
        <v>2.5</v>
      </c>
      <c r="J481">
        <v>180</v>
      </c>
      <c r="L481">
        <f t="shared" si="43"/>
        <v>180</v>
      </c>
      <c r="M481" s="6">
        <f t="shared" si="44"/>
        <v>75</v>
      </c>
      <c r="O481" s="2">
        <f t="shared" si="45"/>
        <v>0</v>
      </c>
      <c r="Q481" s="2">
        <f t="shared" si="46"/>
        <v>0</v>
      </c>
      <c r="S481" s="2">
        <f t="shared" si="47"/>
        <v>0</v>
      </c>
      <c r="Y481" s="2">
        <f t="shared" si="48"/>
        <v>0</v>
      </c>
      <c r="Z481" s="2"/>
      <c r="AA481" s="2"/>
      <c r="AB481" s="2"/>
      <c r="AC481" s="2"/>
      <c r="AN481" t="s">
        <v>2482</v>
      </c>
      <c r="AP481" s="1" t="s">
        <v>2483</v>
      </c>
      <c r="AQ481" t="s">
        <v>2484</v>
      </c>
      <c r="AR481">
        <v>180</v>
      </c>
      <c r="AS481" t="s">
        <v>2485</v>
      </c>
      <c r="AT481" t="s">
        <v>144</v>
      </c>
    </row>
    <row r="482" spans="1:84" ht="195" x14ac:dyDescent="0.25">
      <c r="A482" t="s">
        <v>2366</v>
      </c>
      <c r="B482" t="s">
        <v>855</v>
      </c>
      <c r="C482" t="s">
        <v>856</v>
      </c>
      <c r="E482" t="s">
        <v>2486</v>
      </c>
      <c r="F482" t="s">
        <v>2487</v>
      </c>
      <c r="G482">
        <v>2200</v>
      </c>
      <c r="H482" t="s">
        <v>159</v>
      </c>
      <c r="I482">
        <v>22.99</v>
      </c>
      <c r="J482">
        <v>1315</v>
      </c>
      <c r="L482">
        <f t="shared" si="43"/>
        <v>1315</v>
      </c>
      <c r="M482" s="6">
        <f t="shared" si="44"/>
        <v>59.77272727272728</v>
      </c>
      <c r="N482">
        <v>389</v>
      </c>
      <c r="O482" s="2">
        <f t="shared" si="45"/>
        <v>117.87878787878788</v>
      </c>
      <c r="P482">
        <v>132</v>
      </c>
      <c r="Q482" s="2">
        <f t="shared" si="46"/>
        <v>50</v>
      </c>
      <c r="R482">
        <v>14.4</v>
      </c>
      <c r="S482" s="2">
        <f t="shared" si="47"/>
        <v>54.54545454545454</v>
      </c>
      <c r="T482">
        <v>97.5</v>
      </c>
      <c r="U482">
        <v>95.3</v>
      </c>
      <c r="V482">
        <v>98.7</v>
      </c>
      <c r="W482">
        <v>87.6</v>
      </c>
      <c r="X482">
        <v>16.7</v>
      </c>
      <c r="Y482" s="2">
        <f t="shared" si="48"/>
        <v>79.718631178707227</v>
      </c>
      <c r="Z482" s="2">
        <v>17479</v>
      </c>
      <c r="AA482" s="2"/>
      <c r="AB482" s="2"/>
      <c r="AC482" s="2"/>
      <c r="AD482">
        <v>22.7</v>
      </c>
      <c r="AK482">
        <v>100</v>
      </c>
      <c r="AN482" s="1" t="s">
        <v>2488</v>
      </c>
      <c r="AO482" s="1" t="s">
        <v>2489</v>
      </c>
      <c r="AP482" s="1" t="s">
        <v>2490</v>
      </c>
      <c r="AQ482" t="s">
        <v>2491</v>
      </c>
      <c r="AR482">
        <v>372</v>
      </c>
      <c r="AS482" t="s">
        <v>2492</v>
      </c>
      <c r="AT482">
        <v>943</v>
      </c>
    </row>
    <row r="483" spans="1:84" x14ac:dyDescent="0.25">
      <c r="A483" t="s">
        <v>2366</v>
      </c>
      <c r="B483" t="s">
        <v>2424</v>
      </c>
      <c r="C483" t="s">
        <v>2425</v>
      </c>
      <c r="D483" t="s">
        <v>2397</v>
      </c>
      <c r="E483" t="s">
        <v>2493</v>
      </c>
      <c r="F483" t="s">
        <v>2494</v>
      </c>
      <c r="G483">
        <v>6700</v>
      </c>
      <c r="H483" t="s">
        <v>159</v>
      </c>
      <c r="I483">
        <v>4</v>
      </c>
      <c r="J483">
        <v>250</v>
      </c>
      <c r="L483">
        <f t="shared" si="43"/>
        <v>250</v>
      </c>
      <c r="M483" s="6">
        <f t="shared" si="44"/>
        <v>3.7313432835820892</v>
      </c>
      <c r="N483">
        <v>90.2</v>
      </c>
      <c r="O483" s="2">
        <f t="shared" si="45"/>
        <v>8.9751243781094523</v>
      </c>
      <c r="P483">
        <v>90.2</v>
      </c>
      <c r="Q483" s="2">
        <f t="shared" si="46"/>
        <v>11.218905472636816</v>
      </c>
      <c r="R483">
        <v>4.8899999999999997</v>
      </c>
      <c r="S483" s="2">
        <f t="shared" si="47"/>
        <v>6.0820895522388048</v>
      </c>
      <c r="T483">
        <v>98.1</v>
      </c>
      <c r="U483">
        <v>93.2</v>
      </c>
      <c r="V483">
        <v>96.5</v>
      </c>
      <c r="W483">
        <v>91.5</v>
      </c>
      <c r="X483">
        <v>36.299999999999997</v>
      </c>
      <c r="Y483" s="2">
        <f t="shared" si="48"/>
        <v>280.22133333333335</v>
      </c>
      <c r="Z483" s="2"/>
      <c r="AA483" s="2"/>
      <c r="AB483" s="2"/>
      <c r="AC483" s="2"/>
      <c r="AQ483" t="s">
        <v>2495</v>
      </c>
      <c r="AR483">
        <v>250</v>
      </c>
    </row>
    <row r="484" spans="1:84" x14ac:dyDescent="0.25">
      <c r="A484" t="s">
        <v>2366</v>
      </c>
      <c r="B484" t="s">
        <v>2375</v>
      </c>
      <c r="C484" t="s">
        <v>2376</v>
      </c>
      <c r="D484" t="s">
        <v>2419</v>
      </c>
      <c r="E484" t="s">
        <v>2496</v>
      </c>
      <c r="F484" t="s">
        <v>2497</v>
      </c>
      <c r="G484">
        <v>100</v>
      </c>
      <c r="H484" t="s">
        <v>159</v>
      </c>
      <c r="L484">
        <f t="shared" si="43"/>
        <v>0</v>
      </c>
      <c r="M484" s="6">
        <f t="shared" si="44"/>
        <v>0</v>
      </c>
      <c r="O484" s="2">
        <f t="shared" si="45"/>
        <v>0</v>
      </c>
      <c r="Q484" s="2">
        <f t="shared" si="46"/>
        <v>0</v>
      </c>
      <c r="S484" s="2">
        <f t="shared" si="47"/>
        <v>0</v>
      </c>
      <c r="Y484" s="2" t="e">
        <f t="shared" si="48"/>
        <v>#DIV/0!</v>
      </c>
      <c r="Z484" s="2"/>
      <c r="AA484" s="2"/>
      <c r="AB484" s="2"/>
      <c r="AC484" s="2"/>
      <c r="AQ484" t="s">
        <v>2498</v>
      </c>
    </row>
    <row r="485" spans="1:84" ht="45" x14ac:dyDescent="0.25">
      <c r="A485" t="s">
        <v>2366</v>
      </c>
      <c r="B485" t="s">
        <v>2499</v>
      </c>
      <c r="C485" t="s">
        <v>2500</v>
      </c>
      <c r="D485" t="s">
        <v>2501</v>
      </c>
      <c r="E485" t="s">
        <v>2502</v>
      </c>
      <c r="F485" t="s">
        <v>2503</v>
      </c>
      <c r="G485">
        <v>720</v>
      </c>
      <c r="H485" t="s">
        <v>159</v>
      </c>
      <c r="I485">
        <v>6.7</v>
      </c>
      <c r="J485">
        <v>669</v>
      </c>
      <c r="L485">
        <f t="shared" si="43"/>
        <v>669</v>
      </c>
      <c r="M485" s="6">
        <f t="shared" si="44"/>
        <v>92.916666666666671</v>
      </c>
      <c r="N485">
        <v>125</v>
      </c>
      <c r="O485" s="2">
        <f t="shared" si="45"/>
        <v>115.74074074074075</v>
      </c>
      <c r="P485">
        <v>40.6</v>
      </c>
      <c r="Q485" s="2">
        <f t="shared" si="46"/>
        <v>46.990740740740748</v>
      </c>
      <c r="R485">
        <v>5.68</v>
      </c>
      <c r="S485" s="2">
        <f t="shared" si="47"/>
        <v>65.740740740740733</v>
      </c>
      <c r="V485">
        <v>20</v>
      </c>
      <c r="W485">
        <v>79.599999999999994</v>
      </c>
      <c r="X485">
        <v>51</v>
      </c>
      <c r="Y485" s="2">
        <f t="shared" si="48"/>
        <v>0</v>
      </c>
      <c r="Z485" s="2"/>
      <c r="AA485" s="2"/>
      <c r="AB485" s="2"/>
      <c r="AC485" s="2"/>
      <c r="AN485" s="1" t="s">
        <v>2504</v>
      </c>
      <c r="AO485" s="1" t="s">
        <v>2505</v>
      </c>
      <c r="AP485" s="1" t="s">
        <v>2506</v>
      </c>
      <c r="AQ485" t="s">
        <v>2507</v>
      </c>
      <c r="AR485">
        <v>669</v>
      </c>
    </row>
    <row r="486" spans="1:84" ht="60" x14ac:dyDescent="0.25">
      <c r="A486" t="s">
        <v>2366</v>
      </c>
      <c r="B486" t="s">
        <v>2499</v>
      </c>
      <c r="C486" t="s">
        <v>2500</v>
      </c>
      <c r="D486" t="s">
        <v>2501</v>
      </c>
      <c r="E486" t="s">
        <v>2508</v>
      </c>
      <c r="F486" t="s">
        <v>2509</v>
      </c>
      <c r="G486">
        <v>350</v>
      </c>
      <c r="H486" t="s">
        <v>159</v>
      </c>
      <c r="I486">
        <v>4</v>
      </c>
      <c r="J486">
        <v>264</v>
      </c>
      <c r="L486">
        <f t="shared" si="43"/>
        <v>264</v>
      </c>
      <c r="M486" s="6">
        <f t="shared" si="44"/>
        <v>75.428571428571431</v>
      </c>
      <c r="N486">
        <v>66.2</v>
      </c>
      <c r="O486" s="2">
        <f t="shared" si="45"/>
        <v>126.0952380952381</v>
      </c>
      <c r="Q486" s="2">
        <f t="shared" si="46"/>
        <v>0</v>
      </c>
      <c r="S486" s="2">
        <f t="shared" si="47"/>
        <v>0</v>
      </c>
      <c r="Y486" s="2">
        <f t="shared" si="48"/>
        <v>0</v>
      </c>
      <c r="Z486" s="2"/>
      <c r="AA486" s="2"/>
      <c r="AB486" s="2"/>
      <c r="AC486" s="2"/>
      <c r="AN486" s="1" t="s">
        <v>2510</v>
      </c>
      <c r="AO486" s="1" t="s">
        <v>2511</v>
      </c>
      <c r="AP486" s="1" t="s">
        <v>2512</v>
      </c>
      <c r="AQ486" t="s">
        <v>2507</v>
      </c>
      <c r="AR486">
        <v>264</v>
      </c>
    </row>
    <row r="487" spans="1:84" ht="30" x14ac:dyDescent="0.25">
      <c r="A487" t="s">
        <v>2366</v>
      </c>
      <c r="B487" t="s">
        <v>2513</v>
      </c>
      <c r="C487" t="s">
        <v>2514</v>
      </c>
      <c r="D487" t="s">
        <v>2515</v>
      </c>
      <c r="E487" t="s">
        <v>2516</v>
      </c>
      <c r="F487" t="s">
        <v>2517</v>
      </c>
      <c r="G487">
        <v>240</v>
      </c>
      <c r="H487" t="s">
        <v>171</v>
      </c>
      <c r="I487">
        <v>4</v>
      </c>
      <c r="J487">
        <v>286</v>
      </c>
      <c r="L487">
        <f t="shared" si="43"/>
        <v>286</v>
      </c>
      <c r="M487" s="6">
        <f t="shared" si="44"/>
        <v>119.16666666666667</v>
      </c>
      <c r="O487" s="2">
        <f t="shared" si="45"/>
        <v>0</v>
      </c>
      <c r="Q487" s="2">
        <f t="shared" si="46"/>
        <v>0</v>
      </c>
      <c r="S487" s="2">
        <f t="shared" si="47"/>
        <v>0</v>
      </c>
      <c r="Y487" s="2">
        <f t="shared" si="48"/>
        <v>0</v>
      </c>
      <c r="Z487" s="2"/>
      <c r="AA487" s="2"/>
      <c r="AB487" s="2"/>
      <c r="AC487" s="2"/>
      <c r="AO487" t="s">
        <v>2518</v>
      </c>
      <c r="AP487" s="1" t="s">
        <v>2519</v>
      </c>
      <c r="AQ487" t="s">
        <v>2520</v>
      </c>
      <c r="AR487">
        <v>286</v>
      </c>
    </row>
    <row r="488" spans="1:84" ht="105" x14ac:dyDescent="0.25">
      <c r="A488" t="s">
        <v>2366</v>
      </c>
      <c r="B488" t="s">
        <v>2521</v>
      </c>
      <c r="C488" t="s">
        <v>2522</v>
      </c>
      <c r="D488" t="s">
        <v>2523</v>
      </c>
      <c r="E488" t="s">
        <v>2524</v>
      </c>
      <c r="F488" t="s">
        <v>2525</v>
      </c>
      <c r="G488">
        <v>1400</v>
      </c>
      <c r="H488" t="s">
        <v>159</v>
      </c>
      <c r="I488">
        <v>20</v>
      </c>
      <c r="J488">
        <v>1860</v>
      </c>
      <c r="L488">
        <f t="shared" si="43"/>
        <v>1860</v>
      </c>
      <c r="M488" s="6">
        <f t="shared" si="44"/>
        <v>132.85714285714286</v>
      </c>
      <c r="N488">
        <v>224</v>
      </c>
      <c r="O488" s="2">
        <f t="shared" si="45"/>
        <v>106.66666666666667</v>
      </c>
      <c r="P488">
        <v>228</v>
      </c>
      <c r="Q488" s="2">
        <f t="shared" si="46"/>
        <v>135.71428571428572</v>
      </c>
      <c r="R488">
        <v>18.399999999999999</v>
      </c>
      <c r="S488" s="2">
        <f t="shared" si="47"/>
        <v>109.52380952380952</v>
      </c>
      <c r="V488">
        <v>83.7</v>
      </c>
      <c r="W488">
        <v>72.7</v>
      </c>
      <c r="X488">
        <v>70.3</v>
      </c>
      <c r="Y488" s="2">
        <f t="shared" si="48"/>
        <v>0</v>
      </c>
      <c r="Z488" s="2"/>
      <c r="AA488" s="2"/>
      <c r="AB488" s="2"/>
      <c r="AC488" s="2"/>
      <c r="AN488" s="1" t="s">
        <v>2526</v>
      </c>
      <c r="AO488" t="s">
        <v>2527</v>
      </c>
      <c r="AP488" s="1" t="s">
        <v>2528</v>
      </c>
      <c r="AQ488" t="s">
        <v>2529</v>
      </c>
      <c r="AS488" t="s">
        <v>2530</v>
      </c>
      <c r="AT488">
        <v>1860</v>
      </c>
      <c r="AU488" t="s">
        <v>2531</v>
      </c>
      <c r="AV488" t="s">
        <v>144</v>
      </c>
      <c r="AX488" t="s">
        <v>2532</v>
      </c>
      <c r="AY488" t="s">
        <v>144</v>
      </c>
      <c r="BA488" t="s">
        <v>2533</v>
      </c>
      <c r="BB488" t="s">
        <v>144</v>
      </c>
      <c r="BD488" t="s">
        <v>2534</v>
      </c>
      <c r="BE488" t="s">
        <v>144</v>
      </c>
      <c r="BG488" t="s">
        <v>2535</v>
      </c>
      <c r="BH488" t="s">
        <v>182</v>
      </c>
      <c r="BJ488" t="s">
        <v>2536</v>
      </c>
      <c r="BK488" t="s">
        <v>182</v>
      </c>
      <c r="BM488" t="s">
        <v>2537</v>
      </c>
      <c r="BN488" t="s">
        <v>257</v>
      </c>
      <c r="BP488" t="s">
        <v>2538</v>
      </c>
      <c r="BQ488" t="s">
        <v>714</v>
      </c>
      <c r="BS488" t="s">
        <v>2539</v>
      </c>
      <c r="BT488" t="s">
        <v>218</v>
      </c>
      <c r="BV488" t="s">
        <v>2540</v>
      </c>
      <c r="BW488" t="s">
        <v>218</v>
      </c>
      <c r="BY488" t="s">
        <v>2541</v>
      </c>
      <c r="BZ488" t="s">
        <v>218</v>
      </c>
      <c r="CB488" t="s">
        <v>2542</v>
      </c>
      <c r="CC488" t="s">
        <v>218</v>
      </c>
      <c r="CE488" t="s">
        <v>2543</v>
      </c>
      <c r="CF488" t="s">
        <v>218</v>
      </c>
    </row>
    <row r="489" spans="1:84" ht="105" x14ac:dyDescent="0.25">
      <c r="A489" t="s">
        <v>2366</v>
      </c>
      <c r="B489" t="s">
        <v>2367</v>
      </c>
      <c r="C489" t="s">
        <v>2368</v>
      </c>
      <c r="D489" t="s">
        <v>2367</v>
      </c>
      <c r="E489" t="s">
        <v>2544</v>
      </c>
      <c r="F489" t="s">
        <v>2545</v>
      </c>
      <c r="G489">
        <v>600</v>
      </c>
      <c r="H489" t="s">
        <v>159</v>
      </c>
      <c r="I489">
        <v>6.4</v>
      </c>
      <c r="J489">
        <v>484</v>
      </c>
      <c r="L489">
        <f t="shared" si="43"/>
        <v>484</v>
      </c>
      <c r="M489" s="6">
        <f t="shared" si="44"/>
        <v>80.666666666666657</v>
      </c>
      <c r="N489">
        <v>101</v>
      </c>
      <c r="O489" s="2">
        <f t="shared" si="45"/>
        <v>112.22222222222223</v>
      </c>
      <c r="P489">
        <v>55</v>
      </c>
      <c r="Q489" s="2">
        <f t="shared" si="46"/>
        <v>76.388888888888886</v>
      </c>
      <c r="R489">
        <v>6.78</v>
      </c>
      <c r="S489" s="2">
        <f t="shared" si="47"/>
        <v>94.166666666666671</v>
      </c>
      <c r="Y489" s="2">
        <f t="shared" si="48"/>
        <v>0</v>
      </c>
      <c r="Z489" s="2"/>
      <c r="AA489" s="2"/>
      <c r="AB489" s="2"/>
      <c r="AC489" s="2"/>
      <c r="AO489" s="1" t="s">
        <v>2546</v>
      </c>
      <c r="AP489" s="1" t="s">
        <v>2547</v>
      </c>
      <c r="AQ489" t="s">
        <v>2548</v>
      </c>
      <c r="AR489">
        <v>484</v>
      </c>
    </row>
    <row r="490" spans="1:84" ht="60" x14ac:dyDescent="0.25">
      <c r="A490" t="s">
        <v>2366</v>
      </c>
      <c r="B490" t="s">
        <v>2549</v>
      </c>
      <c r="C490" t="s">
        <v>2550</v>
      </c>
      <c r="D490" t="s">
        <v>2551</v>
      </c>
      <c r="E490" t="s">
        <v>2552</v>
      </c>
      <c r="F490" t="s">
        <v>2553</v>
      </c>
      <c r="G490">
        <v>850</v>
      </c>
      <c r="H490" t="s">
        <v>159</v>
      </c>
      <c r="I490">
        <v>5.5</v>
      </c>
      <c r="J490">
        <v>700</v>
      </c>
      <c r="L490">
        <f t="shared" si="43"/>
        <v>700</v>
      </c>
      <c r="M490" s="6">
        <f t="shared" si="44"/>
        <v>82.35294117647058</v>
      </c>
      <c r="N490">
        <v>99.8</v>
      </c>
      <c r="O490" s="2">
        <f t="shared" si="45"/>
        <v>78.274509803921561</v>
      </c>
      <c r="P490">
        <v>40.5</v>
      </c>
      <c r="Q490" s="2">
        <f t="shared" si="46"/>
        <v>39.705882352941174</v>
      </c>
      <c r="R490">
        <v>4.2699999999999996</v>
      </c>
      <c r="S490" s="2">
        <f t="shared" si="47"/>
        <v>41.862745098039206</v>
      </c>
      <c r="Y490" s="2">
        <f t="shared" si="48"/>
        <v>0</v>
      </c>
      <c r="Z490" s="2"/>
      <c r="AA490" s="2"/>
      <c r="AB490" s="2"/>
      <c r="AC490" s="2"/>
      <c r="AN490" t="s">
        <v>2554</v>
      </c>
      <c r="AO490" t="s">
        <v>2555</v>
      </c>
      <c r="AP490" s="1" t="s">
        <v>2556</v>
      </c>
      <c r="AQ490" t="s">
        <v>2557</v>
      </c>
      <c r="AR490">
        <v>700</v>
      </c>
    </row>
    <row r="491" spans="1:84" ht="90" x14ac:dyDescent="0.25">
      <c r="A491" t="s">
        <v>2366</v>
      </c>
      <c r="B491" t="s">
        <v>2367</v>
      </c>
      <c r="C491" t="s">
        <v>2368</v>
      </c>
      <c r="D491" t="s">
        <v>2367</v>
      </c>
      <c r="E491" t="s">
        <v>2558</v>
      </c>
      <c r="F491" t="s">
        <v>2559</v>
      </c>
      <c r="G491">
        <v>600</v>
      </c>
      <c r="H491" t="s">
        <v>159</v>
      </c>
      <c r="I491">
        <v>3</v>
      </c>
      <c r="J491">
        <v>420</v>
      </c>
      <c r="L491">
        <f t="shared" si="43"/>
        <v>420</v>
      </c>
      <c r="M491" s="6">
        <f t="shared" si="44"/>
        <v>70</v>
      </c>
      <c r="N491">
        <v>67.8</v>
      </c>
      <c r="O491" s="2">
        <f t="shared" si="45"/>
        <v>75.333333333333329</v>
      </c>
      <c r="P491">
        <v>120</v>
      </c>
      <c r="Q491" s="2">
        <f t="shared" si="46"/>
        <v>166.66666666666669</v>
      </c>
      <c r="R491">
        <v>5.88</v>
      </c>
      <c r="S491" s="2">
        <f t="shared" si="47"/>
        <v>81.666666666666671</v>
      </c>
      <c r="T491">
        <v>99.8</v>
      </c>
      <c r="U491">
        <v>99.1</v>
      </c>
      <c r="V491">
        <v>98.4</v>
      </c>
      <c r="W491">
        <v>98.9</v>
      </c>
      <c r="X491">
        <v>79.2</v>
      </c>
      <c r="Y491" s="2">
        <f t="shared" si="48"/>
        <v>235.95238095238096</v>
      </c>
      <c r="Z491" s="2"/>
      <c r="AA491" s="2"/>
      <c r="AB491" s="2"/>
      <c r="AC491" s="2"/>
      <c r="AN491" s="1" t="s">
        <v>2560</v>
      </c>
      <c r="AO491" s="1" t="s">
        <v>2561</v>
      </c>
      <c r="AP491" s="1" t="s">
        <v>2562</v>
      </c>
      <c r="AQ491" t="s">
        <v>2557</v>
      </c>
      <c r="AR491">
        <v>420</v>
      </c>
    </row>
    <row r="492" spans="1:84" ht="60" x14ac:dyDescent="0.25">
      <c r="A492" t="s">
        <v>2366</v>
      </c>
      <c r="B492" t="s">
        <v>855</v>
      </c>
      <c r="C492" t="s">
        <v>856</v>
      </c>
      <c r="D492" t="s">
        <v>904</v>
      </c>
      <c r="E492" t="s">
        <v>2563</v>
      </c>
      <c r="F492" t="s">
        <v>2564</v>
      </c>
      <c r="G492">
        <v>300</v>
      </c>
      <c r="H492" t="s">
        <v>159</v>
      </c>
      <c r="I492">
        <v>2.23</v>
      </c>
      <c r="J492">
        <v>190</v>
      </c>
      <c r="L492">
        <f t="shared" si="43"/>
        <v>190</v>
      </c>
      <c r="M492" s="6">
        <f t="shared" si="44"/>
        <v>63.333333333333329</v>
      </c>
      <c r="N492">
        <v>26.1</v>
      </c>
      <c r="O492" s="2">
        <f t="shared" si="45"/>
        <v>58.000000000000007</v>
      </c>
      <c r="Q492" s="2">
        <f t="shared" si="46"/>
        <v>0</v>
      </c>
      <c r="S492" s="2">
        <f t="shared" si="47"/>
        <v>0</v>
      </c>
      <c r="Y492" s="2">
        <f t="shared" si="48"/>
        <v>0</v>
      </c>
      <c r="Z492" s="2"/>
      <c r="AA492" s="2"/>
      <c r="AB492" s="2"/>
      <c r="AC492" s="2"/>
      <c r="AN492" s="1" t="s">
        <v>2565</v>
      </c>
      <c r="AO492" s="1" t="s">
        <v>2566</v>
      </c>
      <c r="AP492" s="1" t="s">
        <v>2567</v>
      </c>
      <c r="AQ492" t="s">
        <v>2568</v>
      </c>
      <c r="AR492">
        <v>190</v>
      </c>
    </row>
    <row r="493" spans="1:84" x14ac:dyDescent="0.25">
      <c r="A493" t="s">
        <v>2366</v>
      </c>
      <c r="B493" t="s">
        <v>855</v>
      </c>
      <c r="C493" t="s">
        <v>856</v>
      </c>
      <c r="E493" t="s">
        <v>2569</v>
      </c>
      <c r="F493" t="s">
        <v>2570</v>
      </c>
      <c r="G493">
        <v>147500</v>
      </c>
      <c r="H493" t="s">
        <v>159</v>
      </c>
      <c r="I493">
        <v>151</v>
      </c>
      <c r="J493">
        <v>47100</v>
      </c>
      <c r="L493">
        <f t="shared" si="43"/>
        <v>47100</v>
      </c>
      <c r="M493" s="6">
        <f t="shared" si="44"/>
        <v>31.932203389830509</v>
      </c>
      <c r="N493">
        <v>12139</v>
      </c>
      <c r="O493" s="2">
        <f t="shared" si="45"/>
        <v>54.865536723163842</v>
      </c>
      <c r="P493">
        <v>7161</v>
      </c>
      <c r="Q493" s="2">
        <f t="shared" si="46"/>
        <v>40.457627118644069</v>
      </c>
      <c r="R493">
        <v>565</v>
      </c>
      <c r="S493" s="2">
        <f t="shared" si="47"/>
        <v>31.92090395480226</v>
      </c>
      <c r="T493">
        <v>98.1</v>
      </c>
      <c r="U493">
        <v>93.1</v>
      </c>
      <c r="V493">
        <v>94.5</v>
      </c>
      <c r="W493">
        <v>93.1</v>
      </c>
      <c r="X493">
        <v>90.1</v>
      </c>
      <c r="Y493" s="2">
        <f t="shared" si="48"/>
        <v>117.95631634819532</v>
      </c>
      <c r="Z493" s="2">
        <v>153989</v>
      </c>
      <c r="AA493" s="2"/>
      <c r="AB493" s="2">
        <v>427003</v>
      </c>
      <c r="AC493" s="2">
        <v>4587</v>
      </c>
      <c r="AD493">
        <v>1975</v>
      </c>
      <c r="AE493">
        <v>189</v>
      </c>
      <c r="AK493">
        <v>100</v>
      </c>
      <c r="AQ493" t="s">
        <v>2571</v>
      </c>
      <c r="AR493">
        <v>7000</v>
      </c>
      <c r="AS493" t="s">
        <v>2572</v>
      </c>
      <c r="AT493">
        <v>1500</v>
      </c>
      <c r="AU493" t="s">
        <v>2573</v>
      </c>
      <c r="AV493">
        <v>36000</v>
      </c>
      <c r="AW493" t="s">
        <v>2574</v>
      </c>
      <c r="AX493">
        <v>800</v>
      </c>
      <c r="AY493" t="s">
        <v>2575</v>
      </c>
      <c r="AZ493">
        <v>1800</v>
      </c>
      <c r="BA493" t="s">
        <v>2576</v>
      </c>
      <c r="BB493" t="s">
        <v>218</v>
      </c>
      <c r="BD493" t="s">
        <v>2577</v>
      </c>
      <c r="BE493" t="s">
        <v>218</v>
      </c>
      <c r="BG493" t="s">
        <v>2578</v>
      </c>
      <c r="BH493" t="s">
        <v>218</v>
      </c>
      <c r="BJ493" t="s">
        <v>2579</v>
      </c>
      <c r="BK493" t="s">
        <v>218</v>
      </c>
      <c r="BM493" t="s">
        <v>2580</v>
      </c>
      <c r="BN493" t="s">
        <v>218</v>
      </c>
      <c r="BP493" t="s">
        <v>2581</v>
      </c>
      <c r="BQ493" t="s">
        <v>218</v>
      </c>
    </row>
    <row r="494" spans="1:84" ht="45" x14ac:dyDescent="0.25">
      <c r="A494" t="s">
        <v>2366</v>
      </c>
      <c r="B494" t="s">
        <v>2383</v>
      </c>
      <c r="C494" t="s">
        <v>2384</v>
      </c>
      <c r="D494" t="s">
        <v>2385</v>
      </c>
      <c r="E494" t="s">
        <v>2582</v>
      </c>
      <c r="F494" t="s">
        <v>2583</v>
      </c>
      <c r="G494">
        <v>420</v>
      </c>
      <c r="H494" t="s">
        <v>171</v>
      </c>
      <c r="I494">
        <v>5.5</v>
      </c>
      <c r="J494">
        <v>320</v>
      </c>
      <c r="L494">
        <f t="shared" si="43"/>
        <v>320</v>
      </c>
      <c r="M494" s="6">
        <f t="shared" si="44"/>
        <v>76.19047619047619</v>
      </c>
      <c r="O494" s="2">
        <f t="shared" si="45"/>
        <v>0</v>
      </c>
      <c r="Q494" s="2">
        <f t="shared" si="46"/>
        <v>0</v>
      </c>
      <c r="S494" s="2">
        <f t="shared" si="47"/>
        <v>0</v>
      </c>
      <c r="Y494" s="2">
        <f t="shared" si="48"/>
        <v>0</v>
      </c>
      <c r="Z494" s="2"/>
      <c r="AA494" s="2"/>
      <c r="AB494" s="2"/>
      <c r="AC494" s="2"/>
      <c r="AN494" s="1" t="s">
        <v>2584</v>
      </c>
      <c r="AO494" t="s">
        <v>2585</v>
      </c>
      <c r="AP494" s="1" t="s">
        <v>2586</v>
      </c>
      <c r="AQ494" t="s">
        <v>2587</v>
      </c>
      <c r="AR494">
        <v>320</v>
      </c>
      <c r="AS494" t="s">
        <v>2588</v>
      </c>
      <c r="AT494" t="s">
        <v>218</v>
      </c>
    </row>
    <row r="495" spans="1:84" ht="45" x14ac:dyDescent="0.25">
      <c r="A495" t="s">
        <v>2366</v>
      </c>
      <c r="B495" t="s">
        <v>2383</v>
      </c>
      <c r="C495" t="s">
        <v>2384</v>
      </c>
      <c r="D495" t="s">
        <v>2385</v>
      </c>
      <c r="E495" t="s">
        <v>2589</v>
      </c>
      <c r="F495" t="s">
        <v>2590</v>
      </c>
      <c r="G495">
        <v>200</v>
      </c>
      <c r="H495" t="s">
        <v>171</v>
      </c>
      <c r="I495">
        <v>4</v>
      </c>
      <c r="J495">
        <v>112</v>
      </c>
      <c r="L495">
        <f t="shared" si="43"/>
        <v>112</v>
      </c>
      <c r="M495" s="6">
        <f t="shared" si="44"/>
        <v>56.000000000000007</v>
      </c>
      <c r="O495" s="2">
        <f t="shared" si="45"/>
        <v>0</v>
      </c>
      <c r="Q495" s="2">
        <f t="shared" si="46"/>
        <v>0</v>
      </c>
      <c r="S495" s="2">
        <f t="shared" si="47"/>
        <v>0</v>
      </c>
      <c r="Y495" s="2">
        <f t="shared" si="48"/>
        <v>0</v>
      </c>
      <c r="Z495" s="2"/>
      <c r="AA495" s="2"/>
      <c r="AB495" s="2"/>
      <c r="AC495" s="2"/>
      <c r="AN495" t="s">
        <v>2591</v>
      </c>
      <c r="AO495" s="1" t="s">
        <v>2592</v>
      </c>
      <c r="AP495" s="1" t="s">
        <v>2593</v>
      </c>
      <c r="AQ495" t="s">
        <v>2587</v>
      </c>
      <c r="AR495">
        <v>75</v>
      </c>
      <c r="AS495" t="s">
        <v>2594</v>
      </c>
      <c r="AT495">
        <v>25</v>
      </c>
      <c r="AU495" t="s">
        <v>2595</v>
      </c>
      <c r="AV495">
        <v>12</v>
      </c>
    </row>
    <row r="496" spans="1:84" ht="45" x14ac:dyDescent="0.25">
      <c r="A496" t="s">
        <v>2366</v>
      </c>
      <c r="B496" t="s">
        <v>2383</v>
      </c>
      <c r="C496" t="s">
        <v>2384</v>
      </c>
      <c r="D496" t="s">
        <v>2385</v>
      </c>
      <c r="E496" t="s">
        <v>2596</v>
      </c>
      <c r="F496" t="s">
        <v>2597</v>
      </c>
      <c r="G496">
        <v>130</v>
      </c>
      <c r="H496" t="s">
        <v>159</v>
      </c>
      <c r="I496">
        <v>2.2999999999999998</v>
      </c>
      <c r="J496">
        <v>120</v>
      </c>
      <c r="L496">
        <f t="shared" si="43"/>
        <v>120</v>
      </c>
      <c r="M496" s="6">
        <f t="shared" si="44"/>
        <v>92.307692307692307</v>
      </c>
      <c r="O496" s="2">
        <f t="shared" si="45"/>
        <v>0</v>
      </c>
      <c r="Q496" s="2">
        <f t="shared" si="46"/>
        <v>0</v>
      </c>
      <c r="S496" s="2">
        <f t="shared" si="47"/>
        <v>0</v>
      </c>
      <c r="Y496" s="2">
        <f t="shared" si="48"/>
        <v>0</v>
      </c>
      <c r="Z496" s="2"/>
      <c r="AA496" s="2"/>
      <c r="AB496" s="2"/>
      <c r="AC496" s="2"/>
      <c r="AN496" t="s">
        <v>2598</v>
      </c>
      <c r="AP496" s="1" t="s">
        <v>2599</v>
      </c>
      <c r="AQ496" t="s">
        <v>2600</v>
      </c>
      <c r="AR496">
        <v>120</v>
      </c>
    </row>
    <row r="497" spans="1:53" ht="105" x14ac:dyDescent="0.25">
      <c r="A497" t="s">
        <v>2366</v>
      </c>
      <c r="B497" t="s">
        <v>1364</v>
      </c>
      <c r="C497" t="s">
        <v>1365</v>
      </c>
      <c r="E497" t="s">
        <v>2601</v>
      </c>
      <c r="F497" t="s">
        <v>2602</v>
      </c>
      <c r="G497">
        <v>300</v>
      </c>
      <c r="H497" t="s">
        <v>159</v>
      </c>
      <c r="I497">
        <v>1.6</v>
      </c>
      <c r="J497">
        <v>60</v>
      </c>
      <c r="L497">
        <f t="shared" si="43"/>
        <v>60</v>
      </c>
      <c r="M497" s="6">
        <f t="shared" si="44"/>
        <v>20</v>
      </c>
      <c r="O497" s="2">
        <f t="shared" si="45"/>
        <v>0</v>
      </c>
      <c r="Q497" s="2">
        <f t="shared" si="46"/>
        <v>0</v>
      </c>
      <c r="S497" s="2">
        <f t="shared" si="47"/>
        <v>0</v>
      </c>
      <c r="Y497" s="2">
        <f t="shared" si="48"/>
        <v>0</v>
      </c>
      <c r="Z497" s="2"/>
      <c r="AA497" s="2"/>
      <c r="AB497" s="2"/>
      <c r="AC497" s="2"/>
      <c r="AO497" t="s">
        <v>2603</v>
      </c>
      <c r="AP497" s="1" t="s">
        <v>2604</v>
      </c>
      <c r="AQ497" t="s">
        <v>2600</v>
      </c>
      <c r="AR497">
        <v>60</v>
      </c>
    </row>
    <row r="498" spans="1:53" ht="45" x14ac:dyDescent="0.25">
      <c r="A498" t="s">
        <v>2366</v>
      </c>
      <c r="B498" t="s">
        <v>2521</v>
      </c>
      <c r="C498" t="s">
        <v>2522</v>
      </c>
      <c r="D498" t="s">
        <v>2523</v>
      </c>
      <c r="E498" t="s">
        <v>2605</v>
      </c>
      <c r="F498" t="s">
        <v>2606</v>
      </c>
      <c r="G498">
        <v>350</v>
      </c>
      <c r="H498" t="s">
        <v>159</v>
      </c>
      <c r="I498">
        <v>3.8</v>
      </c>
      <c r="J498">
        <v>315</v>
      </c>
      <c r="L498">
        <f t="shared" si="43"/>
        <v>315</v>
      </c>
      <c r="M498" s="6">
        <f t="shared" si="44"/>
        <v>90</v>
      </c>
      <c r="O498" s="2">
        <f t="shared" si="45"/>
        <v>0</v>
      </c>
      <c r="Q498" s="2">
        <f t="shared" si="46"/>
        <v>0</v>
      </c>
      <c r="S498" s="2">
        <f t="shared" si="47"/>
        <v>0</v>
      </c>
      <c r="Y498" s="2">
        <f t="shared" si="48"/>
        <v>0</v>
      </c>
      <c r="Z498" s="2"/>
      <c r="AA498" s="2"/>
      <c r="AB498" s="2"/>
      <c r="AC498" s="2"/>
      <c r="AN498" t="s">
        <v>2607</v>
      </c>
      <c r="AO498" t="s">
        <v>2608</v>
      </c>
      <c r="AP498" s="1" t="s">
        <v>2609</v>
      </c>
      <c r="AQ498" t="s">
        <v>2610</v>
      </c>
      <c r="AR498">
        <v>315</v>
      </c>
    </row>
    <row r="499" spans="1:53" ht="330" x14ac:dyDescent="0.25">
      <c r="A499" t="s">
        <v>2366</v>
      </c>
      <c r="B499" t="s">
        <v>855</v>
      </c>
      <c r="C499" t="s">
        <v>856</v>
      </c>
      <c r="D499" t="s">
        <v>2611</v>
      </c>
      <c r="E499" t="s">
        <v>2612</v>
      </c>
      <c r="F499" t="s">
        <v>2613</v>
      </c>
      <c r="G499">
        <v>3550</v>
      </c>
      <c r="H499" t="s">
        <v>159</v>
      </c>
      <c r="I499">
        <v>63.281999999999996</v>
      </c>
      <c r="J499">
        <v>2367</v>
      </c>
      <c r="L499">
        <f t="shared" si="43"/>
        <v>2367</v>
      </c>
      <c r="M499" s="6">
        <f t="shared" si="44"/>
        <v>66.676056338028161</v>
      </c>
      <c r="N499">
        <v>705</v>
      </c>
      <c r="O499" s="2">
        <f t="shared" si="45"/>
        <v>132.3943661971831</v>
      </c>
      <c r="P499">
        <v>232</v>
      </c>
      <c r="Q499" s="2">
        <f t="shared" si="46"/>
        <v>54.460093896713616</v>
      </c>
      <c r="R499">
        <v>33.700000000000003</v>
      </c>
      <c r="S499" s="2">
        <f t="shared" si="47"/>
        <v>79.10798122065728</v>
      </c>
      <c r="T499">
        <v>97.3</v>
      </c>
      <c r="U499">
        <v>95.8</v>
      </c>
      <c r="V499">
        <v>98.1</v>
      </c>
      <c r="W499">
        <v>96</v>
      </c>
      <c r="X499">
        <v>75.400000000000006</v>
      </c>
      <c r="Y499" s="2">
        <f t="shared" si="48"/>
        <v>78.248134065624569</v>
      </c>
      <c r="Z499" s="2">
        <v>22480</v>
      </c>
      <c r="AA499" s="2"/>
      <c r="AB499" s="2"/>
      <c r="AC499" s="2"/>
      <c r="AD499">
        <v>47.4</v>
      </c>
      <c r="AL499">
        <v>100</v>
      </c>
      <c r="AN499" s="1" t="s">
        <v>2614</v>
      </c>
      <c r="AO499" s="1" t="s">
        <v>2615</v>
      </c>
      <c r="AP499" s="1" t="s">
        <v>2616</v>
      </c>
      <c r="AQ499" t="s">
        <v>2382</v>
      </c>
      <c r="AR499">
        <v>128</v>
      </c>
      <c r="AS499" t="s">
        <v>2617</v>
      </c>
      <c r="AT499">
        <v>116</v>
      </c>
      <c r="AU499" t="s">
        <v>2618</v>
      </c>
      <c r="AV499">
        <v>947</v>
      </c>
      <c r="AW499" t="s">
        <v>2619</v>
      </c>
      <c r="AX499">
        <v>704</v>
      </c>
      <c r="AY499" t="s">
        <v>2620</v>
      </c>
      <c r="AZ499">
        <v>472</v>
      </c>
    </row>
    <row r="500" spans="1:53" ht="45" x14ac:dyDescent="0.25">
      <c r="A500" t="s">
        <v>2366</v>
      </c>
      <c r="B500" t="s">
        <v>2513</v>
      </c>
      <c r="C500" t="s">
        <v>2514</v>
      </c>
      <c r="D500" t="s">
        <v>2621</v>
      </c>
      <c r="E500" t="s">
        <v>2622</v>
      </c>
      <c r="F500" t="s">
        <v>2623</v>
      </c>
      <c r="G500">
        <v>40</v>
      </c>
      <c r="H500" t="s">
        <v>171</v>
      </c>
      <c r="I500">
        <v>0.9</v>
      </c>
      <c r="J500">
        <v>52</v>
      </c>
      <c r="L500">
        <f t="shared" si="43"/>
        <v>52</v>
      </c>
      <c r="M500" s="6">
        <f t="shared" si="44"/>
        <v>130</v>
      </c>
      <c r="O500" s="2">
        <f t="shared" si="45"/>
        <v>0</v>
      </c>
      <c r="Q500" s="2">
        <f t="shared" si="46"/>
        <v>0</v>
      </c>
      <c r="S500" s="2">
        <f t="shared" si="47"/>
        <v>0</v>
      </c>
      <c r="Y500" s="2">
        <f t="shared" si="48"/>
        <v>0</v>
      </c>
      <c r="Z500" s="2"/>
      <c r="AA500" s="2"/>
      <c r="AB500" s="2"/>
      <c r="AC500" s="2"/>
      <c r="AN500" t="s">
        <v>2624</v>
      </c>
      <c r="AP500" s="1" t="s">
        <v>2625</v>
      </c>
      <c r="AQ500" t="s">
        <v>2626</v>
      </c>
      <c r="AR500">
        <v>52</v>
      </c>
    </row>
    <row r="501" spans="1:53" ht="30" x14ac:dyDescent="0.25">
      <c r="A501" t="s">
        <v>2366</v>
      </c>
      <c r="B501" t="s">
        <v>2513</v>
      </c>
      <c r="C501" t="s">
        <v>2514</v>
      </c>
      <c r="D501" t="s">
        <v>2621</v>
      </c>
      <c r="E501" t="s">
        <v>2627</v>
      </c>
      <c r="F501" t="s">
        <v>2628</v>
      </c>
      <c r="G501">
        <v>120</v>
      </c>
      <c r="H501" t="s">
        <v>171</v>
      </c>
      <c r="I501">
        <v>1.62</v>
      </c>
      <c r="J501">
        <v>50</v>
      </c>
      <c r="L501">
        <f t="shared" si="43"/>
        <v>50</v>
      </c>
      <c r="M501" s="6">
        <f t="shared" si="44"/>
        <v>41.666666666666671</v>
      </c>
      <c r="O501" s="2">
        <f t="shared" si="45"/>
        <v>0</v>
      </c>
      <c r="Q501" s="2">
        <f t="shared" si="46"/>
        <v>0</v>
      </c>
      <c r="S501" s="2">
        <f t="shared" si="47"/>
        <v>0</v>
      </c>
      <c r="Y501" s="2">
        <f t="shared" si="48"/>
        <v>0</v>
      </c>
      <c r="Z501" s="2"/>
      <c r="AA501" s="2"/>
      <c r="AB501" s="2"/>
      <c r="AC501" s="2"/>
      <c r="AN501" t="s">
        <v>2629</v>
      </c>
      <c r="AO501" t="s">
        <v>2630</v>
      </c>
      <c r="AP501" s="1" t="s">
        <v>2631</v>
      </c>
      <c r="AQ501" t="s">
        <v>1721</v>
      </c>
      <c r="AR501">
        <v>50</v>
      </c>
    </row>
    <row r="502" spans="1:53" ht="30" x14ac:dyDescent="0.25">
      <c r="A502" t="s">
        <v>2366</v>
      </c>
      <c r="B502" t="s">
        <v>2383</v>
      </c>
      <c r="C502" t="s">
        <v>2384</v>
      </c>
      <c r="D502" t="s">
        <v>2385</v>
      </c>
      <c r="E502" t="s">
        <v>2632</v>
      </c>
      <c r="F502" t="s">
        <v>2633</v>
      </c>
      <c r="G502">
        <v>200</v>
      </c>
      <c r="H502" t="s">
        <v>159</v>
      </c>
      <c r="I502">
        <v>2</v>
      </c>
      <c r="J502">
        <v>100</v>
      </c>
      <c r="L502">
        <f t="shared" si="43"/>
        <v>100</v>
      </c>
      <c r="M502" s="6">
        <f t="shared" si="44"/>
        <v>50</v>
      </c>
      <c r="O502" s="2">
        <f t="shared" si="45"/>
        <v>0</v>
      </c>
      <c r="Q502" s="2">
        <f t="shared" si="46"/>
        <v>0</v>
      </c>
      <c r="S502" s="2">
        <f t="shared" si="47"/>
        <v>0</v>
      </c>
      <c r="Y502" s="2">
        <f t="shared" si="48"/>
        <v>0</v>
      </c>
      <c r="Z502" s="2"/>
      <c r="AA502" s="2"/>
      <c r="AB502" s="2"/>
      <c r="AC502" s="2"/>
      <c r="AO502" t="s">
        <v>2634</v>
      </c>
      <c r="AP502" s="1" t="s">
        <v>2635</v>
      </c>
      <c r="AQ502" t="s">
        <v>2636</v>
      </c>
      <c r="AR502">
        <v>100</v>
      </c>
    </row>
    <row r="503" spans="1:53" ht="30" x14ac:dyDescent="0.25">
      <c r="A503" t="s">
        <v>2366</v>
      </c>
      <c r="B503" t="s">
        <v>2383</v>
      </c>
      <c r="C503" t="s">
        <v>2384</v>
      </c>
      <c r="D503" t="s">
        <v>2385</v>
      </c>
      <c r="E503" t="s">
        <v>2637</v>
      </c>
      <c r="F503" t="s">
        <v>2638</v>
      </c>
      <c r="G503">
        <v>70</v>
      </c>
      <c r="H503" t="s">
        <v>159</v>
      </c>
      <c r="I503">
        <v>0.8</v>
      </c>
      <c r="J503">
        <v>30</v>
      </c>
      <c r="L503">
        <f t="shared" si="43"/>
        <v>30</v>
      </c>
      <c r="M503" s="6">
        <f t="shared" si="44"/>
        <v>42.857142857142854</v>
      </c>
      <c r="O503" s="2">
        <f t="shared" si="45"/>
        <v>0</v>
      </c>
      <c r="Q503" s="2">
        <f t="shared" si="46"/>
        <v>0</v>
      </c>
      <c r="S503" s="2">
        <f t="shared" si="47"/>
        <v>0</v>
      </c>
      <c r="Y503" s="2">
        <f t="shared" si="48"/>
        <v>0</v>
      </c>
      <c r="Z503" s="2"/>
      <c r="AA503" s="2"/>
      <c r="AB503" s="2"/>
      <c r="AC503" s="2"/>
      <c r="AN503" t="s">
        <v>2639</v>
      </c>
      <c r="AP503" s="1" t="s">
        <v>2640</v>
      </c>
      <c r="AQ503" t="s">
        <v>2636</v>
      </c>
      <c r="AR503">
        <v>30</v>
      </c>
    </row>
    <row r="504" spans="1:53" ht="60" x14ac:dyDescent="0.25">
      <c r="A504" t="s">
        <v>2366</v>
      </c>
      <c r="B504" t="s">
        <v>2383</v>
      </c>
      <c r="C504" t="s">
        <v>2384</v>
      </c>
      <c r="D504" t="s">
        <v>2385</v>
      </c>
      <c r="E504" t="s">
        <v>2641</v>
      </c>
      <c r="F504" t="s">
        <v>2642</v>
      </c>
      <c r="G504">
        <v>60</v>
      </c>
      <c r="H504" t="s">
        <v>159</v>
      </c>
      <c r="I504">
        <v>2.4</v>
      </c>
      <c r="J504">
        <v>140</v>
      </c>
      <c r="L504">
        <f t="shared" si="43"/>
        <v>140</v>
      </c>
      <c r="M504" s="6">
        <f t="shared" si="44"/>
        <v>233.33333333333334</v>
      </c>
      <c r="O504" s="2">
        <f t="shared" si="45"/>
        <v>0</v>
      </c>
      <c r="Q504" s="2">
        <f t="shared" si="46"/>
        <v>0</v>
      </c>
      <c r="S504" s="2">
        <f t="shared" si="47"/>
        <v>0</v>
      </c>
      <c r="Y504" s="2">
        <f t="shared" si="48"/>
        <v>0</v>
      </c>
      <c r="Z504" s="2"/>
      <c r="AA504" s="2"/>
      <c r="AB504" s="2"/>
      <c r="AC504" s="2"/>
      <c r="AN504" s="1" t="s">
        <v>2643</v>
      </c>
      <c r="AO504" s="1" t="s">
        <v>2644</v>
      </c>
      <c r="AP504" s="1" t="s">
        <v>2645</v>
      </c>
      <c r="AQ504" t="s">
        <v>2636</v>
      </c>
      <c r="AR504">
        <v>140</v>
      </c>
    </row>
    <row r="505" spans="1:53" ht="105" x14ac:dyDescent="0.25">
      <c r="A505" t="s">
        <v>2366</v>
      </c>
      <c r="B505" t="s">
        <v>2440</v>
      </c>
      <c r="C505" t="s">
        <v>2441</v>
      </c>
      <c r="D505" t="s">
        <v>2646</v>
      </c>
      <c r="E505" t="s">
        <v>2647</v>
      </c>
      <c r="F505" t="s">
        <v>2648</v>
      </c>
      <c r="G505">
        <v>500</v>
      </c>
      <c r="H505" t="s">
        <v>159</v>
      </c>
      <c r="I505">
        <v>6.85</v>
      </c>
      <c r="J505">
        <v>508</v>
      </c>
      <c r="L505">
        <f t="shared" si="43"/>
        <v>508</v>
      </c>
      <c r="M505" s="6">
        <f t="shared" si="44"/>
        <v>101.6</v>
      </c>
      <c r="N505">
        <v>64</v>
      </c>
      <c r="O505" s="2">
        <f t="shared" si="45"/>
        <v>85.333333333333343</v>
      </c>
      <c r="P505">
        <v>34.4</v>
      </c>
      <c r="Q505" s="2">
        <f t="shared" si="46"/>
        <v>57.333333333333336</v>
      </c>
      <c r="R505">
        <v>5.57</v>
      </c>
      <c r="S505" s="2">
        <f t="shared" si="47"/>
        <v>92.833333333333329</v>
      </c>
      <c r="V505">
        <v>93.9</v>
      </c>
      <c r="W505">
        <v>69.599999999999994</v>
      </c>
      <c r="X505">
        <v>61.9</v>
      </c>
      <c r="Y505" s="2">
        <f t="shared" si="48"/>
        <v>0</v>
      </c>
      <c r="Z505" s="2"/>
      <c r="AA505" s="2"/>
      <c r="AB505" s="2"/>
      <c r="AC505" s="2"/>
      <c r="AN505" s="1" t="s">
        <v>2649</v>
      </c>
      <c r="AO505" t="s">
        <v>2650</v>
      </c>
      <c r="AP505" s="1" t="s">
        <v>2651</v>
      </c>
      <c r="AQ505" t="s">
        <v>2652</v>
      </c>
      <c r="AR505">
        <v>508</v>
      </c>
      <c r="AS505" t="s">
        <v>2653</v>
      </c>
      <c r="AT505" t="s">
        <v>144</v>
      </c>
    </row>
    <row r="506" spans="1:53" ht="405" x14ac:dyDescent="0.25">
      <c r="A506" t="s">
        <v>2366</v>
      </c>
      <c r="B506" t="s">
        <v>2395</v>
      </c>
      <c r="C506" t="s">
        <v>2396</v>
      </c>
      <c r="D506" t="s">
        <v>2397</v>
      </c>
      <c r="E506" t="s">
        <v>2654</v>
      </c>
      <c r="F506" t="s">
        <v>2655</v>
      </c>
      <c r="G506">
        <v>1300</v>
      </c>
      <c r="H506" t="s">
        <v>159</v>
      </c>
      <c r="I506">
        <v>8.0609999999999999</v>
      </c>
      <c r="J506">
        <v>792</v>
      </c>
      <c r="L506">
        <f t="shared" si="43"/>
        <v>792</v>
      </c>
      <c r="M506" s="6">
        <f t="shared" si="44"/>
        <v>60.923076923076927</v>
      </c>
      <c r="N506">
        <v>198</v>
      </c>
      <c r="O506" s="2">
        <f t="shared" si="45"/>
        <v>101.53846153846153</v>
      </c>
      <c r="P506">
        <v>198</v>
      </c>
      <c r="Q506" s="2">
        <f t="shared" si="46"/>
        <v>126.92307692307692</v>
      </c>
      <c r="R506">
        <v>15.1</v>
      </c>
      <c r="S506" s="2">
        <f t="shared" si="47"/>
        <v>96.794871794871796</v>
      </c>
      <c r="T506">
        <v>98.7</v>
      </c>
      <c r="U506">
        <v>97.4</v>
      </c>
      <c r="V506">
        <v>93.6</v>
      </c>
      <c r="W506">
        <v>95.8</v>
      </c>
      <c r="X506">
        <v>89.7</v>
      </c>
      <c r="Y506" s="2">
        <f t="shared" si="48"/>
        <v>202.91666666666669</v>
      </c>
      <c r="Z506" s="2"/>
      <c r="AA506" s="2"/>
      <c r="AB506" s="2"/>
      <c r="AC506" s="2"/>
      <c r="AD506">
        <v>13.1</v>
      </c>
      <c r="AM506">
        <v>100</v>
      </c>
      <c r="AN506" s="1" t="s">
        <v>2656</v>
      </c>
      <c r="AO506" s="1" t="s">
        <v>2657</v>
      </c>
      <c r="AP506" s="1" t="s">
        <v>2658</v>
      </c>
      <c r="AQ506" t="s">
        <v>2659</v>
      </c>
      <c r="AR506">
        <v>792</v>
      </c>
      <c r="AS506" t="s">
        <v>2660</v>
      </c>
      <c r="AT506" t="s">
        <v>218</v>
      </c>
    </row>
    <row r="507" spans="1:53" ht="105" x14ac:dyDescent="0.25">
      <c r="A507" t="s">
        <v>2366</v>
      </c>
      <c r="B507" t="s">
        <v>2661</v>
      </c>
      <c r="C507" t="s">
        <v>2662</v>
      </c>
      <c r="D507" t="s">
        <v>2663</v>
      </c>
      <c r="E507" t="s">
        <v>2664</v>
      </c>
      <c r="F507" t="s">
        <v>2665</v>
      </c>
      <c r="G507">
        <v>420</v>
      </c>
      <c r="H507" t="s">
        <v>159</v>
      </c>
      <c r="I507">
        <v>5.3460000000000001</v>
      </c>
      <c r="J507">
        <v>400</v>
      </c>
      <c r="L507">
        <f t="shared" si="43"/>
        <v>400</v>
      </c>
      <c r="M507" s="6">
        <f t="shared" si="44"/>
        <v>95.238095238095227</v>
      </c>
      <c r="O507" s="2">
        <f t="shared" si="45"/>
        <v>0</v>
      </c>
      <c r="Q507" s="2">
        <f t="shared" si="46"/>
        <v>0</v>
      </c>
      <c r="S507" s="2">
        <f t="shared" si="47"/>
        <v>0</v>
      </c>
      <c r="Y507" s="2">
        <f t="shared" si="48"/>
        <v>0</v>
      </c>
      <c r="Z507" s="2"/>
      <c r="AA507" s="2"/>
      <c r="AB507" s="2"/>
      <c r="AC507" s="2"/>
      <c r="AN507" s="1" t="s">
        <v>2666</v>
      </c>
      <c r="AO507" t="s">
        <v>2667</v>
      </c>
      <c r="AP507" t="s">
        <v>2668</v>
      </c>
      <c r="AQ507" t="s">
        <v>2669</v>
      </c>
      <c r="AR507">
        <v>400</v>
      </c>
    </row>
    <row r="508" spans="1:53" ht="90" x14ac:dyDescent="0.25">
      <c r="A508" t="s">
        <v>2366</v>
      </c>
      <c r="B508" t="s">
        <v>2424</v>
      </c>
      <c r="C508" t="s">
        <v>2425</v>
      </c>
      <c r="D508" t="s">
        <v>2397</v>
      </c>
      <c r="E508" t="s">
        <v>2670</v>
      </c>
      <c r="F508" t="s">
        <v>2671</v>
      </c>
      <c r="G508">
        <v>4500</v>
      </c>
      <c r="H508" t="s">
        <v>159</v>
      </c>
      <c r="I508">
        <v>23</v>
      </c>
      <c r="J508">
        <v>1932</v>
      </c>
      <c r="L508">
        <f t="shared" si="43"/>
        <v>1932</v>
      </c>
      <c r="M508" s="6">
        <f t="shared" si="44"/>
        <v>42.933333333333337</v>
      </c>
      <c r="N508">
        <v>560</v>
      </c>
      <c r="O508" s="2">
        <f t="shared" si="45"/>
        <v>82.962962962962962</v>
      </c>
      <c r="P508">
        <v>262</v>
      </c>
      <c r="Q508" s="2">
        <f t="shared" si="46"/>
        <v>48.518518518518519</v>
      </c>
      <c r="R508">
        <v>31.4</v>
      </c>
      <c r="S508" s="2">
        <f t="shared" si="47"/>
        <v>58.148148148148152</v>
      </c>
      <c r="T508">
        <v>97.8</v>
      </c>
      <c r="U508">
        <v>96.4</v>
      </c>
      <c r="V508">
        <v>96.5</v>
      </c>
      <c r="W508">
        <v>96.2</v>
      </c>
      <c r="X508">
        <v>91.3</v>
      </c>
      <c r="Y508" s="2">
        <f t="shared" si="48"/>
        <v>108.94064872325741</v>
      </c>
      <c r="Z508" s="2">
        <v>312</v>
      </c>
      <c r="AA508" s="2"/>
      <c r="AB508" s="2">
        <v>400</v>
      </c>
      <c r="AC508" s="2"/>
      <c r="AD508">
        <v>42.7</v>
      </c>
      <c r="AE508">
        <v>58.5</v>
      </c>
      <c r="AM508">
        <v>100</v>
      </c>
      <c r="AN508" s="1" t="s">
        <v>2672</v>
      </c>
      <c r="AO508" s="1" t="s">
        <v>2673</v>
      </c>
      <c r="AP508" s="1" t="s">
        <v>2674</v>
      </c>
      <c r="AQ508" t="s">
        <v>2472</v>
      </c>
      <c r="AR508">
        <v>16</v>
      </c>
      <c r="AS508" t="s">
        <v>2675</v>
      </c>
      <c r="AT508">
        <v>1700</v>
      </c>
      <c r="AU508" t="s">
        <v>2530</v>
      </c>
      <c r="AV508">
        <v>216</v>
      </c>
      <c r="AW508" t="s">
        <v>2676</v>
      </c>
      <c r="AX508" t="s">
        <v>144</v>
      </c>
      <c r="AZ508" t="s">
        <v>2677</v>
      </c>
      <c r="BA508" t="s">
        <v>218</v>
      </c>
    </row>
    <row r="509" spans="1:53" ht="45" x14ac:dyDescent="0.25">
      <c r="A509" t="s">
        <v>2366</v>
      </c>
      <c r="B509" t="s">
        <v>2383</v>
      </c>
      <c r="C509" t="s">
        <v>2384</v>
      </c>
      <c r="D509" t="s">
        <v>2678</v>
      </c>
      <c r="E509" t="s">
        <v>2679</v>
      </c>
      <c r="F509" t="s">
        <v>2680</v>
      </c>
      <c r="G509">
        <v>150</v>
      </c>
      <c r="H509" t="s">
        <v>159</v>
      </c>
      <c r="I509">
        <v>2</v>
      </c>
      <c r="J509">
        <v>170</v>
      </c>
      <c r="L509">
        <f t="shared" si="43"/>
        <v>170</v>
      </c>
      <c r="M509" s="6">
        <f t="shared" si="44"/>
        <v>113.33333333333333</v>
      </c>
      <c r="O509" s="2">
        <f t="shared" si="45"/>
        <v>0</v>
      </c>
      <c r="Q509" s="2">
        <f t="shared" si="46"/>
        <v>0</v>
      </c>
      <c r="S509" s="2">
        <f t="shared" si="47"/>
        <v>0</v>
      </c>
      <c r="Y509" s="2">
        <f t="shared" si="48"/>
        <v>0</v>
      </c>
      <c r="Z509" s="2"/>
      <c r="AA509" s="2"/>
      <c r="AB509" s="2"/>
      <c r="AC509" s="2"/>
      <c r="AN509" t="s">
        <v>2681</v>
      </c>
      <c r="AO509" s="1" t="s">
        <v>2682</v>
      </c>
      <c r="AP509" s="1" t="s">
        <v>2683</v>
      </c>
      <c r="AQ509" t="s">
        <v>2684</v>
      </c>
      <c r="AR509">
        <v>170</v>
      </c>
    </row>
    <row r="510" spans="1:53" ht="150" x14ac:dyDescent="0.25">
      <c r="A510" t="s">
        <v>2366</v>
      </c>
      <c r="B510" t="s">
        <v>855</v>
      </c>
      <c r="C510" t="s">
        <v>856</v>
      </c>
      <c r="E510" t="s">
        <v>2685</v>
      </c>
      <c r="F510" t="s">
        <v>2686</v>
      </c>
      <c r="G510">
        <v>500</v>
      </c>
      <c r="H510" t="s">
        <v>159</v>
      </c>
      <c r="I510">
        <v>5</v>
      </c>
      <c r="J510">
        <v>504</v>
      </c>
      <c r="L510">
        <f t="shared" si="43"/>
        <v>504</v>
      </c>
      <c r="M510" s="6">
        <f t="shared" si="44"/>
        <v>100.8</v>
      </c>
      <c r="O510" s="2">
        <f t="shared" si="45"/>
        <v>0</v>
      </c>
      <c r="Q510" s="2">
        <f t="shared" si="46"/>
        <v>0</v>
      </c>
      <c r="S510" s="2">
        <f t="shared" si="47"/>
        <v>0</v>
      </c>
      <c r="Y510" s="2">
        <f t="shared" si="48"/>
        <v>0</v>
      </c>
      <c r="Z510" s="2"/>
      <c r="AA510" s="2"/>
      <c r="AB510" s="2"/>
      <c r="AC510" s="2"/>
      <c r="AD510">
        <v>175</v>
      </c>
      <c r="AK510">
        <v>100</v>
      </c>
      <c r="AN510" t="s">
        <v>2687</v>
      </c>
      <c r="AO510" s="1" t="s">
        <v>2688</v>
      </c>
      <c r="AP510" s="1" t="s">
        <v>2689</v>
      </c>
      <c r="AQ510" t="s">
        <v>2690</v>
      </c>
      <c r="AR510">
        <v>504</v>
      </c>
    </row>
    <row r="511" spans="1:53" ht="75" x14ac:dyDescent="0.25">
      <c r="A511" t="s">
        <v>2366</v>
      </c>
      <c r="B511" t="s">
        <v>855</v>
      </c>
      <c r="C511" t="s">
        <v>856</v>
      </c>
      <c r="D511" t="s">
        <v>1861</v>
      </c>
      <c r="E511" t="s">
        <v>2691</v>
      </c>
      <c r="F511" t="s">
        <v>2692</v>
      </c>
      <c r="G511">
        <v>50</v>
      </c>
      <c r="H511" t="s">
        <v>159</v>
      </c>
      <c r="J511">
        <v>40</v>
      </c>
      <c r="L511">
        <f t="shared" si="43"/>
        <v>40</v>
      </c>
      <c r="M511" s="6">
        <f t="shared" si="44"/>
        <v>80</v>
      </c>
      <c r="O511" s="2">
        <f t="shared" si="45"/>
        <v>0</v>
      </c>
      <c r="Q511" s="2">
        <f t="shared" si="46"/>
        <v>0</v>
      </c>
      <c r="S511" s="2">
        <f t="shared" si="47"/>
        <v>0</v>
      </c>
      <c r="Y511" s="2">
        <f t="shared" si="48"/>
        <v>0</v>
      </c>
      <c r="Z511" s="2"/>
      <c r="AA511" s="2"/>
      <c r="AB511" s="2"/>
      <c r="AC511" s="2"/>
      <c r="AP511" s="1" t="s">
        <v>2693</v>
      </c>
      <c r="AQ511" t="s">
        <v>2690</v>
      </c>
      <c r="AR511">
        <v>40</v>
      </c>
    </row>
    <row r="512" spans="1:53" ht="45" x14ac:dyDescent="0.25">
      <c r="A512" t="s">
        <v>2366</v>
      </c>
      <c r="B512" t="s">
        <v>2367</v>
      </c>
      <c r="C512" t="s">
        <v>2368</v>
      </c>
      <c r="D512" t="s">
        <v>2367</v>
      </c>
      <c r="E512" t="s">
        <v>2694</v>
      </c>
      <c r="F512" t="s">
        <v>2695</v>
      </c>
      <c r="G512">
        <v>400</v>
      </c>
      <c r="H512" t="s">
        <v>159</v>
      </c>
      <c r="I512">
        <v>6.5</v>
      </c>
      <c r="J512">
        <v>334</v>
      </c>
      <c r="L512">
        <f t="shared" si="43"/>
        <v>334</v>
      </c>
      <c r="M512" s="6">
        <f t="shared" si="44"/>
        <v>83.5</v>
      </c>
      <c r="N512">
        <v>41.5</v>
      </c>
      <c r="O512" s="2">
        <f t="shared" si="45"/>
        <v>69.166666666666671</v>
      </c>
      <c r="P512">
        <v>24.2</v>
      </c>
      <c r="Q512" s="2">
        <f t="shared" si="46"/>
        <v>50.416666666666664</v>
      </c>
      <c r="R512">
        <v>3.15</v>
      </c>
      <c r="S512" s="2">
        <f t="shared" si="47"/>
        <v>65.625</v>
      </c>
      <c r="V512">
        <v>96</v>
      </c>
      <c r="W512">
        <v>49</v>
      </c>
      <c r="X512">
        <v>38.700000000000003</v>
      </c>
      <c r="Y512" s="2">
        <f t="shared" si="48"/>
        <v>0</v>
      </c>
      <c r="Z512" s="2"/>
      <c r="AA512" s="2"/>
      <c r="AB512" s="2"/>
      <c r="AC512" s="2"/>
      <c r="AN512" t="s">
        <v>2696</v>
      </c>
      <c r="AO512" s="1" t="s">
        <v>2697</v>
      </c>
      <c r="AP512" s="1" t="s">
        <v>2698</v>
      </c>
      <c r="AQ512" t="s">
        <v>2699</v>
      </c>
      <c r="AR512">
        <v>334</v>
      </c>
    </row>
    <row r="513" spans="1:54" ht="60" x14ac:dyDescent="0.25">
      <c r="A513" t="s">
        <v>2366</v>
      </c>
      <c r="B513" t="s">
        <v>2367</v>
      </c>
      <c r="C513" t="s">
        <v>2368</v>
      </c>
      <c r="D513" t="s">
        <v>2700</v>
      </c>
      <c r="E513" t="s">
        <v>2701</v>
      </c>
      <c r="F513" t="s">
        <v>2702</v>
      </c>
      <c r="G513">
        <v>190</v>
      </c>
      <c r="H513" t="s">
        <v>159</v>
      </c>
      <c r="I513">
        <v>1.5</v>
      </c>
      <c r="J513">
        <v>110</v>
      </c>
      <c r="L513">
        <f t="shared" si="43"/>
        <v>110</v>
      </c>
      <c r="M513" s="6">
        <f t="shared" si="44"/>
        <v>57.894736842105267</v>
      </c>
      <c r="N513">
        <v>15.2</v>
      </c>
      <c r="O513" s="2">
        <f t="shared" si="45"/>
        <v>53.333333333333336</v>
      </c>
      <c r="Q513" s="2">
        <f t="shared" si="46"/>
        <v>0</v>
      </c>
      <c r="S513" s="2">
        <f t="shared" si="47"/>
        <v>0</v>
      </c>
      <c r="Y513" s="2">
        <f t="shared" si="48"/>
        <v>0</v>
      </c>
      <c r="Z513" s="2"/>
      <c r="AA513" s="2"/>
      <c r="AB513" s="2"/>
      <c r="AC513" s="2"/>
      <c r="AN513" t="s">
        <v>2703</v>
      </c>
      <c r="AO513" t="s">
        <v>2704</v>
      </c>
      <c r="AP513" s="1" t="s">
        <v>2705</v>
      </c>
      <c r="AQ513" t="s">
        <v>2699</v>
      </c>
      <c r="AR513">
        <v>110</v>
      </c>
    </row>
    <row r="514" spans="1:54" x14ac:dyDescent="0.25">
      <c r="A514" t="s">
        <v>2366</v>
      </c>
      <c r="B514" t="s">
        <v>855</v>
      </c>
      <c r="C514" t="s">
        <v>856</v>
      </c>
      <c r="E514" t="s">
        <v>2706</v>
      </c>
      <c r="F514" t="s">
        <v>2707</v>
      </c>
      <c r="G514">
        <v>100</v>
      </c>
      <c r="H514" t="s">
        <v>159</v>
      </c>
      <c r="I514">
        <v>2</v>
      </c>
      <c r="L514">
        <f t="shared" si="43"/>
        <v>0</v>
      </c>
      <c r="M514" s="6">
        <f t="shared" si="44"/>
        <v>0</v>
      </c>
      <c r="O514" s="2">
        <f t="shared" si="45"/>
        <v>0</v>
      </c>
      <c r="Q514" s="2">
        <f t="shared" si="46"/>
        <v>0</v>
      </c>
      <c r="S514" s="2">
        <f t="shared" si="47"/>
        <v>0</v>
      </c>
      <c r="Y514" s="2" t="e">
        <f t="shared" si="48"/>
        <v>#DIV/0!</v>
      </c>
      <c r="Z514" s="2"/>
      <c r="AA514" s="2"/>
      <c r="AB514" s="2"/>
      <c r="AC514" s="2"/>
      <c r="AQ514" t="s">
        <v>2575</v>
      </c>
    </row>
    <row r="515" spans="1:54" ht="45" x14ac:dyDescent="0.25">
      <c r="A515" t="s">
        <v>2366</v>
      </c>
      <c r="B515" t="s">
        <v>2513</v>
      </c>
      <c r="C515" t="s">
        <v>2514</v>
      </c>
      <c r="D515" t="s">
        <v>2515</v>
      </c>
      <c r="E515" t="s">
        <v>2708</v>
      </c>
      <c r="F515" t="s">
        <v>2709</v>
      </c>
      <c r="G515">
        <v>320</v>
      </c>
      <c r="H515" t="s">
        <v>171</v>
      </c>
      <c r="I515">
        <v>3.6</v>
      </c>
      <c r="J515">
        <v>280</v>
      </c>
      <c r="L515">
        <f t="shared" si="43"/>
        <v>280</v>
      </c>
      <c r="M515" s="6">
        <f t="shared" si="44"/>
        <v>87.5</v>
      </c>
      <c r="O515" s="2">
        <f t="shared" si="45"/>
        <v>0</v>
      </c>
      <c r="Q515" s="2">
        <f t="shared" si="46"/>
        <v>0</v>
      </c>
      <c r="S515" s="2">
        <f t="shared" si="47"/>
        <v>0</v>
      </c>
      <c r="Y515" s="2">
        <f t="shared" si="48"/>
        <v>0</v>
      </c>
      <c r="Z515" s="2"/>
      <c r="AA515" s="2"/>
      <c r="AB515" s="2"/>
      <c r="AC515" s="2"/>
      <c r="AN515" t="s">
        <v>2710</v>
      </c>
      <c r="AO515" s="1" t="s">
        <v>2711</v>
      </c>
      <c r="AP515" s="1" t="s">
        <v>2712</v>
      </c>
      <c r="AQ515" t="s">
        <v>2713</v>
      </c>
      <c r="AR515">
        <v>280</v>
      </c>
      <c r="AS515" t="s">
        <v>2714</v>
      </c>
      <c r="AT515" t="s">
        <v>218</v>
      </c>
    </row>
    <row r="516" spans="1:54" ht="165" x14ac:dyDescent="0.25">
      <c r="A516" t="s">
        <v>2366</v>
      </c>
      <c r="B516" t="s">
        <v>948</v>
      </c>
      <c r="C516" t="s">
        <v>949</v>
      </c>
      <c r="D516" t="s">
        <v>2715</v>
      </c>
      <c r="E516" t="s">
        <v>2716</v>
      </c>
      <c r="F516" t="s">
        <v>2717</v>
      </c>
      <c r="G516">
        <v>3000</v>
      </c>
      <c r="H516" t="s">
        <v>171</v>
      </c>
      <c r="I516">
        <v>25.7</v>
      </c>
      <c r="J516">
        <v>3318</v>
      </c>
      <c r="L516">
        <f t="shared" si="43"/>
        <v>3318</v>
      </c>
      <c r="M516" s="6">
        <f t="shared" si="44"/>
        <v>110.60000000000001</v>
      </c>
      <c r="N516">
        <v>777</v>
      </c>
      <c r="O516" s="2">
        <f t="shared" si="45"/>
        <v>172.66666666666666</v>
      </c>
      <c r="P516">
        <v>175</v>
      </c>
      <c r="Q516" s="2">
        <f t="shared" si="46"/>
        <v>48.611111111111107</v>
      </c>
      <c r="R516">
        <v>24.6</v>
      </c>
      <c r="S516" s="2">
        <f t="shared" si="47"/>
        <v>68.333333333333329</v>
      </c>
      <c r="T516">
        <v>95.3</v>
      </c>
      <c r="U516">
        <v>91.8</v>
      </c>
      <c r="V516">
        <v>96.3</v>
      </c>
      <c r="W516">
        <v>67.599999999999994</v>
      </c>
      <c r="X516">
        <v>90.3</v>
      </c>
      <c r="Y516" s="2">
        <f t="shared" si="48"/>
        <v>40.348101265822784</v>
      </c>
      <c r="Z516" s="2">
        <v>3684</v>
      </c>
      <c r="AA516" s="2"/>
      <c r="AB516" s="2">
        <v>17000</v>
      </c>
      <c r="AC516" s="2"/>
      <c r="AD516">
        <v>48.9</v>
      </c>
      <c r="AK516">
        <v>100</v>
      </c>
      <c r="AN516" s="1" t="s">
        <v>2718</v>
      </c>
      <c r="AO516" s="1" t="s">
        <v>2719</v>
      </c>
      <c r="AP516" s="1" t="s">
        <v>2720</v>
      </c>
      <c r="AQ516" t="s">
        <v>2713</v>
      </c>
      <c r="AR516">
        <v>3318</v>
      </c>
      <c r="AS516" t="s">
        <v>2721</v>
      </c>
      <c r="AT516" t="s">
        <v>182</v>
      </c>
    </row>
    <row r="517" spans="1:54" x14ac:dyDescent="0.25">
      <c r="A517" t="s">
        <v>2366</v>
      </c>
      <c r="B517" t="s">
        <v>855</v>
      </c>
      <c r="C517" t="s">
        <v>856</v>
      </c>
      <c r="E517" t="s">
        <v>2722</v>
      </c>
      <c r="F517" t="s">
        <v>2723</v>
      </c>
      <c r="G517">
        <v>20000</v>
      </c>
      <c r="H517" t="s">
        <v>159</v>
      </c>
      <c r="I517">
        <v>18</v>
      </c>
      <c r="J517">
        <v>2100</v>
      </c>
      <c r="L517">
        <f t="shared" ref="L517:L580" si="49">J517+K517</f>
        <v>2100</v>
      </c>
      <c r="M517" s="6">
        <f t="shared" ref="M517:M580" si="50">(L517/G517)*100</f>
        <v>10.5</v>
      </c>
      <c r="O517" s="2">
        <f t="shared" ref="O517:O580" si="51">(N517/(G517*0.15))*100</f>
        <v>0</v>
      </c>
      <c r="Q517" s="2">
        <f t="shared" ref="Q517:Q580" si="52">(P517/(G517*0.12))*100</f>
        <v>0</v>
      </c>
      <c r="S517" s="2">
        <f t="shared" ref="S517:S580" si="53">(R517/(G517*0.012))*100</f>
        <v>0</v>
      </c>
      <c r="Y517" s="2">
        <f t="shared" ref="Y517:Y580" si="54">(P517*(U517/100)/(L517*0.12))*100</f>
        <v>0</v>
      </c>
      <c r="Z517" s="2"/>
      <c r="AA517" s="2"/>
      <c r="AB517" s="2"/>
      <c r="AC517" s="2"/>
      <c r="AQ517" t="s">
        <v>2724</v>
      </c>
      <c r="AR517">
        <v>1200</v>
      </c>
      <c r="AS517" t="s">
        <v>2725</v>
      </c>
      <c r="AT517">
        <v>900</v>
      </c>
      <c r="AU517" t="s">
        <v>2726</v>
      </c>
      <c r="AV517" t="s">
        <v>218</v>
      </c>
      <c r="AX517" t="s">
        <v>2727</v>
      </c>
      <c r="AY517" t="s">
        <v>218</v>
      </c>
    </row>
    <row r="518" spans="1:54" ht="45" x14ac:dyDescent="0.25">
      <c r="A518" t="s">
        <v>2366</v>
      </c>
      <c r="B518" t="s">
        <v>2424</v>
      </c>
      <c r="C518" t="s">
        <v>2425</v>
      </c>
      <c r="D518" t="s">
        <v>2397</v>
      </c>
      <c r="E518" t="s">
        <v>2728</v>
      </c>
      <c r="F518" t="s">
        <v>2729</v>
      </c>
      <c r="G518">
        <v>175</v>
      </c>
      <c r="H518" t="s">
        <v>159</v>
      </c>
      <c r="I518">
        <v>3.72</v>
      </c>
      <c r="J518">
        <v>112</v>
      </c>
      <c r="L518">
        <f t="shared" si="49"/>
        <v>112</v>
      </c>
      <c r="M518" s="6">
        <f t="shared" si="50"/>
        <v>64</v>
      </c>
      <c r="O518" s="2">
        <f t="shared" si="51"/>
        <v>0</v>
      </c>
      <c r="Q518" s="2">
        <f t="shared" si="52"/>
        <v>0</v>
      </c>
      <c r="S518" s="2">
        <f t="shared" si="53"/>
        <v>0</v>
      </c>
      <c r="Y518" s="2">
        <f t="shared" si="54"/>
        <v>0</v>
      </c>
      <c r="Z518" s="2"/>
      <c r="AA518" s="2"/>
      <c r="AB518" s="2"/>
      <c r="AC518" s="2"/>
      <c r="AN518" s="1" t="s">
        <v>2730</v>
      </c>
      <c r="AQ518" t="s">
        <v>2731</v>
      </c>
      <c r="AR518">
        <v>112</v>
      </c>
    </row>
    <row r="519" spans="1:54" x14ac:dyDescent="0.25">
      <c r="A519" t="s">
        <v>2366</v>
      </c>
      <c r="B519" t="s">
        <v>2424</v>
      </c>
      <c r="C519" t="s">
        <v>2425</v>
      </c>
      <c r="D519" t="s">
        <v>2523</v>
      </c>
      <c r="E519" t="s">
        <v>2732</v>
      </c>
      <c r="F519" t="s">
        <v>2733</v>
      </c>
      <c r="G519">
        <v>570</v>
      </c>
      <c r="L519">
        <f t="shared" si="49"/>
        <v>0</v>
      </c>
      <c r="M519" s="6">
        <f t="shared" si="50"/>
        <v>0</v>
      </c>
      <c r="O519" s="2">
        <f t="shared" si="51"/>
        <v>0</v>
      </c>
      <c r="Q519" s="2">
        <f t="shared" si="52"/>
        <v>0</v>
      </c>
      <c r="S519" s="2">
        <f t="shared" si="53"/>
        <v>0</v>
      </c>
      <c r="Y519" s="2" t="e">
        <f t="shared" si="54"/>
        <v>#DIV/0!</v>
      </c>
      <c r="Z519" s="2"/>
      <c r="AA519" s="2"/>
      <c r="AB519" s="2"/>
      <c r="AC519" s="2"/>
    </row>
    <row r="520" spans="1:54" ht="45" x14ac:dyDescent="0.25">
      <c r="A520" t="s">
        <v>2366</v>
      </c>
      <c r="B520" t="s">
        <v>2521</v>
      </c>
      <c r="C520" t="s">
        <v>2522</v>
      </c>
      <c r="D520" t="s">
        <v>2523</v>
      </c>
      <c r="E520" t="s">
        <v>2734</v>
      </c>
      <c r="F520" t="s">
        <v>2735</v>
      </c>
      <c r="G520">
        <v>750</v>
      </c>
      <c r="H520" t="s">
        <v>159</v>
      </c>
      <c r="I520">
        <v>17</v>
      </c>
      <c r="J520">
        <v>691</v>
      </c>
      <c r="L520">
        <f t="shared" si="49"/>
        <v>691</v>
      </c>
      <c r="M520" s="6">
        <f t="shared" si="50"/>
        <v>92.13333333333334</v>
      </c>
      <c r="N520">
        <v>204</v>
      </c>
      <c r="O520" s="2">
        <f t="shared" si="51"/>
        <v>181.33333333333331</v>
      </c>
      <c r="P520">
        <v>60.2</v>
      </c>
      <c r="Q520" s="2">
        <f t="shared" si="52"/>
        <v>66.888888888888886</v>
      </c>
      <c r="R520">
        <v>8.57</v>
      </c>
      <c r="S520" s="2">
        <f t="shared" si="53"/>
        <v>95.222222222222229</v>
      </c>
      <c r="V520">
        <v>69.400000000000006</v>
      </c>
      <c r="W520">
        <v>29</v>
      </c>
      <c r="X520">
        <v>0</v>
      </c>
      <c r="Y520" s="2">
        <f t="shared" si="54"/>
        <v>0</v>
      </c>
      <c r="Z520" s="2"/>
      <c r="AA520" s="2"/>
      <c r="AB520" s="2"/>
      <c r="AC520" s="2"/>
      <c r="AN520" t="s">
        <v>2736</v>
      </c>
      <c r="AO520" t="s">
        <v>2737</v>
      </c>
      <c r="AP520" s="1" t="s">
        <v>2738</v>
      </c>
      <c r="AQ520" t="s">
        <v>2529</v>
      </c>
      <c r="AR520">
        <v>156</v>
      </c>
      <c r="AS520" t="s">
        <v>2739</v>
      </c>
      <c r="AT520">
        <v>51</v>
      </c>
      <c r="AU520" t="s">
        <v>2610</v>
      </c>
      <c r="AV520">
        <v>13</v>
      </c>
      <c r="AW520" t="s">
        <v>2740</v>
      </c>
      <c r="AX520">
        <v>471</v>
      </c>
      <c r="AY520" t="s">
        <v>2741</v>
      </c>
      <c r="AZ520" t="s">
        <v>218</v>
      </c>
    </row>
    <row r="521" spans="1:54" x14ac:dyDescent="0.25">
      <c r="A521" t="s">
        <v>2366</v>
      </c>
      <c r="B521" t="s">
        <v>855</v>
      </c>
      <c r="C521" t="s">
        <v>856</v>
      </c>
      <c r="E521" t="s">
        <v>2742</v>
      </c>
      <c r="F521" t="s">
        <v>2743</v>
      </c>
      <c r="G521">
        <v>10500</v>
      </c>
      <c r="H521" t="s">
        <v>159</v>
      </c>
      <c r="I521">
        <v>34</v>
      </c>
      <c r="J521">
        <v>6586</v>
      </c>
      <c r="L521">
        <f t="shared" si="49"/>
        <v>6586</v>
      </c>
      <c r="M521" s="6">
        <f t="shared" si="50"/>
        <v>62.723809523809528</v>
      </c>
      <c r="N521">
        <v>1379</v>
      </c>
      <c r="O521" s="2">
        <f t="shared" si="51"/>
        <v>87.555555555555557</v>
      </c>
      <c r="P521">
        <v>794</v>
      </c>
      <c r="Q521" s="2">
        <f t="shared" si="52"/>
        <v>63.015873015873012</v>
      </c>
      <c r="R521">
        <v>64</v>
      </c>
      <c r="S521" s="2">
        <f t="shared" si="53"/>
        <v>50.793650793650791</v>
      </c>
      <c r="T521">
        <v>97.6</v>
      </c>
      <c r="U521">
        <v>97</v>
      </c>
      <c r="V521">
        <v>98.7</v>
      </c>
      <c r="W521">
        <v>96.6</v>
      </c>
      <c r="X521">
        <v>80.3</v>
      </c>
      <c r="Y521" s="2">
        <f t="shared" si="54"/>
        <v>97.451665148294367</v>
      </c>
      <c r="Z521" s="2">
        <v>0</v>
      </c>
      <c r="AA521" s="2"/>
      <c r="AB521" s="2">
        <v>4197</v>
      </c>
      <c r="AC521" s="2"/>
      <c r="AD521">
        <v>242</v>
      </c>
      <c r="AE521">
        <v>154</v>
      </c>
      <c r="AM521">
        <v>100</v>
      </c>
      <c r="AQ521" t="s">
        <v>2669</v>
      </c>
      <c r="AR521">
        <v>310</v>
      </c>
      <c r="AS521" t="s">
        <v>2594</v>
      </c>
      <c r="AT521">
        <v>6276</v>
      </c>
      <c r="AU521" t="s">
        <v>2744</v>
      </c>
      <c r="AV521" t="s">
        <v>261</v>
      </c>
      <c r="AX521" t="s">
        <v>2745</v>
      </c>
      <c r="AY521" t="s">
        <v>257</v>
      </c>
      <c r="BA521" t="s">
        <v>2746</v>
      </c>
      <c r="BB521" t="s">
        <v>182</v>
      </c>
    </row>
    <row r="522" spans="1:54" ht="75" x14ac:dyDescent="0.25">
      <c r="A522" t="s">
        <v>2366</v>
      </c>
      <c r="B522" t="s">
        <v>855</v>
      </c>
      <c r="C522" t="s">
        <v>856</v>
      </c>
      <c r="D522" t="s">
        <v>2479</v>
      </c>
      <c r="E522" t="s">
        <v>2747</v>
      </c>
      <c r="F522" t="s">
        <v>2748</v>
      </c>
      <c r="G522">
        <v>810</v>
      </c>
      <c r="H522" t="s">
        <v>159</v>
      </c>
      <c r="I522">
        <v>10.28</v>
      </c>
      <c r="J522">
        <v>770</v>
      </c>
      <c r="L522">
        <f t="shared" si="49"/>
        <v>770</v>
      </c>
      <c r="M522" s="6">
        <f t="shared" si="50"/>
        <v>95.061728395061735</v>
      </c>
      <c r="N522">
        <v>88</v>
      </c>
      <c r="O522" s="2">
        <f t="shared" si="51"/>
        <v>72.427983539094654</v>
      </c>
      <c r="P522">
        <v>101</v>
      </c>
      <c r="Q522" s="2">
        <f t="shared" si="52"/>
        <v>103.90946502057612</v>
      </c>
      <c r="R522">
        <v>10.3</v>
      </c>
      <c r="S522" s="2">
        <f t="shared" si="53"/>
        <v>105.96707818930039</v>
      </c>
      <c r="V522">
        <v>98.4</v>
      </c>
      <c r="W522">
        <v>93.2</v>
      </c>
      <c r="X522">
        <v>86.2</v>
      </c>
      <c r="Y522" s="2">
        <f t="shared" si="54"/>
        <v>0</v>
      </c>
      <c r="Z522" s="2"/>
      <c r="AA522" s="2"/>
      <c r="AB522" s="2"/>
      <c r="AC522" s="2"/>
      <c r="AN522" s="1" t="s">
        <v>2749</v>
      </c>
      <c r="AO522" t="s">
        <v>2750</v>
      </c>
      <c r="AP522" s="1" t="s">
        <v>2751</v>
      </c>
      <c r="AQ522" t="s">
        <v>2752</v>
      </c>
      <c r="AR522">
        <v>770</v>
      </c>
      <c r="AS522" t="s">
        <v>2753</v>
      </c>
      <c r="AT522" t="s">
        <v>144</v>
      </c>
    </row>
    <row r="523" spans="1:54" x14ac:dyDescent="0.25">
      <c r="A523" t="s">
        <v>2366</v>
      </c>
      <c r="B523" t="s">
        <v>855</v>
      </c>
      <c r="C523" t="s">
        <v>856</v>
      </c>
      <c r="E523" t="s">
        <v>2754</v>
      </c>
      <c r="F523" t="s">
        <v>2755</v>
      </c>
      <c r="G523">
        <v>3000</v>
      </c>
      <c r="H523" t="s">
        <v>159</v>
      </c>
      <c r="J523">
        <v>400</v>
      </c>
      <c r="L523">
        <f t="shared" si="49"/>
        <v>400</v>
      </c>
      <c r="M523" s="6">
        <f t="shared" si="50"/>
        <v>13.333333333333334</v>
      </c>
      <c r="O523" s="2">
        <f t="shared" si="51"/>
        <v>0</v>
      </c>
      <c r="Q523" s="2">
        <f t="shared" si="52"/>
        <v>0</v>
      </c>
      <c r="S523" s="2">
        <f t="shared" si="53"/>
        <v>0</v>
      </c>
      <c r="Y523" s="2">
        <f t="shared" si="54"/>
        <v>0</v>
      </c>
      <c r="Z523" s="2"/>
      <c r="AA523" s="2"/>
      <c r="AB523" s="2"/>
      <c r="AC523" s="2"/>
      <c r="AQ523" t="s">
        <v>2756</v>
      </c>
      <c r="AR523">
        <v>400</v>
      </c>
    </row>
    <row r="524" spans="1:54" ht="45" x14ac:dyDescent="0.25">
      <c r="A524" t="s">
        <v>2366</v>
      </c>
      <c r="B524" t="s">
        <v>2383</v>
      </c>
      <c r="C524" t="s">
        <v>2384</v>
      </c>
      <c r="D524" t="s">
        <v>2757</v>
      </c>
      <c r="E524" t="s">
        <v>2758</v>
      </c>
      <c r="F524" t="s">
        <v>2759</v>
      </c>
      <c r="G524">
        <v>110</v>
      </c>
      <c r="H524" t="s">
        <v>171</v>
      </c>
      <c r="I524">
        <v>1</v>
      </c>
      <c r="J524">
        <v>70</v>
      </c>
      <c r="L524">
        <f t="shared" si="49"/>
        <v>70</v>
      </c>
      <c r="M524" s="6">
        <f t="shared" si="50"/>
        <v>63.636363636363633</v>
      </c>
      <c r="O524" s="2">
        <f t="shared" si="51"/>
        <v>0</v>
      </c>
      <c r="Q524" s="2">
        <f t="shared" si="52"/>
        <v>0</v>
      </c>
      <c r="S524" s="2">
        <f t="shared" si="53"/>
        <v>0</v>
      </c>
      <c r="Y524" s="2">
        <f t="shared" si="54"/>
        <v>0</v>
      </c>
      <c r="Z524" s="2"/>
      <c r="AA524" s="2"/>
      <c r="AB524" s="2"/>
      <c r="AC524" s="2"/>
      <c r="AN524" s="1" t="s">
        <v>2760</v>
      </c>
      <c r="AP524" s="1" t="s">
        <v>2761</v>
      </c>
      <c r="AQ524" t="s">
        <v>2595</v>
      </c>
      <c r="AR524">
        <v>70</v>
      </c>
    </row>
    <row r="525" spans="1:54" ht="45" x14ac:dyDescent="0.25">
      <c r="A525" t="s">
        <v>2366</v>
      </c>
      <c r="B525" t="s">
        <v>2383</v>
      </c>
      <c r="C525" t="s">
        <v>2384</v>
      </c>
      <c r="D525" t="s">
        <v>2757</v>
      </c>
      <c r="E525" t="s">
        <v>2762</v>
      </c>
      <c r="F525" t="s">
        <v>2763</v>
      </c>
      <c r="G525">
        <v>100</v>
      </c>
      <c r="H525" t="s">
        <v>171</v>
      </c>
      <c r="I525">
        <v>0.7</v>
      </c>
      <c r="J525">
        <v>40</v>
      </c>
      <c r="L525">
        <f t="shared" si="49"/>
        <v>40</v>
      </c>
      <c r="M525" s="6">
        <f t="shared" si="50"/>
        <v>40</v>
      </c>
      <c r="O525" s="2">
        <f t="shared" si="51"/>
        <v>0</v>
      </c>
      <c r="Q525" s="2">
        <f t="shared" si="52"/>
        <v>0</v>
      </c>
      <c r="S525" s="2">
        <f t="shared" si="53"/>
        <v>0</v>
      </c>
      <c r="Y525" s="2">
        <f t="shared" si="54"/>
        <v>0</v>
      </c>
      <c r="Z525" s="2"/>
      <c r="AA525" s="2"/>
      <c r="AB525" s="2"/>
      <c r="AC525" s="2"/>
      <c r="AO525" t="s">
        <v>2764</v>
      </c>
      <c r="AP525" s="1" t="s">
        <v>2765</v>
      </c>
      <c r="AQ525" t="s">
        <v>2595</v>
      </c>
      <c r="AR525">
        <v>40</v>
      </c>
    </row>
    <row r="526" spans="1:54" x14ac:dyDescent="0.25">
      <c r="A526" t="s">
        <v>2366</v>
      </c>
      <c r="B526" t="s">
        <v>2383</v>
      </c>
      <c r="C526" t="s">
        <v>2384</v>
      </c>
      <c r="D526" t="s">
        <v>2757</v>
      </c>
      <c r="E526" t="s">
        <v>2766</v>
      </c>
      <c r="F526" t="s">
        <v>2767</v>
      </c>
      <c r="G526">
        <v>15</v>
      </c>
      <c r="H526" t="s">
        <v>171</v>
      </c>
      <c r="J526">
        <v>10</v>
      </c>
      <c r="L526">
        <f t="shared" si="49"/>
        <v>10</v>
      </c>
      <c r="M526" s="6">
        <f t="shared" si="50"/>
        <v>66.666666666666657</v>
      </c>
      <c r="O526" s="2">
        <f t="shared" si="51"/>
        <v>0</v>
      </c>
      <c r="Q526" s="2">
        <f t="shared" si="52"/>
        <v>0</v>
      </c>
      <c r="S526" s="2">
        <f t="shared" si="53"/>
        <v>0</v>
      </c>
      <c r="Y526" s="2">
        <f t="shared" si="54"/>
        <v>0</v>
      </c>
      <c r="Z526" s="2"/>
      <c r="AA526" s="2"/>
      <c r="AB526" s="2"/>
      <c r="AC526" s="2"/>
      <c r="AP526" t="s">
        <v>2768</v>
      </c>
      <c r="AQ526" t="s">
        <v>2595</v>
      </c>
      <c r="AR526">
        <v>10</v>
      </c>
    </row>
    <row r="527" spans="1:54" x14ac:dyDescent="0.25">
      <c r="A527" t="s">
        <v>2366</v>
      </c>
      <c r="B527" t="s">
        <v>2383</v>
      </c>
      <c r="C527" t="s">
        <v>2384</v>
      </c>
      <c r="D527" t="s">
        <v>2757</v>
      </c>
      <c r="E527" t="s">
        <v>2769</v>
      </c>
      <c r="F527" t="s">
        <v>2770</v>
      </c>
      <c r="G527">
        <v>10</v>
      </c>
      <c r="H527" t="s">
        <v>171</v>
      </c>
      <c r="I527">
        <v>0.4</v>
      </c>
      <c r="J527">
        <v>10</v>
      </c>
      <c r="L527">
        <f t="shared" si="49"/>
        <v>10</v>
      </c>
      <c r="M527" s="6">
        <f t="shared" si="50"/>
        <v>100</v>
      </c>
      <c r="O527" s="2">
        <f t="shared" si="51"/>
        <v>0</v>
      </c>
      <c r="Q527" s="2">
        <f t="shared" si="52"/>
        <v>0</v>
      </c>
      <c r="S527" s="2">
        <f t="shared" si="53"/>
        <v>0</v>
      </c>
      <c r="Y527" s="2">
        <f t="shared" si="54"/>
        <v>0</v>
      </c>
      <c r="Z527" s="2"/>
      <c r="AA527" s="2"/>
      <c r="AB527" s="2"/>
      <c r="AC527" s="2"/>
      <c r="AP527" t="s">
        <v>2771</v>
      </c>
      <c r="AQ527" t="s">
        <v>2595</v>
      </c>
      <c r="AR527">
        <v>10</v>
      </c>
    </row>
    <row r="528" spans="1:54" ht="90" x14ac:dyDescent="0.25">
      <c r="A528" t="s">
        <v>2366</v>
      </c>
      <c r="B528" t="s">
        <v>2549</v>
      </c>
      <c r="C528" t="s">
        <v>2550</v>
      </c>
      <c r="D528" t="s">
        <v>2772</v>
      </c>
      <c r="E528" t="s">
        <v>2773</v>
      </c>
      <c r="F528" t="s">
        <v>2774</v>
      </c>
      <c r="G528">
        <v>500</v>
      </c>
      <c r="H528" t="s">
        <v>159</v>
      </c>
      <c r="I528">
        <v>5.6</v>
      </c>
      <c r="J528">
        <v>354</v>
      </c>
      <c r="L528">
        <f t="shared" si="49"/>
        <v>354</v>
      </c>
      <c r="M528" s="6">
        <f t="shared" si="50"/>
        <v>70.8</v>
      </c>
      <c r="N528">
        <v>36</v>
      </c>
      <c r="O528" s="2">
        <f t="shared" si="51"/>
        <v>48</v>
      </c>
      <c r="P528">
        <v>34.799999999999997</v>
      </c>
      <c r="Q528" s="2">
        <f t="shared" si="52"/>
        <v>57.999999999999993</v>
      </c>
      <c r="R528">
        <v>3.28</v>
      </c>
      <c r="S528" s="2">
        <f t="shared" si="53"/>
        <v>54.666666666666664</v>
      </c>
      <c r="V528">
        <v>82.7</v>
      </c>
      <c r="W528">
        <v>72.5</v>
      </c>
      <c r="X528">
        <v>43.3</v>
      </c>
      <c r="Y528" s="2">
        <f t="shared" si="54"/>
        <v>0</v>
      </c>
      <c r="Z528" s="2"/>
      <c r="AA528" s="2"/>
      <c r="AB528" s="2"/>
      <c r="AC528" s="2"/>
      <c r="AN528" t="s">
        <v>2775</v>
      </c>
      <c r="AP528" s="1" t="s">
        <v>2776</v>
      </c>
      <c r="AQ528" t="s">
        <v>2777</v>
      </c>
      <c r="AR528">
        <v>354</v>
      </c>
    </row>
    <row r="529" spans="1:44" ht="45" x14ac:dyDescent="0.25">
      <c r="A529" t="s">
        <v>2366</v>
      </c>
      <c r="B529" t="s">
        <v>2367</v>
      </c>
      <c r="C529" t="s">
        <v>2368</v>
      </c>
      <c r="D529" t="s">
        <v>2772</v>
      </c>
      <c r="E529" t="s">
        <v>2778</v>
      </c>
      <c r="F529" t="s">
        <v>2779</v>
      </c>
      <c r="G529">
        <v>210</v>
      </c>
      <c r="H529" t="s">
        <v>159</v>
      </c>
      <c r="I529">
        <v>3.9</v>
      </c>
      <c r="J529">
        <v>138</v>
      </c>
      <c r="L529">
        <f t="shared" si="49"/>
        <v>138</v>
      </c>
      <c r="M529" s="6">
        <f t="shared" si="50"/>
        <v>65.714285714285708</v>
      </c>
      <c r="O529" s="2">
        <f t="shared" si="51"/>
        <v>0</v>
      </c>
      <c r="Q529" s="2">
        <f t="shared" si="52"/>
        <v>0</v>
      </c>
      <c r="S529" s="2">
        <f t="shared" si="53"/>
        <v>0</v>
      </c>
      <c r="Y529" s="2">
        <f t="shared" si="54"/>
        <v>0</v>
      </c>
      <c r="Z529" s="2"/>
      <c r="AA529" s="2"/>
      <c r="AB529" s="2"/>
      <c r="AC529" s="2"/>
      <c r="AN529" t="s">
        <v>2780</v>
      </c>
      <c r="AO529" t="s">
        <v>2781</v>
      </c>
      <c r="AP529" s="1" t="s">
        <v>2782</v>
      </c>
      <c r="AQ529" t="s">
        <v>2777</v>
      </c>
      <c r="AR529">
        <v>138</v>
      </c>
    </row>
    <row r="530" spans="1:44" ht="60" x14ac:dyDescent="0.25">
      <c r="A530" t="s">
        <v>2366</v>
      </c>
      <c r="B530" t="s">
        <v>2521</v>
      </c>
      <c r="C530" t="s">
        <v>2522</v>
      </c>
      <c r="D530" t="s">
        <v>2523</v>
      </c>
      <c r="E530" t="s">
        <v>2783</v>
      </c>
      <c r="F530" t="s">
        <v>2784</v>
      </c>
      <c r="G530">
        <v>120</v>
      </c>
      <c r="H530" t="s">
        <v>159</v>
      </c>
      <c r="I530">
        <v>3.2</v>
      </c>
      <c r="J530">
        <v>134</v>
      </c>
      <c r="L530">
        <f t="shared" si="49"/>
        <v>134</v>
      </c>
      <c r="M530" s="6">
        <f t="shared" si="50"/>
        <v>111.66666666666667</v>
      </c>
      <c r="N530">
        <v>28.5</v>
      </c>
      <c r="O530" s="2">
        <f t="shared" si="51"/>
        <v>158.33333333333331</v>
      </c>
      <c r="P530">
        <v>32.200000000000003</v>
      </c>
      <c r="Q530" s="2">
        <f t="shared" si="52"/>
        <v>223.61111111111117</v>
      </c>
      <c r="R530">
        <v>3.36</v>
      </c>
      <c r="S530" s="2">
        <f t="shared" si="53"/>
        <v>233.33333333333334</v>
      </c>
      <c r="V530">
        <v>94.9</v>
      </c>
      <c r="W530">
        <v>63.7</v>
      </c>
      <c r="X530">
        <v>64</v>
      </c>
      <c r="Y530" s="2">
        <f t="shared" si="54"/>
        <v>0</v>
      </c>
      <c r="Z530" s="2"/>
      <c r="AA530" s="2"/>
      <c r="AB530" s="2"/>
      <c r="AC530" s="2"/>
      <c r="AN530" t="s">
        <v>2785</v>
      </c>
      <c r="AP530" s="1" t="s">
        <v>2786</v>
      </c>
      <c r="AQ530" t="s">
        <v>2777</v>
      </c>
      <c r="AR530">
        <v>134</v>
      </c>
    </row>
    <row r="531" spans="1:44" ht="45" x14ac:dyDescent="0.25">
      <c r="A531" t="s">
        <v>2366</v>
      </c>
      <c r="B531" t="s">
        <v>2549</v>
      </c>
      <c r="C531" t="s">
        <v>2550</v>
      </c>
      <c r="D531" t="s">
        <v>2772</v>
      </c>
      <c r="E531" t="s">
        <v>2787</v>
      </c>
      <c r="F531" t="s">
        <v>2788</v>
      </c>
      <c r="G531">
        <v>150</v>
      </c>
      <c r="H531" t="s">
        <v>159</v>
      </c>
      <c r="I531">
        <v>1.4</v>
      </c>
      <c r="J531">
        <v>55</v>
      </c>
      <c r="L531">
        <f t="shared" si="49"/>
        <v>55</v>
      </c>
      <c r="M531" s="6">
        <f t="shared" si="50"/>
        <v>36.666666666666664</v>
      </c>
      <c r="N531">
        <v>6</v>
      </c>
      <c r="O531" s="2">
        <f t="shared" si="51"/>
        <v>26.666666666666668</v>
      </c>
      <c r="P531">
        <v>4.0599999999999996</v>
      </c>
      <c r="Q531" s="2">
        <f t="shared" si="52"/>
        <v>22.555555555555554</v>
      </c>
      <c r="R531">
        <v>0.73</v>
      </c>
      <c r="S531" s="2">
        <f t="shared" si="53"/>
        <v>40.555555555555557</v>
      </c>
      <c r="T531">
        <v>98.3</v>
      </c>
      <c r="U531">
        <v>95.1</v>
      </c>
      <c r="V531">
        <v>94.2</v>
      </c>
      <c r="W531">
        <v>96.3</v>
      </c>
      <c r="X531">
        <v>0</v>
      </c>
      <c r="Y531" s="2">
        <f t="shared" si="54"/>
        <v>58.500909090909083</v>
      </c>
      <c r="Z531" s="2"/>
      <c r="AA531" s="2"/>
      <c r="AB531" s="2"/>
      <c r="AC531" s="2"/>
      <c r="AN531" t="s">
        <v>2789</v>
      </c>
      <c r="AO531" t="s">
        <v>2790</v>
      </c>
      <c r="AP531" s="1" t="s">
        <v>2791</v>
      </c>
      <c r="AQ531" t="s">
        <v>2777</v>
      </c>
      <c r="AR531">
        <v>55</v>
      </c>
    </row>
    <row r="532" spans="1:44" ht="30" x14ac:dyDescent="0.25">
      <c r="A532" t="s">
        <v>2792</v>
      </c>
      <c r="B532" t="s">
        <v>2793</v>
      </c>
      <c r="C532" t="s">
        <v>2794</v>
      </c>
      <c r="D532" t="s">
        <v>2795</v>
      </c>
      <c r="E532" t="s">
        <v>2796</v>
      </c>
      <c r="F532" t="s">
        <v>2797</v>
      </c>
      <c r="G532">
        <v>300</v>
      </c>
      <c r="H532" t="s">
        <v>869</v>
      </c>
      <c r="I532">
        <v>1</v>
      </c>
      <c r="J532">
        <v>202</v>
      </c>
      <c r="L532">
        <f t="shared" si="49"/>
        <v>202</v>
      </c>
      <c r="M532" s="6">
        <f t="shared" si="50"/>
        <v>67.333333333333329</v>
      </c>
      <c r="O532" s="2">
        <f t="shared" si="51"/>
        <v>0</v>
      </c>
      <c r="Q532" s="2">
        <f t="shared" si="52"/>
        <v>0</v>
      </c>
      <c r="S532" s="2">
        <f t="shared" si="53"/>
        <v>0</v>
      </c>
      <c r="Y532" s="2">
        <f t="shared" si="54"/>
        <v>0</v>
      </c>
      <c r="Z532" s="2"/>
      <c r="AA532" s="2"/>
      <c r="AB532" s="2"/>
      <c r="AC532" s="2"/>
      <c r="AN532" s="1" t="s">
        <v>2798</v>
      </c>
      <c r="AP532" t="s">
        <v>2799</v>
      </c>
      <c r="AQ532" t="s">
        <v>2800</v>
      </c>
      <c r="AR532">
        <v>202</v>
      </c>
    </row>
    <row r="533" spans="1:44" ht="60" x14ac:dyDescent="0.25">
      <c r="A533" t="s">
        <v>2792</v>
      </c>
      <c r="B533" t="s">
        <v>2793</v>
      </c>
      <c r="C533" t="s">
        <v>2794</v>
      </c>
      <c r="D533" t="s">
        <v>2801</v>
      </c>
      <c r="E533" t="s">
        <v>2802</v>
      </c>
      <c r="F533" t="s">
        <v>2803</v>
      </c>
      <c r="G533">
        <v>250</v>
      </c>
      <c r="H533" t="s">
        <v>869</v>
      </c>
      <c r="I533">
        <v>1</v>
      </c>
      <c r="J533">
        <v>212</v>
      </c>
      <c r="L533">
        <f t="shared" si="49"/>
        <v>212</v>
      </c>
      <c r="M533" s="6">
        <f t="shared" si="50"/>
        <v>84.8</v>
      </c>
      <c r="N533">
        <v>88.5</v>
      </c>
      <c r="O533" s="2">
        <f t="shared" si="51"/>
        <v>236</v>
      </c>
      <c r="P533">
        <v>19.8</v>
      </c>
      <c r="Q533" s="2">
        <f t="shared" si="52"/>
        <v>66</v>
      </c>
      <c r="R533">
        <v>2.39</v>
      </c>
      <c r="S533" s="2">
        <f t="shared" si="53"/>
        <v>79.666666666666671</v>
      </c>
      <c r="T533">
        <v>99.8</v>
      </c>
      <c r="U533">
        <v>98.9</v>
      </c>
      <c r="V533">
        <v>99.9</v>
      </c>
      <c r="W533">
        <v>98.9</v>
      </c>
      <c r="X533">
        <v>85.3</v>
      </c>
      <c r="Y533" s="2">
        <f t="shared" si="54"/>
        <v>76.974056603773604</v>
      </c>
      <c r="Z533" s="2"/>
      <c r="AA533" s="2"/>
      <c r="AB533" s="2"/>
      <c r="AC533" s="2"/>
      <c r="AN533" s="1" t="s">
        <v>2804</v>
      </c>
      <c r="AP533" s="1" t="s">
        <v>2805</v>
      </c>
      <c r="AQ533" t="s">
        <v>2800</v>
      </c>
      <c r="AR533">
        <v>212</v>
      </c>
    </row>
    <row r="534" spans="1:44" x14ac:dyDescent="0.25">
      <c r="A534" t="s">
        <v>2792</v>
      </c>
      <c r="B534" t="s">
        <v>2793</v>
      </c>
      <c r="C534" t="s">
        <v>2794</v>
      </c>
      <c r="D534" t="s">
        <v>2801</v>
      </c>
      <c r="E534" t="s">
        <v>2806</v>
      </c>
      <c r="F534" t="s">
        <v>2807</v>
      </c>
      <c r="G534">
        <v>290</v>
      </c>
      <c r="H534" t="s">
        <v>869</v>
      </c>
      <c r="I534">
        <v>1.66</v>
      </c>
      <c r="J534">
        <v>55</v>
      </c>
      <c r="L534">
        <f t="shared" si="49"/>
        <v>55</v>
      </c>
      <c r="M534" s="6">
        <f t="shared" si="50"/>
        <v>18.96551724137931</v>
      </c>
      <c r="O534" s="2">
        <f t="shared" si="51"/>
        <v>0</v>
      </c>
      <c r="Q534" s="2">
        <f t="shared" si="52"/>
        <v>0</v>
      </c>
      <c r="S534" s="2">
        <f t="shared" si="53"/>
        <v>0</v>
      </c>
      <c r="Y534" s="2">
        <f t="shared" si="54"/>
        <v>0</v>
      </c>
      <c r="Z534" s="2"/>
      <c r="AA534" s="2"/>
      <c r="AB534" s="2"/>
      <c r="AC534" s="2"/>
      <c r="AQ534" t="s">
        <v>2800</v>
      </c>
      <c r="AR534">
        <v>55</v>
      </c>
    </row>
    <row r="535" spans="1:44" x14ac:dyDescent="0.25">
      <c r="A535" t="s">
        <v>2792</v>
      </c>
      <c r="B535" t="s">
        <v>2808</v>
      </c>
      <c r="C535" t="s">
        <v>2809</v>
      </c>
      <c r="D535" t="s">
        <v>2810</v>
      </c>
      <c r="E535" t="s">
        <v>2811</v>
      </c>
      <c r="F535" t="s">
        <v>2812</v>
      </c>
      <c r="G535">
        <v>20</v>
      </c>
      <c r="H535" t="s">
        <v>869</v>
      </c>
      <c r="I535">
        <v>0.18</v>
      </c>
      <c r="J535">
        <v>16</v>
      </c>
      <c r="L535">
        <f t="shared" si="49"/>
        <v>16</v>
      </c>
      <c r="M535" s="6">
        <f t="shared" si="50"/>
        <v>80</v>
      </c>
      <c r="O535" s="2">
        <f t="shared" si="51"/>
        <v>0</v>
      </c>
      <c r="Q535" s="2">
        <f t="shared" si="52"/>
        <v>0</v>
      </c>
      <c r="S535" s="2">
        <f t="shared" si="53"/>
        <v>0</v>
      </c>
      <c r="Y535" s="2">
        <f t="shared" si="54"/>
        <v>0</v>
      </c>
      <c r="Z535" s="2"/>
      <c r="AA535" s="2"/>
      <c r="AB535" s="2"/>
      <c r="AC535" s="2"/>
      <c r="AQ535" t="s">
        <v>2813</v>
      </c>
      <c r="AR535">
        <v>16</v>
      </c>
    </row>
    <row r="536" spans="1:44" ht="30" x14ac:dyDescent="0.25">
      <c r="A536" t="s">
        <v>2792</v>
      </c>
      <c r="B536" t="s">
        <v>2814</v>
      </c>
      <c r="C536" t="s">
        <v>2815</v>
      </c>
      <c r="E536" t="s">
        <v>2816</v>
      </c>
      <c r="F536" t="s">
        <v>2817</v>
      </c>
      <c r="G536">
        <v>44</v>
      </c>
      <c r="H536" t="s">
        <v>869</v>
      </c>
      <c r="J536">
        <v>22</v>
      </c>
      <c r="L536">
        <f t="shared" si="49"/>
        <v>22</v>
      </c>
      <c r="M536" s="6">
        <f t="shared" si="50"/>
        <v>50</v>
      </c>
      <c r="O536" s="2">
        <f t="shared" si="51"/>
        <v>0</v>
      </c>
      <c r="Q536" s="2">
        <f t="shared" si="52"/>
        <v>0</v>
      </c>
      <c r="S536" s="2">
        <f t="shared" si="53"/>
        <v>0</v>
      </c>
      <c r="Y536" s="2">
        <f t="shared" si="54"/>
        <v>0</v>
      </c>
      <c r="Z536" s="2"/>
      <c r="AA536" s="2"/>
      <c r="AB536" s="2"/>
      <c r="AC536" s="2"/>
      <c r="AN536" t="s">
        <v>2818</v>
      </c>
      <c r="AO536" t="s">
        <v>2819</v>
      </c>
      <c r="AP536" s="1" t="s">
        <v>2820</v>
      </c>
      <c r="AQ536" t="s">
        <v>2821</v>
      </c>
      <c r="AR536">
        <v>22</v>
      </c>
    </row>
    <row r="537" spans="1:44" ht="45" x14ac:dyDescent="0.25">
      <c r="A537" t="s">
        <v>2792</v>
      </c>
      <c r="B537" t="s">
        <v>2822</v>
      </c>
      <c r="C537" t="s">
        <v>2823</v>
      </c>
      <c r="E537" t="s">
        <v>2824</v>
      </c>
      <c r="F537" t="s">
        <v>2825</v>
      </c>
      <c r="G537">
        <v>180</v>
      </c>
      <c r="H537" t="s">
        <v>869</v>
      </c>
      <c r="I537">
        <v>2</v>
      </c>
      <c r="J537">
        <v>101</v>
      </c>
      <c r="L537">
        <f t="shared" si="49"/>
        <v>101</v>
      </c>
      <c r="M537" s="6">
        <f t="shared" si="50"/>
        <v>56.111111111111114</v>
      </c>
      <c r="O537" s="2">
        <f t="shared" si="51"/>
        <v>0</v>
      </c>
      <c r="Q537" s="2">
        <f t="shared" si="52"/>
        <v>0</v>
      </c>
      <c r="S537" s="2">
        <f t="shared" si="53"/>
        <v>0</v>
      </c>
      <c r="Y537" s="2">
        <f t="shared" si="54"/>
        <v>0</v>
      </c>
      <c r="Z537" s="2"/>
      <c r="AA537" s="2"/>
      <c r="AB537" s="2"/>
      <c r="AC537" s="2"/>
      <c r="AN537" s="1" t="s">
        <v>2826</v>
      </c>
      <c r="AP537" t="s">
        <v>2827</v>
      </c>
      <c r="AQ537" t="s">
        <v>2828</v>
      </c>
      <c r="AR537">
        <v>101</v>
      </c>
    </row>
    <row r="538" spans="1:44" ht="75" x14ac:dyDescent="0.25">
      <c r="A538" t="s">
        <v>2792</v>
      </c>
      <c r="B538" t="s">
        <v>2822</v>
      </c>
      <c r="C538" t="s">
        <v>2823</v>
      </c>
      <c r="E538" t="s">
        <v>2829</v>
      </c>
      <c r="F538" t="s">
        <v>2830</v>
      </c>
      <c r="G538">
        <v>260</v>
      </c>
      <c r="H538" t="s">
        <v>869</v>
      </c>
      <c r="I538">
        <v>4</v>
      </c>
      <c r="J538">
        <v>169</v>
      </c>
      <c r="L538">
        <f t="shared" si="49"/>
        <v>169</v>
      </c>
      <c r="M538" s="6">
        <f t="shared" si="50"/>
        <v>65</v>
      </c>
      <c r="O538" s="2">
        <f t="shared" si="51"/>
        <v>0</v>
      </c>
      <c r="Q538" s="2">
        <f t="shared" si="52"/>
        <v>0</v>
      </c>
      <c r="S538" s="2">
        <f t="shared" si="53"/>
        <v>0</v>
      </c>
      <c r="Y538" s="2">
        <f t="shared" si="54"/>
        <v>0</v>
      </c>
      <c r="Z538" s="2"/>
      <c r="AA538" s="2"/>
      <c r="AB538" s="2"/>
      <c r="AC538" s="2"/>
      <c r="AN538" s="1" t="s">
        <v>2831</v>
      </c>
      <c r="AO538" t="s">
        <v>2832</v>
      </c>
      <c r="AQ538" t="s">
        <v>2828</v>
      </c>
      <c r="AR538">
        <v>169</v>
      </c>
    </row>
    <row r="539" spans="1:44" ht="30" x14ac:dyDescent="0.25">
      <c r="A539" t="s">
        <v>2792</v>
      </c>
      <c r="B539" t="s">
        <v>2822</v>
      </c>
      <c r="C539" t="s">
        <v>2823</v>
      </c>
      <c r="E539" t="s">
        <v>2833</v>
      </c>
      <c r="F539" t="s">
        <v>2834</v>
      </c>
      <c r="G539">
        <v>100</v>
      </c>
      <c r="H539" t="s">
        <v>869</v>
      </c>
      <c r="I539">
        <v>2</v>
      </c>
      <c r="J539">
        <v>84</v>
      </c>
      <c r="L539">
        <f t="shared" si="49"/>
        <v>84</v>
      </c>
      <c r="M539" s="6">
        <f t="shared" si="50"/>
        <v>84</v>
      </c>
      <c r="O539" s="2">
        <f t="shared" si="51"/>
        <v>0</v>
      </c>
      <c r="Q539" s="2">
        <f t="shared" si="52"/>
        <v>0</v>
      </c>
      <c r="S539" s="2">
        <f t="shared" si="53"/>
        <v>0</v>
      </c>
      <c r="Y539" s="2">
        <f t="shared" si="54"/>
        <v>0</v>
      </c>
      <c r="Z539" s="2"/>
      <c r="AA539" s="2"/>
      <c r="AB539" s="2"/>
      <c r="AC539" s="2"/>
      <c r="AN539" s="1" t="s">
        <v>2835</v>
      </c>
      <c r="AP539" t="s">
        <v>2836</v>
      </c>
      <c r="AQ539" t="s">
        <v>2828</v>
      </c>
      <c r="AR539">
        <v>84</v>
      </c>
    </row>
    <row r="540" spans="1:44" ht="30" x14ac:dyDescent="0.25">
      <c r="A540" t="s">
        <v>2792</v>
      </c>
      <c r="B540" t="s">
        <v>2822</v>
      </c>
      <c r="C540" t="s">
        <v>2823</v>
      </c>
      <c r="E540" t="s">
        <v>2837</v>
      </c>
      <c r="F540" t="s">
        <v>2838</v>
      </c>
      <c r="G540">
        <v>340</v>
      </c>
      <c r="H540" t="s">
        <v>869</v>
      </c>
      <c r="I540">
        <v>3.3</v>
      </c>
      <c r="J540">
        <v>152</v>
      </c>
      <c r="L540">
        <f t="shared" si="49"/>
        <v>152</v>
      </c>
      <c r="M540" s="6">
        <f t="shared" si="50"/>
        <v>44.705882352941181</v>
      </c>
      <c r="O540" s="2">
        <f t="shared" si="51"/>
        <v>0</v>
      </c>
      <c r="Q540" s="2">
        <f t="shared" si="52"/>
        <v>0</v>
      </c>
      <c r="S540" s="2">
        <f t="shared" si="53"/>
        <v>0</v>
      </c>
      <c r="Y540" s="2">
        <f t="shared" si="54"/>
        <v>0</v>
      </c>
      <c r="Z540" s="2"/>
      <c r="AA540" s="2"/>
      <c r="AB540" s="2"/>
      <c r="AC540" s="2"/>
      <c r="AN540" s="1" t="s">
        <v>2839</v>
      </c>
      <c r="AP540" t="s">
        <v>2840</v>
      </c>
      <c r="AQ540" t="s">
        <v>2828</v>
      </c>
      <c r="AR540">
        <v>152</v>
      </c>
    </row>
    <row r="541" spans="1:44" ht="60" x14ac:dyDescent="0.25">
      <c r="A541" t="s">
        <v>2792</v>
      </c>
      <c r="B541" t="s">
        <v>2841</v>
      </c>
      <c r="C541" t="s">
        <v>2842</v>
      </c>
      <c r="D541" t="s">
        <v>2843</v>
      </c>
      <c r="E541" t="s">
        <v>2844</v>
      </c>
      <c r="F541" t="s">
        <v>2845</v>
      </c>
      <c r="G541">
        <v>200</v>
      </c>
      <c r="H541" t="s">
        <v>869</v>
      </c>
      <c r="I541">
        <v>3</v>
      </c>
      <c r="J541">
        <v>273</v>
      </c>
      <c r="L541">
        <f t="shared" si="49"/>
        <v>273</v>
      </c>
      <c r="M541" s="6">
        <f t="shared" si="50"/>
        <v>136.5</v>
      </c>
      <c r="O541" s="2">
        <f t="shared" si="51"/>
        <v>0</v>
      </c>
      <c r="Q541" s="2">
        <f t="shared" si="52"/>
        <v>0</v>
      </c>
      <c r="S541" s="2">
        <f t="shared" si="53"/>
        <v>0</v>
      </c>
      <c r="Y541" s="2">
        <f t="shared" si="54"/>
        <v>0</v>
      </c>
      <c r="Z541" s="2"/>
      <c r="AA541" s="2"/>
      <c r="AB541" s="2"/>
      <c r="AC541" s="2"/>
      <c r="AN541" s="1" t="s">
        <v>2846</v>
      </c>
      <c r="AO541" t="s">
        <v>2847</v>
      </c>
      <c r="AP541" t="s">
        <v>2848</v>
      </c>
      <c r="AQ541" t="s">
        <v>2849</v>
      </c>
      <c r="AR541">
        <v>273</v>
      </c>
    </row>
    <row r="542" spans="1:44" ht="30" x14ac:dyDescent="0.25">
      <c r="A542" t="s">
        <v>2792</v>
      </c>
      <c r="B542" t="s">
        <v>2841</v>
      </c>
      <c r="C542" t="s">
        <v>2842</v>
      </c>
      <c r="D542" t="s">
        <v>2850</v>
      </c>
      <c r="E542" t="s">
        <v>2851</v>
      </c>
      <c r="F542" t="s">
        <v>2852</v>
      </c>
      <c r="G542">
        <v>80</v>
      </c>
      <c r="H542" t="s">
        <v>869</v>
      </c>
      <c r="I542">
        <v>3</v>
      </c>
      <c r="J542">
        <v>108</v>
      </c>
      <c r="L542">
        <f t="shared" si="49"/>
        <v>108</v>
      </c>
      <c r="M542" s="6">
        <f t="shared" si="50"/>
        <v>135</v>
      </c>
      <c r="O542" s="2">
        <f t="shared" si="51"/>
        <v>0</v>
      </c>
      <c r="Q542" s="2">
        <f t="shared" si="52"/>
        <v>0</v>
      </c>
      <c r="S542" s="2">
        <f t="shared" si="53"/>
        <v>0</v>
      </c>
      <c r="Y542" s="2">
        <f t="shared" si="54"/>
        <v>0</v>
      </c>
      <c r="Z542" s="2"/>
      <c r="AA542" s="2"/>
      <c r="AB542" s="2"/>
      <c r="AC542" s="2"/>
      <c r="AN542" s="1" t="s">
        <v>2853</v>
      </c>
      <c r="AQ542" t="s">
        <v>2849</v>
      </c>
      <c r="AR542">
        <v>108</v>
      </c>
    </row>
    <row r="543" spans="1:44" ht="135" x14ac:dyDescent="0.25">
      <c r="A543" t="s">
        <v>2792</v>
      </c>
      <c r="B543" t="s">
        <v>2841</v>
      </c>
      <c r="C543" t="s">
        <v>2842</v>
      </c>
      <c r="D543" t="s">
        <v>2854</v>
      </c>
      <c r="E543" t="s">
        <v>2855</v>
      </c>
      <c r="F543" t="s">
        <v>2856</v>
      </c>
      <c r="G543">
        <v>340</v>
      </c>
      <c r="H543" t="s">
        <v>869</v>
      </c>
      <c r="I543">
        <v>2.08</v>
      </c>
      <c r="J543">
        <v>240</v>
      </c>
      <c r="L543">
        <f t="shared" si="49"/>
        <v>240</v>
      </c>
      <c r="M543" s="6">
        <f t="shared" si="50"/>
        <v>70.588235294117652</v>
      </c>
      <c r="N543">
        <v>70.099999999999994</v>
      </c>
      <c r="O543" s="2">
        <f t="shared" si="51"/>
        <v>137.45098039215685</v>
      </c>
      <c r="P543">
        <v>27.1</v>
      </c>
      <c r="Q543" s="2">
        <f t="shared" si="52"/>
        <v>66.421568627450995</v>
      </c>
      <c r="R543">
        <v>6.03</v>
      </c>
      <c r="S543" s="2">
        <f t="shared" si="53"/>
        <v>147.79411764705884</v>
      </c>
      <c r="V543">
        <v>97.8</v>
      </c>
      <c r="W543">
        <v>88.7</v>
      </c>
      <c r="X543">
        <v>83.1</v>
      </c>
      <c r="Y543" s="2">
        <f t="shared" si="54"/>
        <v>0</v>
      </c>
      <c r="Z543" s="2"/>
      <c r="AA543" s="2"/>
      <c r="AB543" s="2"/>
      <c r="AC543" s="2"/>
      <c r="AN543" s="1" t="s">
        <v>2857</v>
      </c>
      <c r="AO543" s="1" t="s">
        <v>2858</v>
      </c>
      <c r="AP543" s="1" t="s">
        <v>2859</v>
      </c>
      <c r="AQ543" t="s">
        <v>2849</v>
      </c>
      <c r="AR543">
        <v>240</v>
      </c>
    </row>
    <row r="544" spans="1:44" ht="45" x14ac:dyDescent="0.25">
      <c r="A544" t="s">
        <v>2792</v>
      </c>
      <c r="B544" t="s">
        <v>2822</v>
      </c>
      <c r="C544" t="s">
        <v>2823</v>
      </c>
      <c r="D544" t="s">
        <v>1442</v>
      </c>
      <c r="E544" t="s">
        <v>2860</v>
      </c>
      <c r="F544" t="s">
        <v>2861</v>
      </c>
      <c r="G544">
        <v>160</v>
      </c>
      <c r="H544" t="s">
        <v>869</v>
      </c>
      <c r="I544">
        <v>0.755</v>
      </c>
      <c r="J544">
        <v>110</v>
      </c>
      <c r="L544">
        <f t="shared" si="49"/>
        <v>110</v>
      </c>
      <c r="M544" s="6">
        <f t="shared" si="50"/>
        <v>68.75</v>
      </c>
      <c r="O544" s="2">
        <f t="shared" si="51"/>
        <v>0</v>
      </c>
      <c r="Q544" s="2">
        <f t="shared" si="52"/>
        <v>0</v>
      </c>
      <c r="S544" s="2">
        <f t="shared" si="53"/>
        <v>0</v>
      </c>
      <c r="Y544" s="2">
        <f t="shared" si="54"/>
        <v>0</v>
      </c>
      <c r="Z544" s="2"/>
      <c r="AA544" s="2"/>
      <c r="AB544" s="2"/>
      <c r="AC544" s="2"/>
      <c r="AN544" s="1" t="s">
        <v>2862</v>
      </c>
      <c r="AP544" s="1" t="s">
        <v>2863</v>
      </c>
      <c r="AQ544" t="s">
        <v>2864</v>
      </c>
      <c r="AR544">
        <v>110</v>
      </c>
    </row>
    <row r="545" spans="1:49" ht="45" x14ac:dyDescent="0.25">
      <c r="A545" t="s">
        <v>2792</v>
      </c>
      <c r="B545" t="s">
        <v>2822</v>
      </c>
      <c r="C545" t="s">
        <v>2823</v>
      </c>
      <c r="D545" t="s">
        <v>2865</v>
      </c>
      <c r="E545" t="s">
        <v>2866</v>
      </c>
      <c r="F545" t="s">
        <v>2867</v>
      </c>
      <c r="G545">
        <v>80</v>
      </c>
      <c r="H545" t="s">
        <v>869</v>
      </c>
      <c r="I545">
        <v>1.2949999999999999</v>
      </c>
      <c r="J545" t="s">
        <v>2870</v>
      </c>
      <c r="L545">
        <f t="shared" si="49"/>
        <v>50.6</v>
      </c>
      <c r="M545" s="6">
        <f t="shared" si="50"/>
        <v>63.250000000000007</v>
      </c>
      <c r="O545" s="2">
        <f t="shared" si="51"/>
        <v>0</v>
      </c>
      <c r="Q545" s="2">
        <f t="shared" si="52"/>
        <v>0</v>
      </c>
      <c r="S545" s="2">
        <f t="shared" si="53"/>
        <v>0</v>
      </c>
      <c r="Y545" s="2">
        <f t="shared" si="54"/>
        <v>0</v>
      </c>
      <c r="Z545" s="2"/>
      <c r="AA545" s="2"/>
      <c r="AB545" s="2"/>
      <c r="AC545" s="2"/>
      <c r="AN545" s="1" t="s">
        <v>2868</v>
      </c>
      <c r="AP545" s="1" t="s">
        <v>2869</v>
      </c>
      <c r="AQ545" t="s">
        <v>2864</v>
      </c>
      <c r="AR545">
        <v>50.6</v>
      </c>
    </row>
    <row r="546" spans="1:49" x14ac:dyDescent="0.25">
      <c r="A546" t="s">
        <v>2792</v>
      </c>
      <c r="B546" t="s">
        <v>2841</v>
      </c>
      <c r="C546" t="s">
        <v>2842</v>
      </c>
      <c r="D546" t="s">
        <v>2843</v>
      </c>
      <c r="E546" t="s">
        <v>2871</v>
      </c>
      <c r="F546" t="s">
        <v>2872</v>
      </c>
      <c r="G546">
        <v>34100</v>
      </c>
      <c r="H546" t="s">
        <v>869</v>
      </c>
      <c r="I546">
        <v>21</v>
      </c>
      <c r="J546">
        <v>40</v>
      </c>
      <c r="L546">
        <f t="shared" si="49"/>
        <v>40</v>
      </c>
      <c r="M546" s="6">
        <f t="shared" si="50"/>
        <v>0.11730205278592376</v>
      </c>
      <c r="N546">
        <v>1208</v>
      </c>
      <c r="O546" s="2">
        <f t="shared" si="51"/>
        <v>23.616813294232649</v>
      </c>
      <c r="P546">
        <v>2968</v>
      </c>
      <c r="Q546" s="2">
        <f t="shared" si="52"/>
        <v>72.531769305962854</v>
      </c>
      <c r="R546">
        <v>223</v>
      </c>
      <c r="S546" s="2">
        <f t="shared" si="53"/>
        <v>54.496578690127073</v>
      </c>
      <c r="T546">
        <v>99.6</v>
      </c>
      <c r="U546">
        <v>97.3</v>
      </c>
      <c r="V546">
        <v>98.8</v>
      </c>
      <c r="W546">
        <v>98.3</v>
      </c>
      <c r="X546">
        <v>95.1</v>
      </c>
      <c r="Y546" s="2">
        <f t="shared" si="54"/>
        <v>60163.833333333328</v>
      </c>
      <c r="Z546" s="2">
        <v>0</v>
      </c>
      <c r="AA546" s="2"/>
      <c r="AB546" s="2">
        <v>0</v>
      </c>
      <c r="AC546" s="2"/>
      <c r="AD546">
        <v>548</v>
      </c>
      <c r="AE546">
        <v>60</v>
      </c>
      <c r="AM546">
        <v>100</v>
      </c>
      <c r="AQ546" t="s">
        <v>2849</v>
      </c>
      <c r="AR546">
        <v>40</v>
      </c>
      <c r="AS546" t="s">
        <v>2873</v>
      </c>
      <c r="AT546" t="s">
        <v>218</v>
      </c>
    </row>
    <row r="547" spans="1:49" ht="45" x14ac:dyDescent="0.25">
      <c r="A547" t="s">
        <v>2792</v>
      </c>
      <c r="B547" t="s">
        <v>2841</v>
      </c>
      <c r="C547" t="s">
        <v>2842</v>
      </c>
      <c r="D547" t="s">
        <v>2843</v>
      </c>
      <c r="E547" t="s">
        <v>2874</v>
      </c>
      <c r="F547" t="s">
        <v>2875</v>
      </c>
      <c r="G547">
        <v>180</v>
      </c>
      <c r="H547" t="s">
        <v>869</v>
      </c>
      <c r="I547">
        <v>2</v>
      </c>
      <c r="J547">
        <v>90</v>
      </c>
      <c r="L547">
        <f t="shared" si="49"/>
        <v>90</v>
      </c>
      <c r="M547" s="6">
        <f t="shared" si="50"/>
        <v>50</v>
      </c>
      <c r="O547" s="2">
        <f t="shared" si="51"/>
        <v>0</v>
      </c>
      <c r="Q547" s="2">
        <f t="shared" si="52"/>
        <v>0</v>
      </c>
      <c r="S547" s="2">
        <f t="shared" si="53"/>
        <v>0</v>
      </c>
      <c r="Y547" s="2">
        <f t="shared" si="54"/>
        <v>0</v>
      </c>
      <c r="Z547" s="2"/>
      <c r="AA547" s="2"/>
      <c r="AB547" s="2"/>
      <c r="AC547" s="2"/>
      <c r="AN547" s="1" t="s">
        <v>2876</v>
      </c>
      <c r="AO547" t="s">
        <v>2877</v>
      </c>
      <c r="AP547" s="1" t="s">
        <v>2878</v>
      </c>
      <c r="AQ547" t="s">
        <v>2879</v>
      </c>
      <c r="AR547">
        <v>90</v>
      </c>
    </row>
    <row r="548" spans="1:49" ht="409.5" x14ac:dyDescent="0.25">
      <c r="A548" t="s">
        <v>2792</v>
      </c>
      <c r="B548" t="s">
        <v>2814</v>
      </c>
      <c r="C548" t="s">
        <v>2815</v>
      </c>
      <c r="E548" t="s">
        <v>2880</v>
      </c>
      <c r="F548" t="s">
        <v>2881</v>
      </c>
      <c r="G548">
        <v>6800</v>
      </c>
      <c r="H548" t="s">
        <v>869</v>
      </c>
      <c r="I548">
        <v>16.940000000000001</v>
      </c>
      <c r="J548">
        <v>1725</v>
      </c>
      <c r="L548">
        <f t="shared" si="49"/>
        <v>1725</v>
      </c>
      <c r="M548" s="6">
        <f t="shared" si="50"/>
        <v>25.367647058823529</v>
      </c>
      <c r="N548">
        <v>686</v>
      </c>
      <c r="O548" s="2">
        <f t="shared" si="51"/>
        <v>67.254901960784323</v>
      </c>
      <c r="P548">
        <v>417</v>
      </c>
      <c r="Q548" s="2">
        <f t="shared" si="52"/>
        <v>51.102941176470587</v>
      </c>
      <c r="R548">
        <v>33.700000000000003</v>
      </c>
      <c r="S548" s="2">
        <f t="shared" si="53"/>
        <v>41.299019607843135</v>
      </c>
      <c r="T548">
        <v>97.8</v>
      </c>
      <c r="U548">
        <v>96.8</v>
      </c>
      <c r="V548">
        <v>94.7</v>
      </c>
      <c r="W548">
        <v>95.3</v>
      </c>
      <c r="X548">
        <v>74.5</v>
      </c>
      <c r="Y548" s="2">
        <f t="shared" si="54"/>
        <v>195.00289855072464</v>
      </c>
      <c r="Z548" s="2">
        <v>6334</v>
      </c>
      <c r="AA548" s="2"/>
      <c r="AB548" s="2"/>
      <c r="AC548" s="2"/>
      <c r="AD548">
        <v>51.8</v>
      </c>
      <c r="AE548">
        <v>52.1</v>
      </c>
      <c r="AK548">
        <v>100</v>
      </c>
      <c r="AN548" s="1" t="s">
        <v>2882</v>
      </c>
      <c r="AO548" s="1" t="s">
        <v>2883</v>
      </c>
      <c r="AP548" s="1" t="s">
        <v>2884</v>
      </c>
      <c r="AQ548" t="s">
        <v>2885</v>
      </c>
      <c r="AR548">
        <v>1725</v>
      </c>
      <c r="AS548" t="s">
        <v>2886</v>
      </c>
      <c r="AT548" t="s">
        <v>218</v>
      </c>
      <c r="AV548" t="s">
        <v>2887</v>
      </c>
      <c r="AW548" t="s">
        <v>218</v>
      </c>
    </row>
    <row r="549" spans="1:49" ht="60" x14ac:dyDescent="0.25">
      <c r="A549" t="s">
        <v>2792</v>
      </c>
      <c r="B549" t="s">
        <v>2814</v>
      </c>
      <c r="C549" t="s">
        <v>2815</v>
      </c>
      <c r="E549" t="s">
        <v>2888</v>
      </c>
      <c r="F549" t="s">
        <v>2889</v>
      </c>
      <c r="G549">
        <v>400</v>
      </c>
      <c r="H549" t="s">
        <v>869</v>
      </c>
      <c r="I549">
        <v>5.36</v>
      </c>
      <c r="J549">
        <v>411</v>
      </c>
      <c r="L549">
        <f t="shared" si="49"/>
        <v>411</v>
      </c>
      <c r="M549" s="6">
        <f t="shared" si="50"/>
        <v>102.75000000000001</v>
      </c>
      <c r="O549" s="2">
        <f t="shared" si="51"/>
        <v>0</v>
      </c>
      <c r="Q549" s="2">
        <f t="shared" si="52"/>
        <v>0</v>
      </c>
      <c r="S549" s="2">
        <f t="shared" si="53"/>
        <v>0</v>
      </c>
      <c r="Y549" s="2">
        <f t="shared" si="54"/>
        <v>0</v>
      </c>
      <c r="Z549" s="2"/>
      <c r="AA549" s="2"/>
      <c r="AB549" s="2"/>
      <c r="AC549" s="2"/>
      <c r="AN549" s="1" t="s">
        <v>2890</v>
      </c>
      <c r="AO549" t="s">
        <v>2891</v>
      </c>
      <c r="AP549" s="1" t="s">
        <v>2892</v>
      </c>
      <c r="AQ549" t="s">
        <v>2885</v>
      </c>
      <c r="AR549">
        <v>411</v>
      </c>
    </row>
    <row r="550" spans="1:49" ht="180" x14ac:dyDescent="0.25">
      <c r="A550" t="s">
        <v>2792</v>
      </c>
      <c r="B550" t="s">
        <v>2822</v>
      </c>
      <c r="C550" t="s">
        <v>2823</v>
      </c>
      <c r="E550" t="s">
        <v>2893</v>
      </c>
      <c r="F550" t="s">
        <v>2894</v>
      </c>
      <c r="G550">
        <v>500</v>
      </c>
      <c r="H550" t="s">
        <v>869</v>
      </c>
      <c r="I550">
        <v>5</v>
      </c>
      <c r="J550">
        <v>414</v>
      </c>
      <c r="L550">
        <f t="shared" si="49"/>
        <v>414</v>
      </c>
      <c r="M550" s="6">
        <f t="shared" si="50"/>
        <v>82.8</v>
      </c>
      <c r="N550">
        <v>87.4</v>
      </c>
      <c r="O550" s="2">
        <f t="shared" si="51"/>
        <v>116.53333333333333</v>
      </c>
      <c r="P550">
        <v>48</v>
      </c>
      <c r="Q550" s="2">
        <f t="shared" si="52"/>
        <v>80</v>
      </c>
      <c r="R550">
        <v>5.42</v>
      </c>
      <c r="S550" s="2">
        <f t="shared" si="53"/>
        <v>90.333333333333329</v>
      </c>
      <c r="V550">
        <v>94.7</v>
      </c>
      <c r="W550">
        <v>81.599999999999994</v>
      </c>
      <c r="X550">
        <v>66.2</v>
      </c>
      <c r="Y550" s="2">
        <f t="shared" si="54"/>
        <v>0</v>
      </c>
      <c r="Z550" s="2"/>
      <c r="AA550" s="2"/>
      <c r="AB550" s="2"/>
      <c r="AC550" s="2"/>
      <c r="AN550" s="1" t="s">
        <v>2895</v>
      </c>
      <c r="AO550" s="1" t="s">
        <v>2896</v>
      </c>
      <c r="AP550" s="1" t="s">
        <v>2897</v>
      </c>
      <c r="AQ550" t="s">
        <v>2898</v>
      </c>
      <c r="AR550">
        <v>414</v>
      </c>
    </row>
    <row r="551" spans="1:49" ht="90" x14ac:dyDescent="0.25">
      <c r="A551" t="s">
        <v>2792</v>
      </c>
      <c r="B551" t="s">
        <v>2899</v>
      </c>
      <c r="C551" t="s">
        <v>2900</v>
      </c>
      <c r="D551" t="s">
        <v>168</v>
      </c>
      <c r="E551" t="s">
        <v>2901</v>
      </c>
      <c r="F551" t="s">
        <v>2902</v>
      </c>
      <c r="G551">
        <v>260</v>
      </c>
      <c r="H551" t="s">
        <v>869</v>
      </c>
      <c r="I551">
        <v>2.4300000000000002</v>
      </c>
      <c r="J551">
        <v>138</v>
      </c>
      <c r="L551">
        <f t="shared" si="49"/>
        <v>138</v>
      </c>
      <c r="M551" s="6">
        <f t="shared" si="50"/>
        <v>53.07692307692308</v>
      </c>
      <c r="O551" s="2">
        <f t="shared" si="51"/>
        <v>0</v>
      </c>
      <c r="Q551" s="2">
        <f t="shared" si="52"/>
        <v>0</v>
      </c>
      <c r="S551" s="2">
        <f t="shared" si="53"/>
        <v>0</v>
      </c>
      <c r="Y551" s="2">
        <f t="shared" si="54"/>
        <v>0</v>
      </c>
      <c r="Z551" s="2"/>
      <c r="AA551" s="2"/>
      <c r="AB551" s="2"/>
      <c r="AC551" s="2"/>
      <c r="AN551" s="1" t="s">
        <v>2903</v>
      </c>
      <c r="AP551" s="1" t="s">
        <v>2904</v>
      </c>
      <c r="AQ551" t="s">
        <v>2905</v>
      </c>
      <c r="AR551">
        <v>138</v>
      </c>
    </row>
    <row r="552" spans="1:49" ht="75" x14ac:dyDescent="0.25">
      <c r="A552" t="s">
        <v>2792</v>
      </c>
      <c r="B552" t="s">
        <v>2906</v>
      </c>
      <c r="C552" t="s">
        <v>2907</v>
      </c>
      <c r="D552" t="s">
        <v>2908</v>
      </c>
      <c r="E552" t="s">
        <v>2909</v>
      </c>
      <c r="F552" t="s">
        <v>2910</v>
      </c>
      <c r="G552">
        <v>150</v>
      </c>
      <c r="H552" t="s">
        <v>869</v>
      </c>
      <c r="I552">
        <v>0.6</v>
      </c>
      <c r="J552">
        <v>80</v>
      </c>
      <c r="L552">
        <f t="shared" si="49"/>
        <v>80</v>
      </c>
      <c r="M552" s="6">
        <f t="shared" si="50"/>
        <v>53.333333333333336</v>
      </c>
      <c r="O552" s="2">
        <f t="shared" si="51"/>
        <v>0</v>
      </c>
      <c r="Q552" s="2">
        <f t="shared" si="52"/>
        <v>0</v>
      </c>
      <c r="S552" s="2">
        <f t="shared" si="53"/>
        <v>0</v>
      </c>
      <c r="Y552" s="2">
        <f t="shared" si="54"/>
        <v>0</v>
      </c>
      <c r="Z552" s="2"/>
      <c r="AA552" s="2"/>
      <c r="AB552" s="2"/>
      <c r="AC552" s="2"/>
      <c r="AN552" s="1" t="s">
        <v>2911</v>
      </c>
      <c r="AP552" t="s">
        <v>2912</v>
      </c>
      <c r="AQ552" t="s">
        <v>2913</v>
      </c>
      <c r="AR552">
        <v>80</v>
      </c>
    </row>
    <row r="553" spans="1:49" ht="105" x14ac:dyDescent="0.25">
      <c r="A553" t="s">
        <v>2792</v>
      </c>
      <c r="B553" t="s">
        <v>2841</v>
      </c>
      <c r="C553" t="s">
        <v>2842</v>
      </c>
      <c r="D553" t="s">
        <v>2914</v>
      </c>
      <c r="E553" t="s">
        <v>2915</v>
      </c>
      <c r="F553" t="s">
        <v>2916</v>
      </c>
      <c r="G553">
        <v>350</v>
      </c>
      <c r="H553" t="s">
        <v>869</v>
      </c>
      <c r="I553">
        <v>2.258</v>
      </c>
      <c r="J553">
        <v>300</v>
      </c>
      <c r="L553">
        <f t="shared" si="49"/>
        <v>300</v>
      </c>
      <c r="M553" s="6">
        <f t="shared" si="50"/>
        <v>85.714285714285708</v>
      </c>
      <c r="N553">
        <v>77.5</v>
      </c>
      <c r="O553" s="2">
        <f t="shared" si="51"/>
        <v>147.61904761904762</v>
      </c>
      <c r="P553">
        <v>24.2</v>
      </c>
      <c r="Q553" s="2">
        <f t="shared" si="52"/>
        <v>57.619047619047613</v>
      </c>
      <c r="R553">
        <v>3.8</v>
      </c>
      <c r="S553" s="2">
        <f t="shared" si="53"/>
        <v>90.476190476190467</v>
      </c>
      <c r="V553">
        <v>74.2</v>
      </c>
      <c r="W553">
        <v>40.4</v>
      </c>
      <c r="X553">
        <v>0</v>
      </c>
      <c r="Y553" s="2">
        <f t="shared" si="54"/>
        <v>0</v>
      </c>
      <c r="Z553" s="2"/>
      <c r="AA553" s="2"/>
      <c r="AB553" s="2"/>
      <c r="AC553" s="2"/>
      <c r="AN553" s="1" t="s">
        <v>2917</v>
      </c>
      <c r="AO553" s="1" t="s">
        <v>2918</v>
      </c>
      <c r="AP553" s="1" t="s">
        <v>2919</v>
      </c>
      <c r="AQ553" t="s">
        <v>2920</v>
      </c>
      <c r="AR553">
        <v>300</v>
      </c>
    </row>
    <row r="554" spans="1:49" ht="45" x14ac:dyDescent="0.25">
      <c r="A554" t="s">
        <v>2792</v>
      </c>
      <c r="B554" t="s">
        <v>2841</v>
      </c>
      <c r="C554" t="s">
        <v>2842</v>
      </c>
      <c r="D554" t="s">
        <v>2914</v>
      </c>
      <c r="E554" t="s">
        <v>2921</v>
      </c>
      <c r="F554" t="s">
        <v>2922</v>
      </c>
      <c r="G554">
        <v>15</v>
      </c>
      <c r="H554" t="s">
        <v>869</v>
      </c>
      <c r="I554">
        <v>0.2</v>
      </c>
      <c r="J554">
        <v>18</v>
      </c>
      <c r="L554">
        <f t="shared" si="49"/>
        <v>18</v>
      </c>
      <c r="M554" s="6">
        <f t="shared" si="50"/>
        <v>120</v>
      </c>
      <c r="O554" s="2">
        <f t="shared" si="51"/>
        <v>0</v>
      </c>
      <c r="Q554" s="2">
        <f t="shared" si="52"/>
        <v>0</v>
      </c>
      <c r="S554" s="2">
        <f t="shared" si="53"/>
        <v>0</v>
      </c>
      <c r="Y554" s="2">
        <f t="shared" si="54"/>
        <v>0</v>
      </c>
      <c r="Z554" s="2"/>
      <c r="AA554" s="2"/>
      <c r="AB554" s="2"/>
      <c r="AC554" s="2"/>
      <c r="AN554" t="s">
        <v>2923</v>
      </c>
      <c r="AO554" t="s">
        <v>2924</v>
      </c>
      <c r="AP554" s="1" t="s">
        <v>2925</v>
      </c>
      <c r="AQ554" t="s">
        <v>2920</v>
      </c>
      <c r="AR554">
        <v>18</v>
      </c>
    </row>
    <row r="555" spans="1:49" x14ac:dyDescent="0.25">
      <c r="A555" t="s">
        <v>2792</v>
      </c>
      <c r="B555" t="s">
        <v>2841</v>
      </c>
      <c r="C555" t="s">
        <v>2842</v>
      </c>
      <c r="D555" t="s">
        <v>2914</v>
      </c>
      <c r="E555" t="s">
        <v>2926</v>
      </c>
      <c r="F555" t="s">
        <v>2927</v>
      </c>
      <c r="G555">
        <v>120</v>
      </c>
      <c r="H555" t="s">
        <v>869</v>
      </c>
      <c r="I555">
        <v>0</v>
      </c>
      <c r="J555">
        <v>110</v>
      </c>
      <c r="L555">
        <f t="shared" si="49"/>
        <v>110</v>
      </c>
      <c r="M555" s="6">
        <f t="shared" si="50"/>
        <v>91.666666666666657</v>
      </c>
      <c r="O555" s="2">
        <f t="shared" si="51"/>
        <v>0</v>
      </c>
      <c r="Q555" s="2">
        <f t="shared" si="52"/>
        <v>0</v>
      </c>
      <c r="S555" s="2">
        <f t="shared" si="53"/>
        <v>0</v>
      </c>
      <c r="Y555" s="2">
        <f t="shared" si="54"/>
        <v>0</v>
      </c>
      <c r="Z555" s="2"/>
      <c r="AA555" s="2"/>
      <c r="AB555" s="2"/>
      <c r="AC555" s="2"/>
      <c r="AQ555" t="s">
        <v>2920</v>
      </c>
      <c r="AR555">
        <v>110</v>
      </c>
    </row>
    <row r="556" spans="1:49" ht="90" x14ac:dyDescent="0.25">
      <c r="A556" t="s">
        <v>2792</v>
      </c>
      <c r="B556" t="s">
        <v>2841</v>
      </c>
      <c r="C556" t="s">
        <v>2842</v>
      </c>
      <c r="D556" t="s">
        <v>2928</v>
      </c>
      <c r="E556" t="s">
        <v>2929</v>
      </c>
      <c r="F556" t="s">
        <v>2930</v>
      </c>
      <c r="G556">
        <v>120</v>
      </c>
      <c r="H556" t="s">
        <v>869</v>
      </c>
      <c r="I556">
        <v>3.8370000000000002</v>
      </c>
      <c r="J556">
        <v>250</v>
      </c>
      <c r="L556">
        <f t="shared" si="49"/>
        <v>250</v>
      </c>
      <c r="M556" s="6">
        <f t="shared" si="50"/>
        <v>208.33333333333334</v>
      </c>
      <c r="O556" s="2">
        <f t="shared" si="51"/>
        <v>0</v>
      </c>
      <c r="Q556" s="2">
        <f t="shared" si="52"/>
        <v>0</v>
      </c>
      <c r="S556" s="2">
        <f t="shared" si="53"/>
        <v>0</v>
      </c>
      <c r="Y556" s="2">
        <f t="shared" si="54"/>
        <v>0</v>
      </c>
      <c r="Z556" s="2"/>
      <c r="AA556" s="2"/>
      <c r="AB556" s="2"/>
      <c r="AC556" s="2"/>
      <c r="AN556" s="1" t="s">
        <v>2931</v>
      </c>
      <c r="AO556" t="s">
        <v>2932</v>
      </c>
      <c r="AP556" t="s">
        <v>2933</v>
      </c>
      <c r="AQ556" t="s">
        <v>2934</v>
      </c>
      <c r="AR556">
        <v>250</v>
      </c>
    </row>
    <row r="557" spans="1:49" ht="75" x14ac:dyDescent="0.25">
      <c r="A557" t="s">
        <v>2792</v>
      </c>
      <c r="B557" t="s">
        <v>2841</v>
      </c>
      <c r="C557" t="s">
        <v>2842</v>
      </c>
      <c r="D557" t="s">
        <v>2935</v>
      </c>
      <c r="E557" t="s">
        <v>2936</v>
      </c>
      <c r="F557" t="s">
        <v>2937</v>
      </c>
      <c r="G557">
        <v>200</v>
      </c>
      <c r="H557" t="s">
        <v>869</v>
      </c>
      <c r="I557">
        <v>2.6709999999999998</v>
      </c>
      <c r="J557">
        <v>143</v>
      </c>
      <c r="L557">
        <f t="shared" si="49"/>
        <v>143</v>
      </c>
      <c r="M557" s="6">
        <f t="shared" si="50"/>
        <v>71.5</v>
      </c>
      <c r="O557" s="2">
        <f t="shared" si="51"/>
        <v>0</v>
      </c>
      <c r="Q557" s="2">
        <f t="shared" si="52"/>
        <v>0</v>
      </c>
      <c r="S557" s="2">
        <f t="shared" si="53"/>
        <v>0</v>
      </c>
      <c r="Y557" s="2">
        <f t="shared" si="54"/>
        <v>0</v>
      </c>
      <c r="Z557" s="2"/>
      <c r="AA557" s="2"/>
      <c r="AB557" s="2"/>
      <c r="AC557" s="2"/>
      <c r="AN557" s="1" t="s">
        <v>2938</v>
      </c>
      <c r="AO557" t="s">
        <v>2939</v>
      </c>
      <c r="AP557" s="1" t="s">
        <v>2940</v>
      </c>
      <c r="AQ557" t="s">
        <v>2934</v>
      </c>
      <c r="AR557">
        <v>143</v>
      </c>
    </row>
    <row r="558" spans="1:49" ht="60" x14ac:dyDescent="0.25">
      <c r="A558" t="s">
        <v>2792</v>
      </c>
      <c r="B558" t="s">
        <v>2941</v>
      </c>
      <c r="C558" t="s">
        <v>2942</v>
      </c>
      <c r="D558" t="s">
        <v>2943</v>
      </c>
      <c r="E558" t="s">
        <v>2944</v>
      </c>
      <c r="F558" t="s">
        <v>2945</v>
      </c>
      <c r="G558">
        <v>120</v>
      </c>
      <c r="H558" t="s">
        <v>869</v>
      </c>
      <c r="I558">
        <v>1</v>
      </c>
      <c r="J558">
        <v>35</v>
      </c>
      <c r="L558">
        <f t="shared" si="49"/>
        <v>35</v>
      </c>
      <c r="M558" s="6">
        <f t="shared" si="50"/>
        <v>29.166666666666668</v>
      </c>
      <c r="N558">
        <v>20.100000000000001</v>
      </c>
      <c r="O558" s="2">
        <f t="shared" si="51"/>
        <v>111.66666666666667</v>
      </c>
      <c r="Q558" s="2">
        <f t="shared" si="52"/>
        <v>0</v>
      </c>
      <c r="S558" s="2">
        <f t="shared" si="53"/>
        <v>0</v>
      </c>
      <c r="Y558" s="2">
        <f t="shared" si="54"/>
        <v>0</v>
      </c>
      <c r="Z558" s="2"/>
      <c r="AA558" s="2"/>
      <c r="AB558" s="2"/>
      <c r="AC558" s="2"/>
      <c r="AN558" s="1" t="s">
        <v>2946</v>
      </c>
      <c r="AO558" s="1" t="s">
        <v>2947</v>
      </c>
      <c r="AP558" t="s">
        <v>2948</v>
      </c>
      <c r="AQ558" t="s">
        <v>2949</v>
      </c>
      <c r="AR558">
        <v>35</v>
      </c>
      <c r="AS558" t="s">
        <v>2950</v>
      </c>
      <c r="AT558" t="s">
        <v>144</v>
      </c>
    </row>
    <row r="559" spans="1:49" ht="90" x14ac:dyDescent="0.25">
      <c r="A559" t="s">
        <v>2792</v>
      </c>
      <c r="B559" t="s">
        <v>2941</v>
      </c>
      <c r="C559" t="s">
        <v>2942</v>
      </c>
      <c r="D559" t="s">
        <v>2943</v>
      </c>
      <c r="E559" t="s">
        <v>2951</v>
      </c>
      <c r="F559" t="s">
        <v>2952</v>
      </c>
      <c r="G559">
        <v>400</v>
      </c>
      <c r="H559" t="s">
        <v>869</v>
      </c>
      <c r="I559">
        <v>2</v>
      </c>
      <c r="J559">
        <v>230</v>
      </c>
      <c r="L559">
        <f t="shared" si="49"/>
        <v>230</v>
      </c>
      <c r="M559" s="6">
        <f t="shared" si="50"/>
        <v>57.499999999999993</v>
      </c>
      <c r="N559">
        <v>52.9</v>
      </c>
      <c r="O559" s="2">
        <f t="shared" si="51"/>
        <v>88.166666666666657</v>
      </c>
      <c r="P559">
        <v>17</v>
      </c>
      <c r="Q559" s="2">
        <f t="shared" si="52"/>
        <v>35.416666666666671</v>
      </c>
      <c r="R559">
        <v>1.73</v>
      </c>
      <c r="S559" s="2">
        <f t="shared" si="53"/>
        <v>36.041666666666664</v>
      </c>
      <c r="T559">
        <v>94.8</v>
      </c>
      <c r="U559">
        <v>91.2</v>
      </c>
      <c r="V559">
        <v>99.8</v>
      </c>
      <c r="W559">
        <v>88.6</v>
      </c>
      <c r="Y559" s="2">
        <f t="shared" si="54"/>
        <v>56.173913043478272</v>
      </c>
      <c r="Z559" s="2"/>
      <c r="AA559" s="2"/>
      <c r="AB559" s="2"/>
      <c r="AC559" s="2"/>
      <c r="AN559" s="1" t="s">
        <v>2953</v>
      </c>
      <c r="AO559" s="1" t="s">
        <v>2954</v>
      </c>
      <c r="AP559" s="1" t="s">
        <v>2955</v>
      </c>
      <c r="AQ559" t="s">
        <v>2949</v>
      </c>
      <c r="AR559">
        <v>230</v>
      </c>
    </row>
    <row r="560" spans="1:49" ht="30" x14ac:dyDescent="0.25">
      <c r="A560" t="s">
        <v>2792</v>
      </c>
      <c r="B560" t="s">
        <v>2941</v>
      </c>
      <c r="C560" t="s">
        <v>2942</v>
      </c>
      <c r="D560" t="s">
        <v>2956</v>
      </c>
      <c r="E560" t="s">
        <v>2957</v>
      </c>
      <c r="F560" t="s">
        <v>2958</v>
      </c>
      <c r="G560">
        <v>45</v>
      </c>
      <c r="H560" t="s">
        <v>869</v>
      </c>
      <c r="I560">
        <v>0.3</v>
      </c>
      <c r="J560">
        <v>30</v>
      </c>
      <c r="L560">
        <f t="shared" si="49"/>
        <v>30</v>
      </c>
      <c r="M560" s="6">
        <f t="shared" si="50"/>
        <v>66.666666666666657</v>
      </c>
      <c r="O560" s="2">
        <f t="shared" si="51"/>
        <v>0</v>
      </c>
      <c r="Q560" s="2">
        <f t="shared" si="52"/>
        <v>0</v>
      </c>
      <c r="S560" s="2">
        <f t="shared" si="53"/>
        <v>0</v>
      </c>
      <c r="Y560" s="2">
        <f t="shared" si="54"/>
        <v>0</v>
      </c>
      <c r="Z560" s="2"/>
      <c r="AA560" s="2"/>
      <c r="AB560" s="2"/>
      <c r="AC560" s="2"/>
      <c r="AN560" t="s">
        <v>2959</v>
      </c>
      <c r="AO560" s="1" t="s">
        <v>2960</v>
      </c>
      <c r="AP560" s="1" t="s">
        <v>2961</v>
      </c>
      <c r="AQ560" t="s">
        <v>2962</v>
      </c>
      <c r="AR560">
        <v>30</v>
      </c>
    </row>
    <row r="561" spans="1:86" ht="60" x14ac:dyDescent="0.25">
      <c r="A561" t="s">
        <v>2792</v>
      </c>
      <c r="B561" t="s">
        <v>2963</v>
      </c>
      <c r="C561" t="s">
        <v>2964</v>
      </c>
      <c r="D561" t="s">
        <v>2810</v>
      </c>
      <c r="E561" t="s">
        <v>2965</v>
      </c>
      <c r="F561" t="s">
        <v>2966</v>
      </c>
      <c r="G561">
        <v>240</v>
      </c>
      <c r="H561" t="s">
        <v>869</v>
      </c>
      <c r="I561">
        <v>2</v>
      </c>
      <c r="J561">
        <v>46</v>
      </c>
      <c r="L561">
        <f t="shared" si="49"/>
        <v>46</v>
      </c>
      <c r="M561" s="6">
        <f t="shared" si="50"/>
        <v>19.166666666666668</v>
      </c>
      <c r="O561" s="2">
        <f t="shared" si="51"/>
        <v>0</v>
      </c>
      <c r="Q561" s="2">
        <f t="shared" si="52"/>
        <v>0</v>
      </c>
      <c r="S561" s="2">
        <f t="shared" si="53"/>
        <v>0</v>
      </c>
      <c r="Y561" s="2">
        <f t="shared" si="54"/>
        <v>0</v>
      </c>
      <c r="Z561" s="2"/>
      <c r="AA561" s="2"/>
      <c r="AB561" s="2"/>
      <c r="AC561" s="2"/>
      <c r="AN561" s="1" t="s">
        <v>2967</v>
      </c>
      <c r="AP561" s="1" t="s">
        <v>2968</v>
      </c>
      <c r="AQ561" t="s">
        <v>2969</v>
      </c>
      <c r="AR561">
        <v>46</v>
      </c>
    </row>
    <row r="562" spans="1:86" ht="90" x14ac:dyDescent="0.25">
      <c r="A562" t="s">
        <v>2792</v>
      </c>
      <c r="B562" t="s">
        <v>2814</v>
      </c>
      <c r="C562" t="s">
        <v>2815</v>
      </c>
      <c r="D562" t="s">
        <v>2970</v>
      </c>
      <c r="E562" t="s">
        <v>2971</v>
      </c>
      <c r="F562" t="s">
        <v>2972</v>
      </c>
      <c r="G562">
        <v>250</v>
      </c>
      <c r="H562" t="s">
        <v>869</v>
      </c>
      <c r="I562">
        <v>2</v>
      </c>
      <c r="J562">
        <v>253</v>
      </c>
      <c r="L562">
        <f t="shared" si="49"/>
        <v>253</v>
      </c>
      <c r="M562" s="6">
        <f t="shared" si="50"/>
        <v>101.2</v>
      </c>
      <c r="N562">
        <v>27</v>
      </c>
      <c r="O562" s="2">
        <f t="shared" si="51"/>
        <v>72</v>
      </c>
      <c r="P562">
        <v>27.8</v>
      </c>
      <c r="Q562" s="2">
        <f t="shared" si="52"/>
        <v>92.666666666666657</v>
      </c>
      <c r="R562">
        <v>3</v>
      </c>
      <c r="S562" s="2">
        <f t="shared" si="53"/>
        <v>100</v>
      </c>
      <c r="V562">
        <v>99.4</v>
      </c>
      <c r="W562">
        <v>95.9</v>
      </c>
      <c r="X562">
        <v>92.9</v>
      </c>
      <c r="Y562" s="2">
        <f t="shared" si="54"/>
        <v>0</v>
      </c>
      <c r="Z562" s="2"/>
      <c r="AA562" s="2"/>
      <c r="AB562" s="2"/>
      <c r="AC562" s="2"/>
      <c r="AN562" s="1" t="s">
        <v>2973</v>
      </c>
      <c r="AO562" t="s">
        <v>2974</v>
      </c>
      <c r="AP562" s="1" t="s">
        <v>2975</v>
      </c>
      <c r="AQ562" t="s">
        <v>2976</v>
      </c>
      <c r="AR562">
        <v>253</v>
      </c>
    </row>
    <row r="563" spans="1:86" ht="210" x14ac:dyDescent="0.25">
      <c r="A563" t="s">
        <v>2792</v>
      </c>
      <c r="B563" t="s">
        <v>2814</v>
      </c>
      <c r="C563" t="s">
        <v>2815</v>
      </c>
      <c r="D563" t="s">
        <v>320</v>
      </c>
      <c r="E563" t="s">
        <v>2977</v>
      </c>
      <c r="F563" t="s">
        <v>2978</v>
      </c>
      <c r="G563">
        <v>300</v>
      </c>
      <c r="H563" t="s">
        <v>869</v>
      </c>
      <c r="I563">
        <v>5</v>
      </c>
      <c r="J563">
        <v>227</v>
      </c>
      <c r="L563">
        <f t="shared" si="49"/>
        <v>227</v>
      </c>
      <c r="M563" s="6">
        <f t="shared" si="50"/>
        <v>75.666666666666671</v>
      </c>
      <c r="N563">
        <v>16.899999999999999</v>
      </c>
      <c r="O563" s="2">
        <f t="shared" si="51"/>
        <v>37.55555555555555</v>
      </c>
      <c r="P563">
        <v>11.7</v>
      </c>
      <c r="Q563" s="2">
        <f t="shared" si="52"/>
        <v>32.499999999999993</v>
      </c>
      <c r="R563">
        <v>1.43</v>
      </c>
      <c r="S563" s="2">
        <f t="shared" si="53"/>
        <v>39.722222222222221</v>
      </c>
      <c r="T563">
        <v>97.2</v>
      </c>
      <c r="U563">
        <v>87.7</v>
      </c>
      <c r="V563">
        <v>93.4</v>
      </c>
      <c r="W563">
        <v>86.2</v>
      </c>
      <c r="X563">
        <v>45.4</v>
      </c>
      <c r="Y563" s="2">
        <f t="shared" si="54"/>
        <v>37.668502202643175</v>
      </c>
      <c r="Z563" s="2"/>
      <c r="AA563" s="2"/>
      <c r="AB563" s="2"/>
      <c r="AC563" s="2"/>
      <c r="AN563" s="1" t="s">
        <v>2979</v>
      </c>
      <c r="AO563" s="1" t="s">
        <v>2980</v>
      </c>
      <c r="AP563" s="1" t="s">
        <v>2981</v>
      </c>
      <c r="AQ563" t="s">
        <v>2976</v>
      </c>
      <c r="AR563">
        <v>227</v>
      </c>
    </row>
    <row r="564" spans="1:86" ht="45" x14ac:dyDescent="0.25">
      <c r="A564" t="s">
        <v>2792</v>
      </c>
      <c r="B564" t="s">
        <v>2814</v>
      </c>
      <c r="C564" t="s">
        <v>2815</v>
      </c>
      <c r="E564" t="s">
        <v>2982</v>
      </c>
      <c r="F564" t="s">
        <v>2983</v>
      </c>
      <c r="G564">
        <v>310</v>
      </c>
      <c r="H564" t="s">
        <v>159</v>
      </c>
      <c r="I564">
        <v>2.5</v>
      </c>
      <c r="J564">
        <v>244</v>
      </c>
      <c r="L564">
        <f t="shared" si="49"/>
        <v>244</v>
      </c>
      <c r="M564" s="6">
        <f t="shared" si="50"/>
        <v>78.709677419354847</v>
      </c>
      <c r="N564">
        <v>30.2</v>
      </c>
      <c r="O564" s="2">
        <f t="shared" si="51"/>
        <v>64.946236559139777</v>
      </c>
      <c r="Q564" s="2">
        <f t="shared" si="52"/>
        <v>0</v>
      </c>
      <c r="S564" s="2">
        <f t="shared" si="53"/>
        <v>0</v>
      </c>
      <c r="Y564" s="2">
        <f t="shared" si="54"/>
        <v>0</v>
      </c>
      <c r="Z564" s="2"/>
      <c r="AA564" s="2"/>
      <c r="AB564" s="2"/>
      <c r="AC564" s="2"/>
      <c r="AN564" t="s">
        <v>2984</v>
      </c>
      <c r="AP564" s="1" t="s">
        <v>2985</v>
      </c>
      <c r="AQ564" t="s">
        <v>2986</v>
      </c>
      <c r="AR564">
        <v>244</v>
      </c>
    </row>
    <row r="565" spans="1:86" ht="60" x14ac:dyDescent="0.25">
      <c r="A565" t="s">
        <v>2792</v>
      </c>
      <c r="B565" t="s">
        <v>2987</v>
      </c>
      <c r="C565" t="s">
        <v>2988</v>
      </c>
      <c r="E565" t="s">
        <v>2989</v>
      </c>
      <c r="F565" t="s">
        <v>2990</v>
      </c>
      <c r="G565">
        <v>180</v>
      </c>
      <c r="H565" t="s">
        <v>869</v>
      </c>
      <c r="I565">
        <v>1.3240000000000001</v>
      </c>
      <c r="J565">
        <v>175</v>
      </c>
      <c r="L565">
        <f t="shared" si="49"/>
        <v>175</v>
      </c>
      <c r="M565" s="6">
        <f t="shared" si="50"/>
        <v>97.222222222222214</v>
      </c>
      <c r="O565" s="2">
        <f t="shared" si="51"/>
        <v>0</v>
      </c>
      <c r="Q565" s="2">
        <f t="shared" si="52"/>
        <v>0</v>
      </c>
      <c r="S565" s="2">
        <f t="shared" si="53"/>
        <v>0</v>
      </c>
      <c r="Y565" s="2">
        <f t="shared" si="54"/>
        <v>0</v>
      </c>
      <c r="Z565" s="2"/>
      <c r="AA565" s="2"/>
      <c r="AB565" s="2"/>
      <c r="AC565" s="2"/>
      <c r="AN565" s="1" t="s">
        <v>2991</v>
      </c>
      <c r="AO565" t="s">
        <v>2992</v>
      </c>
      <c r="AP565" s="1" t="s">
        <v>2993</v>
      </c>
      <c r="AQ565" t="s">
        <v>2994</v>
      </c>
      <c r="AR565">
        <v>175</v>
      </c>
    </row>
    <row r="566" spans="1:86" x14ac:dyDescent="0.25">
      <c r="A566" t="s">
        <v>2792</v>
      </c>
      <c r="B566" t="s">
        <v>2841</v>
      </c>
      <c r="C566" t="s">
        <v>2842</v>
      </c>
      <c r="D566" t="s">
        <v>2914</v>
      </c>
      <c r="E566" t="s">
        <v>2995</v>
      </c>
      <c r="F566" t="s">
        <v>2996</v>
      </c>
      <c r="G566">
        <v>100</v>
      </c>
      <c r="H566" t="s">
        <v>869</v>
      </c>
      <c r="J566">
        <v>75</v>
      </c>
      <c r="L566">
        <f t="shared" si="49"/>
        <v>75</v>
      </c>
      <c r="M566" s="6">
        <f t="shared" si="50"/>
        <v>75</v>
      </c>
      <c r="O566" s="2">
        <f t="shared" si="51"/>
        <v>0</v>
      </c>
      <c r="Q566" s="2">
        <f t="shared" si="52"/>
        <v>0</v>
      </c>
      <c r="S566" s="2">
        <f t="shared" si="53"/>
        <v>0</v>
      </c>
      <c r="Y566" s="2">
        <f t="shared" si="54"/>
        <v>0</v>
      </c>
      <c r="Z566" s="2"/>
      <c r="AA566" s="2"/>
      <c r="AB566" s="2"/>
      <c r="AC566" s="2"/>
      <c r="AN566" t="s">
        <v>2997</v>
      </c>
      <c r="AP566" t="s">
        <v>2998</v>
      </c>
      <c r="AQ566" t="s">
        <v>2999</v>
      </c>
      <c r="AR566">
        <v>75</v>
      </c>
    </row>
    <row r="567" spans="1:86" ht="120" x14ac:dyDescent="0.25">
      <c r="A567" t="s">
        <v>2792</v>
      </c>
      <c r="B567" t="s">
        <v>2841</v>
      </c>
      <c r="C567" t="s">
        <v>2842</v>
      </c>
      <c r="D567" t="s">
        <v>2914</v>
      </c>
      <c r="E567" t="s">
        <v>3000</v>
      </c>
      <c r="F567" t="s">
        <v>3001</v>
      </c>
      <c r="G567">
        <v>320</v>
      </c>
      <c r="H567" t="s">
        <v>869</v>
      </c>
      <c r="I567">
        <v>3</v>
      </c>
      <c r="J567">
        <v>40</v>
      </c>
      <c r="L567">
        <f t="shared" si="49"/>
        <v>40</v>
      </c>
      <c r="M567" s="6">
        <f t="shared" si="50"/>
        <v>12.5</v>
      </c>
      <c r="N567">
        <v>22.8</v>
      </c>
      <c r="O567" s="2">
        <f t="shared" si="51"/>
        <v>47.5</v>
      </c>
      <c r="P567">
        <v>1</v>
      </c>
      <c r="Q567" s="2">
        <f t="shared" si="52"/>
        <v>2.604166666666667</v>
      </c>
      <c r="R567">
        <v>0.66</v>
      </c>
      <c r="S567" s="2">
        <f t="shared" si="53"/>
        <v>17.187500000000004</v>
      </c>
      <c r="V567">
        <v>100</v>
      </c>
      <c r="W567">
        <v>100</v>
      </c>
      <c r="X567">
        <v>100</v>
      </c>
      <c r="Y567" s="2">
        <f t="shared" si="54"/>
        <v>0</v>
      </c>
      <c r="Z567" s="2"/>
      <c r="AA567" s="2"/>
      <c r="AB567" s="2"/>
      <c r="AC567" s="2"/>
      <c r="AN567" s="1" t="s">
        <v>3002</v>
      </c>
      <c r="AP567" s="1" t="s">
        <v>3003</v>
      </c>
      <c r="AQ567" t="s">
        <v>2999</v>
      </c>
      <c r="AR567">
        <v>40</v>
      </c>
    </row>
    <row r="568" spans="1:86" x14ac:dyDescent="0.25">
      <c r="A568" t="s">
        <v>2792</v>
      </c>
      <c r="B568" t="s">
        <v>2841</v>
      </c>
      <c r="C568" t="s">
        <v>2842</v>
      </c>
      <c r="D568" t="s">
        <v>2914</v>
      </c>
      <c r="E568" t="s">
        <v>3004</v>
      </c>
      <c r="F568" t="s">
        <v>3005</v>
      </c>
      <c r="G568">
        <v>120</v>
      </c>
      <c r="H568" t="s">
        <v>869</v>
      </c>
      <c r="I568">
        <v>2</v>
      </c>
      <c r="J568">
        <v>112</v>
      </c>
      <c r="L568">
        <f t="shared" si="49"/>
        <v>112</v>
      </c>
      <c r="M568" s="6">
        <f t="shared" si="50"/>
        <v>93.333333333333329</v>
      </c>
      <c r="O568" s="2">
        <f t="shared" si="51"/>
        <v>0</v>
      </c>
      <c r="Q568" s="2">
        <f t="shared" si="52"/>
        <v>0</v>
      </c>
      <c r="S568" s="2">
        <f t="shared" si="53"/>
        <v>0</v>
      </c>
      <c r="Y568" s="2">
        <f t="shared" si="54"/>
        <v>0</v>
      </c>
      <c r="Z568" s="2"/>
      <c r="AA568" s="2"/>
      <c r="AB568" s="2"/>
      <c r="AC568" s="2"/>
      <c r="AN568" t="s">
        <v>3006</v>
      </c>
      <c r="AP568" t="s">
        <v>3007</v>
      </c>
      <c r="AQ568" t="s">
        <v>2999</v>
      </c>
      <c r="AR568">
        <v>112</v>
      </c>
    </row>
    <row r="569" spans="1:86" ht="30" x14ac:dyDescent="0.25">
      <c r="A569" t="s">
        <v>2792</v>
      </c>
      <c r="B569" t="s">
        <v>2841</v>
      </c>
      <c r="C569" t="s">
        <v>2842</v>
      </c>
      <c r="D569" t="s">
        <v>2914</v>
      </c>
      <c r="E569" t="s">
        <v>3008</v>
      </c>
      <c r="F569" t="s">
        <v>3009</v>
      </c>
      <c r="G569">
        <v>100</v>
      </c>
      <c r="H569" t="s">
        <v>869</v>
      </c>
      <c r="I569">
        <v>1</v>
      </c>
      <c r="J569">
        <v>55</v>
      </c>
      <c r="L569">
        <f t="shared" si="49"/>
        <v>55</v>
      </c>
      <c r="M569" s="6">
        <f t="shared" si="50"/>
        <v>55.000000000000007</v>
      </c>
      <c r="N569">
        <v>3.57</v>
      </c>
      <c r="O569" s="2">
        <f t="shared" si="51"/>
        <v>23.799999999999997</v>
      </c>
      <c r="Q569" s="2">
        <f t="shared" si="52"/>
        <v>0</v>
      </c>
      <c r="S569" s="2">
        <f t="shared" si="53"/>
        <v>0</v>
      </c>
      <c r="Y569" s="2">
        <f t="shared" si="54"/>
        <v>0</v>
      </c>
      <c r="Z569" s="2"/>
      <c r="AA569" s="2"/>
      <c r="AB569" s="2"/>
      <c r="AC569" s="2"/>
      <c r="AN569" s="1" t="s">
        <v>3010</v>
      </c>
      <c r="AO569" t="s">
        <v>3011</v>
      </c>
      <c r="AP569" s="1" t="s">
        <v>3012</v>
      </c>
      <c r="AQ569" t="s">
        <v>2999</v>
      </c>
      <c r="AR569">
        <v>55</v>
      </c>
    </row>
    <row r="570" spans="1:86" ht="45" x14ac:dyDescent="0.25">
      <c r="A570" t="s">
        <v>2792</v>
      </c>
      <c r="B570" t="s">
        <v>2814</v>
      </c>
      <c r="C570" t="s">
        <v>2815</v>
      </c>
      <c r="E570" t="s">
        <v>3013</v>
      </c>
      <c r="F570" t="s">
        <v>3014</v>
      </c>
      <c r="G570">
        <v>23</v>
      </c>
      <c r="H570" t="s">
        <v>869</v>
      </c>
      <c r="I570">
        <v>1</v>
      </c>
      <c r="J570">
        <v>15</v>
      </c>
      <c r="L570">
        <f t="shared" si="49"/>
        <v>15</v>
      </c>
      <c r="M570" s="6">
        <f t="shared" si="50"/>
        <v>65.217391304347828</v>
      </c>
      <c r="O570" s="2">
        <f t="shared" si="51"/>
        <v>0</v>
      </c>
      <c r="Q570" s="2">
        <f t="shared" si="52"/>
        <v>0</v>
      </c>
      <c r="S570" s="2">
        <f t="shared" si="53"/>
        <v>0</v>
      </c>
      <c r="Y570" s="2">
        <f t="shared" si="54"/>
        <v>0</v>
      </c>
      <c r="Z570" s="2"/>
      <c r="AA570" s="2"/>
      <c r="AB570" s="2"/>
      <c r="AC570" s="2"/>
      <c r="AN570" s="1" t="s">
        <v>3015</v>
      </c>
      <c r="AO570" t="s">
        <v>3016</v>
      </c>
      <c r="AP570" s="1" t="s">
        <v>3017</v>
      </c>
      <c r="AQ570" t="s">
        <v>3018</v>
      </c>
      <c r="AR570">
        <v>15</v>
      </c>
    </row>
    <row r="571" spans="1:86" ht="255" x14ac:dyDescent="0.25">
      <c r="A571" t="s">
        <v>2792</v>
      </c>
      <c r="B571" t="s">
        <v>2814</v>
      </c>
      <c r="C571" t="s">
        <v>2815</v>
      </c>
      <c r="E571" t="s">
        <v>3019</v>
      </c>
      <c r="F571" t="s">
        <v>3020</v>
      </c>
      <c r="G571">
        <v>25000</v>
      </c>
      <c r="H571" t="s">
        <v>869</v>
      </c>
      <c r="I571">
        <v>138.08600000000001</v>
      </c>
      <c r="J571">
        <v>9001</v>
      </c>
      <c r="L571">
        <f t="shared" si="49"/>
        <v>9001</v>
      </c>
      <c r="M571" s="6">
        <f t="shared" si="50"/>
        <v>36.004000000000005</v>
      </c>
      <c r="N571">
        <v>3457</v>
      </c>
      <c r="O571" s="2">
        <f t="shared" si="51"/>
        <v>92.186666666666667</v>
      </c>
      <c r="P571">
        <v>2030</v>
      </c>
      <c r="Q571" s="2">
        <f t="shared" si="52"/>
        <v>67.666666666666657</v>
      </c>
      <c r="R571">
        <v>197</v>
      </c>
      <c r="S571" s="2">
        <f t="shared" si="53"/>
        <v>65.666666666666657</v>
      </c>
      <c r="T571">
        <v>98.6</v>
      </c>
      <c r="U571">
        <v>94.5</v>
      </c>
      <c r="V571">
        <v>93.1</v>
      </c>
      <c r="W571">
        <v>95.1</v>
      </c>
      <c r="X571">
        <v>87.6</v>
      </c>
      <c r="Y571" s="2">
        <f t="shared" si="54"/>
        <v>177.60526608154649</v>
      </c>
      <c r="Z571" s="2">
        <v>63499</v>
      </c>
      <c r="AA571" s="2"/>
      <c r="AB571" s="2">
        <v>137</v>
      </c>
      <c r="AC571" s="2"/>
      <c r="AD571">
        <v>159</v>
      </c>
      <c r="AE571">
        <v>40.9</v>
      </c>
      <c r="AK571">
        <v>100</v>
      </c>
      <c r="AN571" s="1" t="s">
        <v>3021</v>
      </c>
      <c r="AO571" s="1" t="s">
        <v>3022</v>
      </c>
      <c r="AP571" s="1" t="s">
        <v>3023</v>
      </c>
      <c r="AQ571" t="s">
        <v>3024</v>
      </c>
      <c r="AR571">
        <v>1201</v>
      </c>
      <c r="AS571" t="s">
        <v>3025</v>
      </c>
      <c r="AT571">
        <v>6200</v>
      </c>
      <c r="AU571" t="s">
        <v>3026</v>
      </c>
      <c r="AV571">
        <v>1600</v>
      </c>
      <c r="AW571" t="s">
        <v>3027</v>
      </c>
      <c r="AX571" t="s">
        <v>218</v>
      </c>
      <c r="AZ571" t="s">
        <v>3028</v>
      </c>
      <c r="BA571" t="s">
        <v>218</v>
      </c>
      <c r="BC571" t="s">
        <v>3029</v>
      </c>
      <c r="BD571" t="s">
        <v>218</v>
      </c>
      <c r="BF571" t="s">
        <v>3030</v>
      </c>
      <c r="BG571" t="s">
        <v>218</v>
      </c>
      <c r="BI571" t="s">
        <v>3031</v>
      </c>
      <c r="BJ571" t="s">
        <v>218</v>
      </c>
      <c r="BL571" t="s">
        <v>3032</v>
      </c>
      <c r="BM571" t="s">
        <v>182</v>
      </c>
      <c r="BO571" t="s">
        <v>3029</v>
      </c>
      <c r="BP571" t="s">
        <v>218</v>
      </c>
      <c r="BR571" t="s">
        <v>3033</v>
      </c>
      <c r="BS571" t="s">
        <v>218</v>
      </c>
      <c r="BU571" t="s">
        <v>3031</v>
      </c>
      <c r="BV571" t="s">
        <v>218</v>
      </c>
      <c r="BX571" t="s">
        <v>3030</v>
      </c>
      <c r="BY571" t="s">
        <v>218</v>
      </c>
      <c r="CA571" t="s">
        <v>3034</v>
      </c>
      <c r="CB571" t="s">
        <v>182</v>
      </c>
      <c r="CD571" t="s">
        <v>3028</v>
      </c>
      <c r="CE571" t="s">
        <v>218</v>
      </c>
      <c r="CG571" t="s">
        <v>3027</v>
      </c>
      <c r="CH571" t="s">
        <v>218</v>
      </c>
    </row>
    <row r="572" spans="1:86" ht="30" x14ac:dyDescent="0.25">
      <c r="A572" t="s">
        <v>2792</v>
      </c>
      <c r="E572" t="s">
        <v>3035</v>
      </c>
      <c r="F572" t="s">
        <v>3036</v>
      </c>
      <c r="G572">
        <v>180</v>
      </c>
      <c r="H572" t="s">
        <v>869</v>
      </c>
      <c r="I572">
        <v>2.7</v>
      </c>
      <c r="J572">
        <v>90</v>
      </c>
      <c r="L572">
        <f t="shared" si="49"/>
        <v>90</v>
      </c>
      <c r="M572" s="6">
        <f t="shared" si="50"/>
        <v>50</v>
      </c>
      <c r="O572" s="2">
        <f t="shared" si="51"/>
        <v>0</v>
      </c>
      <c r="Q572" s="2">
        <f t="shared" si="52"/>
        <v>0</v>
      </c>
      <c r="S572" s="2">
        <f t="shared" si="53"/>
        <v>0</v>
      </c>
      <c r="Y572" s="2">
        <f t="shared" si="54"/>
        <v>0</v>
      </c>
      <c r="Z572" s="2"/>
      <c r="AA572" s="2"/>
      <c r="AB572" s="2"/>
      <c r="AC572" s="2"/>
      <c r="AN572" s="1" t="s">
        <v>3037</v>
      </c>
      <c r="AP572" t="s">
        <v>3038</v>
      </c>
      <c r="AQ572" t="s">
        <v>3025</v>
      </c>
      <c r="AR572">
        <v>90</v>
      </c>
    </row>
    <row r="573" spans="1:86" ht="45" x14ac:dyDescent="0.25">
      <c r="A573" t="s">
        <v>2792</v>
      </c>
      <c r="B573" t="s">
        <v>3039</v>
      </c>
      <c r="C573" t="s">
        <v>3040</v>
      </c>
      <c r="D573" t="s">
        <v>3041</v>
      </c>
      <c r="E573" t="s">
        <v>3042</v>
      </c>
      <c r="F573" t="s">
        <v>3043</v>
      </c>
      <c r="G573">
        <v>80</v>
      </c>
      <c r="H573" t="s">
        <v>869</v>
      </c>
      <c r="I573">
        <v>0.6</v>
      </c>
      <c r="J573">
        <v>33</v>
      </c>
      <c r="L573">
        <f t="shared" si="49"/>
        <v>33</v>
      </c>
      <c r="M573" s="6">
        <f t="shared" si="50"/>
        <v>41.25</v>
      </c>
      <c r="O573" s="2">
        <f t="shared" si="51"/>
        <v>0</v>
      </c>
      <c r="Q573" s="2">
        <f t="shared" si="52"/>
        <v>0</v>
      </c>
      <c r="S573" s="2">
        <f t="shared" si="53"/>
        <v>0</v>
      </c>
      <c r="Y573" s="2">
        <f t="shared" si="54"/>
        <v>0</v>
      </c>
      <c r="Z573" s="2"/>
      <c r="AA573" s="2"/>
      <c r="AB573" s="2"/>
      <c r="AC573" s="2"/>
      <c r="AN573" t="s">
        <v>3044</v>
      </c>
      <c r="AO573" s="1" t="s">
        <v>3045</v>
      </c>
      <c r="AP573" t="s">
        <v>3046</v>
      </c>
      <c r="AQ573" t="s">
        <v>3047</v>
      </c>
      <c r="AR573">
        <v>33</v>
      </c>
    </row>
    <row r="574" spans="1:86" x14ac:dyDescent="0.25">
      <c r="A574" t="s">
        <v>2792</v>
      </c>
      <c r="B574" t="s">
        <v>2987</v>
      </c>
      <c r="C574" t="s">
        <v>2988</v>
      </c>
      <c r="E574" t="s">
        <v>3048</v>
      </c>
      <c r="F574" t="s">
        <v>3049</v>
      </c>
      <c r="G574">
        <v>40</v>
      </c>
      <c r="H574" t="s">
        <v>869</v>
      </c>
      <c r="L574">
        <f t="shared" si="49"/>
        <v>0</v>
      </c>
      <c r="M574" s="6">
        <f t="shared" si="50"/>
        <v>0</v>
      </c>
      <c r="O574" s="2">
        <f t="shared" si="51"/>
        <v>0</v>
      </c>
      <c r="Q574" s="2">
        <f t="shared" si="52"/>
        <v>0</v>
      </c>
      <c r="S574" s="2">
        <f t="shared" si="53"/>
        <v>0</v>
      </c>
      <c r="Y574" s="2" t="e">
        <f t="shared" si="54"/>
        <v>#DIV/0!</v>
      </c>
      <c r="Z574" s="2"/>
      <c r="AA574" s="2"/>
      <c r="AB574" s="2"/>
      <c r="AC574" s="2"/>
      <c r="AQ574" t="s">
        <v>3050</v>
      </c>
    </row>
    <row r="575" spans="1:86" ht="30" x14ac:dyDescent="0.25">
      <c r="A575" t="s">
        <v>2792</v>
      </c>
      <c r="B575" t="s">
        <v>2987</v>
      </c>
      <c r="C575" t="s">
        <v>2988</v>
      </c>
      <c r="E575" t="s">
        <v>3051</v>
      </c>
      <c r="F575" t="s">
        <v>3052</v>
      </c>
      <c r="G575">
        <v>60</v>
      </c>
      <c r="H575" t="s">
        <v>869</v>
      </c>
      <c r="I575">
        <v>0.8</v>
      </c>
      <c r="J575">
        <v>45</v>
      </c>
      <c r="L575">
        <f t="shared" si="49"/>
        <v>45</v>
      </c>
      <c r="M575" s="6">
        <f t="shared" si="50"/>
        <v>75</v>
      </c>
      <c r="O575" s="2">
        <f t="shared" si="51"/>
        <v>0</v>
      </c>
      <c r="Q575" s="2">
        <f t="shared" si="52"/>
        <v>0</v>
      </c>
      <c r="S575" s="2">
        <f t="shared" si="53"/>
        <v>0</v>
      </c>
      <c r="Y575" s="2">
        <f t="shared" si="54"/>
        <v>0</v>
      </c>
      <c r="Z575" s="2"/>
      <c r="AA575" s="2"/>
      <c r="AB575" s="2"/>
      <c r="AC575" s="2"/>
      <c r="AN575" s="1" t="s">
        <v>3053</v>
      </c>
      <c r="AQ575" t="s">
        <v>3050</v>
      </c>
      <c r="AR575">
        <v>45</v>
      </c>
    </row>
    <row r="576" spans="1:86" ht="30" x14ac:dyDescent="0.25">
      <c r="A576" t="s">
        <v>2792</v>
      </c>
      <c r="B576" t="s">
        <v>2808</v>
      </c>
      <c r="C576" t="s">
        <v>2809</v>
      </c>
      <c r="E576" t="s">
        <v>3054</v>
      </c>
      <c r="F576" t="s">
        <v>3055</v>
      </c>
      <c r="G576">
        <v>90</v>
      </c>
      <c r="H576" t="s">
        <v>869</v>
      </c>
      <c r="I576">
        <v>0.94199999999999995</v>
      </c>
      <c r="J576">
        <v>49</v>
      </c>
      <c r="L576">
        <f t="shared" si="49"/>
        <v>49</v>
      </c>
      <c r="M576" s="6">
        <f t="shared" si="50"/>
        <v>54.444444444444443</v>
      </c>
      <c r="O576" s="2">
        <f t="shared" si="51"/>
        <v>0</v>
      </c>
      <c r="Q576" s="2">
        <f t="shared" si="52"/>
        <v>0</v>
      </c>
      <c r="S576" s="2">
        <f t="shared" si="53"/>
        <v>0</v>
      </c>
      <c r="Y576" s="2">
        <f t="shared" si="54"/>
        <v>0</v>
      </c>
      <c r="Z576" s="2"/>
      <c r="AA576" s="2"/>
      <c r="AB576" s="2"/>
      <c r="AC576" s="2"/>
      <c r="AN576" s="1" t="s">
        <v>3056</v>
      </c>
      <c r="AQ576" t="s">
        <v>3057</v>
      </c>
      <c r="AR576">
        <v>49</v>
      </c>
    </row>
    <row r="577" spans="1:46" ht="60" x14ac:dyDescent="0.25">
      <c r="A577" t="s">
        <v>2792</v>
      </c>
      <c r="B577" t="s">
        <v>2941</v>
      </c>
      <c r="C577" t="s">
        <v>2942</v>
      </c>
      <c r="D577" t="s">
        <v>2956</v>
      </c>
      <c r="E577" t="s">
        <v>3058</v>
      </c>
      <c r="F577" t="s">
        <v>3059</v>
      </c>
      <c r="G577">
        <v>580</v>
      </c>
      <c r="H577" t="s">
        <v>869</v>
      </c>
      <c r="I577">
        <v>5.15</v>
      </c>
      <c r="J577">
        <v>513</v>
      </c>
      <c r="L577">
        <f t="shared" si="49"/>
        <v>513</v>
      </c>
      <c r="M577" s="6">
        <f t="shared" si="50"/>
        <v>88.448275862068968</v>
      </c>
      <c r="N577">
        <v>46</v>
      </c>
      <c r="O577" s="2">
        <f t="shared" si="51"/>
        <v>52.873563218390807</v>
      </c>
      <c r="P577">
        <v>21.4</v>
      </c>
      <c r="Q577" s="2">
        <f t="shared" si="52"/>
        <v>30.747126436781606</v>
      </c>
      <c r="R577">
        <v>3.5</v>
      </c>
      <c r="S577" s="2">
        <f t="shared" si="53"/>
        <v>50.287356321839084</v>
      </c>
      <c r="V577">
        <v>98.9</v>
      </c>
      <c r="W577">
        <v>96.6</v>
      </c>
      <c r="X577">
        <v>92.9</v>
      </c>
      <c r="Y577" s="2">
        <f t="shared" si="54"/>
        <v>0</v>
      </c>
      <c r="Z577" s="2"/>
      <c r="AA577" s="2"/>
      <c r="AB577" s="2"/>
      <c r="AC577" s="2"/>
      <c r="AN577" s="1" t="s">
        <v>3060</v>
      </c>
      <c r="AO577" s="1" t="s">
        <v>3061</v>
      </c>
      <c r="AP577" s="1" t="s">
        <v>3062</v>
      </c>
      <c r="AQ577" t="s">
        <v>3063</v>
      </c>
      <c r="AR577">
        <v>513</v>
      </c>
    </row>
    <row r="578" spans="1:46" ht="90" x14ac:dyDescent="0.25">
      <c r="A578" t="s">
        <v>2792</v>
      </c>
      <c r="B578" t="s">
        <v>3064</v>
      </c>
      <c r="C578" t="s">
        <v>3065</v>
      </c>
      <c r="D578" t="s">
        <v>3066</v>
      </c>
      <c r="E578" t="s">
        <v>3067</v>
      </c>
      <c r="F578" t="s">
        <v>3068</v>
      </c>
      <c r="G578">
        <v>700</v>
      </c>
      <c r="H578" t="s">
        <v>869</v>
      </c>
      <c r="I578">
        <v>2.2999999999999998</v>
      </c>
      <c r="J578">
        <v>350</v>
      </c>
      <c r="L578">
        <f t="shared" si="49"/>
        <v>350</v>
      </c>
      <c r="M578" s="6">
        <f t="shared" si="50"/>
        <v>50</v>
      </c>
      <c r="N578">
        <v>81.7</v>
      </c>
      <c r="O578" s="2">
        <f t="shared" si="51"/>
        <v>77.809523809523824</v>
      </c>
      <c r="P578">
        <v>37.299999999999997</v>
      </c>
      <c r="Q578" s="2">
        <f t="shared" si="52"/>
        <v>44.404761904761905</v>
      </c>
      <c r="R578">
        <v>3.73</v>
      </c>
      <c r="S578" s="2">
        <f t="shared" si="53"/>
        <v>44.404761904761905</v>
      </c>
      <c r="T578">
        <v>98.7</v>
      </c>
      <c r="U578">
        <v>95.8</v>
      </c>
      <c r="V578">
        <v>98.4</v>
      </c>
      <c r="W578">
        <v>97.2</v>
      </c>
      <c r="X578">
        <v>8.11</v>
      </c>
      <c r="Y578" s="2">
        <f t="shared" si="54"/>
        <v>85.079523809523806</v>
      </c>
      <c r="Z578" s="2"/>
      <c r="AA578" s="2"/>
      <c r="AB578" s="2"/>
      <c r="AC578" s="2"/>
      <c r="AN578" s="1" t="s">
        <v>3069</v>
      </c>
      <c r="AP578" s="1" t="s">
        <v>3070</v>
      </c>
      <c r="AQ578" t="s">
        <v>3071</v>
      </c>
      <c r="AR578">
        <v>350</v>
      </c>
    </row>
    <row r="579" spans="1:46" ht="60" x14ac:dyDescent="0.25">
      <c r="A579" t="s">
        <v>2792</v>
      </c>
      <c r="B579" t="s">
        <v>2814</v>
      </c>
      <c r="C579" t="s">
        <v>2815</v>
      </c>
      <c r="D579" t="s">
        <v>2943</v>
      </c>
      <c r="E579" t="s">
        <v>3072</v>
      </c>
      <c r="F579" t="s">
        <v>3073</v>
      </c>
      <c r="G579">
        <v>320</v>
      </c>
      <c r="H579" t="s">
        <v>869</v>
      </c>
      <c r="I579">
        <v>5.641</v>
      </c>
      <c r="J579">
        <v>288</v>
      </c>
      <c r="L579">
        <f t="shared" si="49"/>
        <v>288</v>
      </c>
      <c r="M579" s="6">
        <f t="shared" si="50"/>
        <v>90</v>
      </c>
      <c r="O579" s="2">
        <f t="shared" si="51"/>
        <v>0</v>
      </c>
      <c r="Q579" s="2">
        <f t="shared" si="52"/>
        <v>0</v>
      </c>
      <c r="S579" s="2">
        <f t="shared" si="53"/>
        <v>0</v>
      </c>
      <c r="Y579" s="2">
        <f t="shared" si="54"/>
        <v>0</v>
      </c>
      <c r="Z579" s="2"/>
      <c r="AA579" s="2"/>
      <c r="AB579" s="2"/>
      <c r="AC579" s="2"/>
      <c r="AN579" s="1" t="s">
        <v>3074</v>
      </c>
      <c r="AO579" t="s">
        <v>3075</v>
      </c>
      <c r="AP579" s="1" t="s">
        <v>3076</v>
      </c>
      <c r="AQ579" t="s">
        <v>3077</v>
      </c>
      <c r="AR579">
        <v>288</v>
      </c>
    </row>
    <row r="580" spans="1:46" ht="60" x14ac:dyDescent="0.25">
      <c r="A580" t="s">
        <v>2792</v>
      </c>
      <c r="B580" t="s">
        <v>2814</v>
      </c>
      <c r="C580" t="s">
        <v>2815</v>
      </c>
      <c r="E580" t="s">
        <v>3078</v>
      </c>
      <c r="F580" t="s">
        <v>3079</v>
      </c>
      <c r="G580">
        <v>380</v>
      </c>
      <c r="H580" t="s">
        <v>869</v>
      </c>
      <c r="I580">
        <v>1.2689999999999999</v>
      </c>
      <c r="J580">
        <v>207</v>
      </c>
      <c r="L580">
        <f t="shared" si="49"/>
        <v>207</v>
      </c>
      <c r="M580" s="6">
        <f t="shared" si="50"/>
        <v>54.473684210526315</v>
      </c>
      <c r="O580" s="2">
        <f t="shared" si="51"/>
        <v>0</v>
      </c>
      <c r="Q580" s="2">
        <f t="shared" si="52"/>
        <v>0</v>
      </c>
      <c r="S580" s="2">
        <f t="shared" si="53"/>
        <v>0</v>
      </c>
      <c r="Y580" s="2">
        <f t="shared" si="54"/>
        <v>0</v>
      </c>
      <c r="Z580" s="2"/>
      <c r="AA580" s="2"/>
      <c r="AB580" s="2"/>
      <c r="AC580" s="2"/>
      <c r="AN580" s="1" t="s">
        <v>3080</v>
      </c>
      <c r="AP580" t="s">
        <v>3081</v>
      </c>
      <c r="AQ580" t="s">
        <v>3082</v>
      </c>
      <c r="AR580">
        <v>207</v>
      </c>
    </row>
    <row r="581" spans="1:46" ht="30" x14ac:dyDescent="0.25">
      <c r="A581" t="s">
        <v>2792</v>
      </c>
      <c r="B581" t="s">
        <v>2899</v>
      </c>
      <c r="C581" t="s">
        <v>2900</v>
      </c>
      <c r="D581" t="s">
        <v>3083</v>
      </c>
      <c r="E581" t="s">
        <v>3084</v>
      </c>
      <c r="F581" t="s">
        <v>3085</v>
      </c>
      <c r="G581">
        <v>40</v>
      </c>
      <c r="H581" t="s">
        <v>869</v>
      </c>
      <c r="I581">
        <v>1</v>
      </c>
      <c r="J581">
        <v>27</v>
      </c>
      <c r="L581">
        <f t="shared" ref="L581:L620" si="55">J581+K581</f>
        <v>27</v>
      </c>
      <c r="M581" s="6">
        <f t="shared" ref="M581:M620" si="56">(L581/G581)*100</f>
        <v>67.5</v>
      </c>
      <c r="O581" s="2">
        <f t="shared" ref="O581:O620" si="57">(N581/(G581*0.15))*100</f>
        <v>0</v>
      </c>
      <c r="Q581" s="2">
        <f t="shared" ref="Q581:Q620" si="58">(P581/(G581*0.12))*100</f>
        <v>0</v>
      </c>
      <c r="S581" s="2">
        <f t="shared" ref="S581:S620" si="59">(R581/(G581*0.012))*100</f>
        <v>0</v>
      </c>
      <c r="Y581" s="2">
        <f t="shared" ref="Y581:Y620" si="60">(P581*(U581/100)/(L581*0.12))*100</f>
        <v>0</v>
      </c>
      <c r="Z581" s="2"/>
      <c r="AA581" s="2"/>
      <c r="AB581" s="2"/>
      <c r="AC581" s="2"/>
      <c r="AN581" s="1" t="s">
        <v>3086</v>
      </c>
      <c r="AP581" t="s">
        <v>3087</v>
      </c>
      <c r="AQ581" t="s">
        <v>3088</v>
      </c>
      <c r="AR581">
        <v>27</v>
      </c>
    </row>
    <row r="582" spans="1:46" ht="225" x14ac:dyDescent="0.25">
      <c r="A582" t="s">
        <v>2792</v>
      </c>
      <c r="B582" t="s">
        <v>3089</v>
      </c>
      <c r="C582" t="s">
        <v>3090</v>
      </c>
      <c r="D582" t="s">
        <v>3091</v>
      </c>
      <c r="E582" t="s">
        <v>3092</v>
      </c>
      <c r="F582" t="s">
        <v>3093</v>
      </c>
      <c r="G582">
        <v>1350</v>
      </c>
      <c r="H582" t="s">
        <v>869</v>
      </c>
      <c r="I582">
        <v>5.01</v>
      </c>
      <c r="J582">
        <v>777</v>
      </c>
      <c r="L582">
        <f t="shared" si="55"/>
        <v>777</v>
      </c>
      <c r="M582" s="6">
        <f t="shared" si="56"/>
        <v>57.555555555555557</v>
      </c>
      <c r="N582">
        <v>220</v>
      </c>
      <c r="O582" s="2">
        <f t="shared" si="57"/>
        <v>108.64197530864197</v>
      </c>
      <c r="P582">
        <v>27.4</v>
      </c>
      <c r="Q582" s="2">
        <f t="shared" si="58"/>
        <v>16.913580246913579</v>
      </c>
      <c r="R582">
        <v>3.96</v>
      </c>
      <c r="S582" s="2">
        <f t="shared" si="59"/>
        <v>24.444444444444446</v>
      </c>
      <c r="T582">
        <v>86.6</v>
      </c>
      <c r="U582">
        <v>59.5</v>
      </c>
      <c r="V582">
        <v>44.6</v>
      </c>
      <c r="W582">
        <v>89.5</v>
      </c>
      <c r="X582">
        <v>24.4</v>
      </c>
      <c r="Y582" s="2">
        <f t="shared" si="60"/>
        <v>17.484984984984983</v>
      </c>
      <c r="Z582" s="2"/>
      <c r="AA582" s="2"/>
      <c r="AB582" s="2"/>
      <c r="AC582" s="2"/>
      <c r="AD582">
        <v>2.88</v>
      </c>
      <c r="AM582">
        <v>100</v>
      </c>
      <c r="AN582" s="1" t="s">
        <v>3094</v>
      </c>
      <c r="AO582" s="1" t="s">
        <v>3095</v>
      </c>
      <c r="AP582" s="1" t="s">
        <v>3096</v>
      </c>
      <c r="AQ582" t="s">
        <v>3097</v>
      </c>
      <c r="AR582">
        <v>777</v>
      </c>
      <c r="AS582" t="s">
        <v>3098</v>
      </c>
      <c r="AT582" t="s">
        <v>218</v>
      </c>
    </row>
    <row r="583" spans="1:46" ht="45" x14ac:dyDescent="0.25">
      <c r="A583" t="s">
        <v>2792</v>
      </c>
      <c r="B583" t="s">
        <v>2899</v>
      </c>
      <c r="C583" t="s">
        <v>2900</v>
      </c>
      <c r="D583" t="s">
        <v>3099</v>
      </c>
      <c r="E583" t="s">
        <v>3100</v>
      </c>
      <c r="F583" t="s">
        <v>3101</v>
      </c>
      <c r="G583">
        <v>50</v>
      </c>
      <c r="H583" t="s">
        <v>869</v>
      </c>
      <c r="I583">
        <v>1</v>
      </c>
      <c r="J583">
        <v>32</v>
      </c>
      <c r="L583">
        <f t="shared" si="55"/>
        <v>32</v>
      </c>
      <c r="M583" s="6">
        <f t="shared" si="56"/>
        <v>64</v>
      </c>
      <c r="O583" s="2">
        <f t="shared" si="57"/>
        <v>0</v>
      </c>
      <c r="Q583" s="2">
        <f t="shared" si="58"/>
        <v>0</v>
      </c>
      <c r="S583" s="2">
        <f t="shared" si="59"/>
        <v>0</v>
      </c>
      <c r="Y583" s="2">
        <f t="shared" si="60"/>
        <v>0</v>
      </c>
      <c r="Z583" s="2"/>
      <c r="AA583" s="2"/>
      <c r="AB583" s="2"/>
      <c r="AC583" s="2"/>
      <c r="AN583" s="1" t="s">
        <v>3102</v>
      </c>
      <c r="AO583" t="s">
        <v>3103</v>
      </c>
      <c r="AP583" s="1" t="s">
        <v>3104</v>
      </c>
      <c r="AQ583" t="s">
        <v>3105</v>
      </c>
      <c r="AR583">
        <v>32</v>
      </c>
    </row>
    <row r="584" spans="1:46" ht="45" x14ac:dyDescent="0.25">
      <c r="A584" t="s">
        <v>2792</v>
      </c>
      <c r="B584" t="s">
        <v>2899</v>
      </c>
      <c r="C584" t="s">
        <v>2900</v>
      </c>
      <c r="D584" t="s">
        <v>3106</v>
      </c>
      <c r="E584" t="s">
        <v>3107</v>
      </c>
      <c r="F584" t="s">
        <v>3108</v>
      </c>
      <c r="G584">
        <v>140</v>
      </c>
      <c r="H584" t="s">
        <v>869</v>
      </c>
      <c r="I584">
        <v>3</v>
      </c>
      <c r="J584">
        <v>178</v>
      </c>
      <c r="L584">
        <f t="shared" si="55"/>
        <v>178</v>
      </c>
      <c r="M584" s="6">
        <f t="shared" si="56"/>
        <v>127.14285714285714</v>
      </c>
      <c r="O584" s="2">
        <f t="shared" si="57"/>
        <v>0</v>
      </c>
      <c r="Q584" s="2">
        <f t="shared" si="58"/>
        <v>0</v>
      </c>
      <c r="S584" s="2">
        <f t="shared" si="59"/>
        <v>0</v>
      </c>
      <c r="Y584" s="2">
        <f t="shared" si="60"/>
        <v>0</v>
      </c>
      <c r="Z584" s="2"/>
      <c r="AA584" s="2"/>
      <c r="AB584" s="2"/>
      <c r="AC584" s="2"/>
      <c r="AN584" s="1" t="s">
        <v>3109</v>
      </c>
      <c r="AP584" s="1" t="s">
        <v>3110</v>
      </c>
      <c r="AQ584" t="s">
        <v>3105</v>
      </c>
      <c r="AR584">
        <v>178</v>
      </c>
    </row>
    <row r="585" spans="1:46" x14ac:dyDescent="0.25">
      <c r="A585" t="s">
        <v>2792</v>
      </c>
      <c r="B585" t="s">
        <v>2899</v>
      </c>
      <c r="C585" t="s">
        <v>2900</v>
      </c>
      <c r="D585" t="s">
        <v>3099</v>
      </c>
      <c r="E585" t="s">
        <v>3111</v>
      </c>
      <c r="F585" t="s">
        <v>3112</v>
      </c>
      <c r="G585">
        <v>300</v>
      </c>
      <c r="H585" t="s">
        <v>869</v>
      </c>
      <c r="I585">
        <v>3</v>
      </c>
      <c r="J585">
        <v>225</v>
      </c>
      <c r="L585">
        <f t="shared" si="55"/>
        <v>225</v>
      </c>
      <c r="M585" s="6">
        <f t="shared" si="56"/>
        <v>75</v>
      </c>
      <c r="O585" s="2">
        <f t="shared" si="57"/>
        <v>0</v>
      </c>
      <c r="Q585" s="2">
        <f t="shared" si="58"/>
        <v>0</v>
      </c>
      <c r="S585" s="2">
        <f t="shared" si="59"/>
        <v>0</v>
      </c>
      <c r="Y585" s="2">
        <f t="shared" si="60"/>
        <v>0</v>
      </c>
      <c r="Z585" s="2"/>
      <c r="AA585" s="2"/>
      <c r="AB585" s="2"/>
      <c r="AC585" s="2"/>
      <c r="AN585" t="s">
        <v>3113</v>
      </c>
      <c r="AO585" t="s">
        <v>3114</v>
      </c>
      <c r="AP585" t="s">
        <v>3115</v>
      </c>
      <c r="AQ585" t="s">
        <v>3105</v>
      </c>
      <c r="AR585">
        <v>225</v>
      </c>
    </row>
    <row r="586" spans="1:46" ht="45" x14ac:dyDescent="0.25">
      <c r="A586" t="s">
        <v>2792</v>
      </c>
      <c r="B586" t="s">
        <v>2899</v>
      </c>
      <c r="C586" t="s">
        <v>2900</v>
      </c>
      <c r="D586" t="s">
        <v>320</v>
      </c>
      <c r="E586" t="s">
        <v>3116</v>
      </c>
      <c r="F586" t="s">
        <v>3117</v>
      </c>
      <c r="G586">
        <v>250</v>
      </c>
      <c r="H586" t="s">
        <v>869</v>
      </c>
      <c r="I586">
        <v>3.7</v>
      </c>
      <c r="J586">
        <v>169</v>
      </c>
      <c r="L586">
        <f t="shared" si="55"/>
        <v>169</v>
      </c>
      <c r="M586" s="6">
        <f t="shared" si="56"/>
        <v>67.600000000000009</v>
      </c>
      <c r="N586">
        <v>16.8</v>
      </c>
      <c r="O586" s="2">
        <f t="shared" si="57"/>
        <v>44.800000000000004</v>
      </c>
      <c r="P586">
        <v>6.59</v>
      </c>
      <c r="Q586" s="2">
        <f t="shared" si="58"/>
        <v>21.966666666666665</v>
      </c>
      <c r="R586">
        <v>1.51</v>
      </c>
      <c r="S586" s="2">
        <f t="shared" si="59"/>
        <v>50.333333333333329</v>
      </c>
      <c r="T586">
        <v>97.9</v>
      </c>
      <c r="U586">
        <v>89.3</v>
      </c>
      <c r="V586">
        <v>82.5</v>
      </c>
      <c r="W586">
        <v>90.6</v>
      </c>
      <c r="X586">
        <v>81.7</v>
      </c>
      <c r="Y586" s="2">
        <f t="shared" si="60"/>
        <v>29.018096646942805</v>
      </c>
      <c r="Z586" s="2"/>
      <c r="AA586" s="2"/>
      <c r="AB586" s="2"/>
      <c r="AC586" s="2"/>
      <c r="AN586" s="1" t="s">
        <v>3118</v>
      </c>
      <c r="AO586" t="s">
        <v>3119</v>
      </c>
      <c r="AP586" s="1" t="s">
        <v>3120</v>
      </c>
      <c r="AQ586" t="s">
        <v>3105</v>
      </c>
      <c r="AR586">
        <v>169</v>
      </c>
    </row>
    <row r="587" spans="1:46" ht="30" x14ac:dyDescent="0.25">
      <c r="A587" t="s">
        <v>2792</v>
      </c>
      <c r="B587" t="s">
        <v>2906</v>
      </c>
      <c r="C587" t="s">
        <v>2907</v>
      </c>
      <c r="D587" t="s">
        <v>3121</v>
      </c>
      <c r="E587" t="s">
        <v>3122</v>
      </c>
      <c r="F587" t="s">
        <v>3123</v>
      </c>
      <c r="G587">
        <v>250</v>
      </c>
      <c r="H587" t="s">
        <v>869</v>
      </c>
      <c r="I587">
        <v>1.19</v>
      </c>
      <c r="J587">
        <v>84</v>
      </c>
      <c r="L587">
        <f t="shared" si="55"/>
        <v>84</v>
      </c>
      <c r="M587" s="6">
        <f t="shared" si="56"/>
        <v>33.6</v>
      </c>
      <c r="N587">
        <v>25.4</v>
      </c>
      <c r="O587" s="2">
        <f t="shared" si="57"/>
        <v>67.733333333333334</v>
      </c>
      <c r="Q587" s="2">
        <f t="shared" si="58"/>
        <v>0</v>
      </c>
      <c r="S587" s="2">
        <f t="shared" si="59"/>
        <v>0</v>
      </c>
      <c r="Y587" s="2">
        <f t="shared" si="60"/>
        <v>0</v>
      </c>
      <c r="Z587" s="2"/>
      <c r="AA587" s="2"/>
      <c r="AB587" s="2"/>
      <c r="AC587" s="2"/>
      <c r="AN587" s="1" t="s">
        <v>3124</v>
      </c>
      <c r="AP587" t="s">
        <v>3125</v>
      </c>
      <c r="AQ587" t="s">
        <v>3126</v>
      </c>
      <c r="AR587">
        <v>84</v>
      </c>
    </row>
    <row r="588" spans="1:46" ht="30" x14ac:dyDescent="0.25">
      <c r="A588" t="s">
        <v>2792</v>
      </c>
      <c r="B588" t="s">
        <v>2906</v>
      </c>
      <c r="C588" t="s">
        <v>2907</v>
      </c>
      <c r="D588" t="s">
        <v>2908</v>
      </c>
      <c r="E588" t="s">
        <v>3127</v>
      </c>
      <c r="F588" t="s">
        <v>3128</v>
      </c>
      <c r="G588">
        <v>420</v>
      </c>
      <c r="H588" t="s">
        <v>869</v>
      </c>
      <c r="I588">
        <v>3.681</v>
      </c>
      <c r="J588">
        <v>257</v>
      </c>
      <c r="L588">
        <f t="shared" si="55"/>
        <v>257</v>
      </c>
      <c r="M588" s="6">
        <f t="shared" si="56"/>
        <v>61.190476190476197</v>
      </c>
      <c r="N588">
        <v>49.5</v>
      </c>
      <c r="O588" s="2">
        <f t="shared" si="57"/>
        <v>78.571428571428569</v>
      </c>
      <c r="P588">
        <v>15.4</v>
      </c>
      <c r="Q588" s="2">
        <f t="shared" si="58"/>
        <v>30.555555555555557</v>
      </c>
      <c r="R588">
        <v>2.02</v>
      </c>
      <c r="S588" s="2">
        <f t="shared" si="59"/>
        <v>40.079365079365083</v>
      </c>
      <c r="V588">
        <v>98.9</v>
      </c>
      <c r="W588">
        <v>87.8</v>
      </c>
      <c r="X588">
        <v>89.9</v>
      </c>
      <c r="Y588" s="2">
        <f t="shared" si="60"/>
        <v>0</v>
      </c>
      <c r="Z588" s="2"/>
      <c r="AA588" s="2"/>
      <c r="AB588" s="2"/>
      <c r="AC588" s="2"/>
      <c r="AN588" s="1" t="s">
        <v>3129</v>
      </c>
      <c r="AO588" t="s">
        <v>3130</v>
      </c>
      <c r="AP588" s="1" t="s">
        <v>3131</v>
      </c>
      <c r="AQ588" t="s">
        <v>3126</v>
      </c>
      <c r="AR588">
        <v>257</v>
      </c>
    </row>
    <row r="589" spans="1:46" ht="30" x14ac:dyDescent="0.25">
      <c r="A589" t="s">
        <v>2792</v>
      </c>
      <c r="B589" t="s">
        <v>3064</v>
      </c>
      <c r="C589" t="s">
        <v>3065</v>
      </c>
      <c r="D589" t="s">
        <v>3066</v>
      </c>
      <c r="E589" t="s">
        <v>3132</v>
      </c>
      <c r="F589" t="s">
        <v>3133</v>
      </c>
      <c r="G589">
        <v>24</v>
      </c>
      <c r="H589" t="s">
        <v>869</v>
      </c>
      <c r="I589">
        <v>0.2</v>
      </c>
      <c r="J589">
        <v>28</v>
      </c>
      <c r="L589">
        <f t="shared" si="55"/>
        <v>28</v>
      </c>
      <c r="M589" s="6">
        <f t="shared" si="56"/>
        <v>116.66666666666667</v>
      </c>
      <c r="O589" s="2">
        <f t="shared" si="57"/>
        <v>0</v>
      </c>
      <c r="Q589" s="2">
        <f t="shared" si="58"/>
        <v>0</v>
      </c>
      <c r="S589" s="2">
        <f t="shared" si="59"/>
        <v>0</v>
      </c>
      <c r="Y589" s="2">
        <f t="shared" si="60"/>
        <v>0</v>
      </c>
      <c r="Z589" s="2"/>
      <c r="AA589" s="2"/>
      <c r="AB589" s="2"/>
      <c r="AC589" s="2"/>
      <c r="AN589" t="s">
        <v>3134</v>
      </c>
      <c r="AO589" s="1" t="s">
        <v>3135</v>
      </c>
      <c r="AP589" t="s">
        <v>3136</v>
      </c>
      <c r="AQ589" t="s">
        <v>3137</v>
      </c>
      <c r="AR589">
        <v>28</v>
      </c>
    </row>
    <row r="590" spans="1:46" ht="60" x14ac:dyDescent="0.25">
      <c r="A590" t="s">
        <v>2792</v>
      </c>
      <c r="B590" t="s">
        <v>2899</v>
      </c>
      <c r="C590" t="s">
        <v>2900</v>
      </c>
      <c r="D590" t="s">
        <v>3099</v>
      </c>
      <c r="E590" t="s">
        <v>3138</v>
      </c>
      <c r="F590" t="s">
        <v>3139</v>
      </c>
      <c r="G590">
        <v>140</v>
      </c>
      <c r="H590" t="s">
        <v>869</v>
      </c>
      <c r="I590">
        <v>1.1399999999999999</v>
      </c>
      <c r="J590">
        <v>80</v>
      </c>
      <c r="L590">
        <f t="shared" si="55"/>
        <v>80</v>
      </c>
      <c r="M590" s="6">
        <f t="shared" si="56"/>
        <v>57.142857142857139</v>
      </c>
      <c r="O590" s="2">
        <f t="shared" si="57"/>
        <v>0</v>
      </c>
      <c r="Q590" s="2">
        <f t="shared" si="58"/>
        <v>0</v>
      </c>
      <c r="S590" s="2">
        <f t="shared" si="59"/>
        <v>0</v>
      </c>
      <c r="Y590" s="2">
        <f t="shared" si="60"/>
        <v>0</v>
      </c>
      <c r="Z590" s="2"/>
      <c r="AA590" s="2"/>
      <c r="AB590" s="2"/>
      <c r="AC590" s="2"/>
      <c r="AN590" s="1" t="s">
        <v>3140</v>
      </c>
      <c r="AP590" t="s">
        <v>3141</v>
      </c>
      <c r="AQ590" t="s">
        <v>3142</v>
      </c>
      <c r="AR590">
        <v>80</v>
      </c>
    </row>
    <row r="591" spans="1:46" ht="75" x14ac:dyDescent="0.25">
      <c r="A591" t="s">
        <v>2792</v>
      </c>
      <c r="B591" t="s">
        <v>3143</v>
      </c>
      <c r="C591" t="s">
        <v>3144</v>
      </c>
      <c r="D591" t="s">
        <v>3145</v>
      </c>
      <c r="E591" t="s">
        <v>3146</v>
      </c>
      <c r="F591" t="s">
        <v>3147</v>
      </c>
      <c r="G591">
        <v>200</v>
      </c>
      <c r="H591" t="s">
        <v>869</v>
      </c>
      <c r="I591">
        <v>3</v>
      </c>
      <c r="J591">
        <v>184</v>
      </c>
      <c r="L591">
        <f t="shared" si="55"/>
        <v>184</v>
      </c>
      <c r="M591" s="6">
        <f t="shared" si="56"/>
        <v>92</v>
      </c>
      <c r="O591" s="2">
        <f t="shared" si="57"/>
        <v>0</v>
      </c>
      <c r="Q591" s="2">
        <f t="shared" si="58"/>
        <v>0</v>
      </c>
      <c r="S591" s="2">
        <f t="shared" si="59"/>
        <v>0</v>
      </c>
      <c r="Y591" s="2">
        <f t="shared" si="60"/>
        <v>0</v>
      </c>
      <c r="Z591" s="2"/>
      <c r="AA591" s="2"/>
      <c r="AB591" s="2"/>
      <c r="AC591" s="2"/>
      <c r="AN591" s="1" t="s">
        <v>3148</v>
      </c>
      <c r="AP591" s="1" t="s">
        <v>3149</v>
      </c>
      <c r="AQ591" t="s">
        <v>3150</v>
      </c>
      <c r="AR591">
        <v>184</v>
      </c>
    </row>
    <row r="592" spans="1:46" ht="45" x14ac:dyDescent="0.25">
      <c r="A592" t="s">
        <v>2792</v>
      </c>
      <c r="B592" t="s">
        <v>2987</v>
      </c>
      <c r="C592" t="s">
        <v>2988</v>
      </c>
      <c r="E592" t="s">
        <v>3151</v>
      </c>
      <c r="F592" t="s">
        <v>3152</v>
      </c>
      <c r="G592">
        <v>100</v>
      </c>
      <c r="H592" t="s">
        <v>869</v>
      </c>
      <c r="I592">
        <v>1.4</v>
      </c>
      <c r="J592">
        <v>46</v>
      </c>
      <c r="L592">
        <f t="shared" si="55"/>
        <v>46</v>
      </c>
      <c r="M592" s="6">
        <f t="shared" si="56"/>
        <v>46</v>
      </c>
      <c r="O592" s="2">
        <f t="shared" si="57"/>
        <v>0</v>
      </c>
      <c r="Q592" s="2">
        <f t="shared" si="58"/>
        <v>0</v>
      </c>
      <c r="S592" s="2">
        <f t="shared" si="59"/>
        <v>0</v>
      </c>
      <c r="Y592" s="2">
        <f t="shared" si="60"/>
        <v>0</v>
      </c>
      <c r="Z592" s="2"/>
      <c r="AA592" s="2"/>
      <c r="AB592" s="2"/>
      <c r="AC592" s="2"/>
      <c r="AN592" s="1" t="s">
        <v>3153</v>
      </c>
      <c r="AP592" s="1" t="s">
        <v>3154</v>
      </c>
      <c r="AQ592" t="s">
        <v>3150</v>
      </c>
      <c r="AR592">
        <v>46</v>
      </c>
    </row>
    <row r="593" spans="1:49" ht="30" x14ac:dyDescent="0.25">
      <c r="A593" t="s">
        <v>2792</v>
      </c>
      <c r="B593" t="s">
        <v>3143</v>
      </c>
      <c r="C593" t="s">
        <v>3144</v>
      </c>
      <c r="E593" t="s">
        <v>3155</v>
      </c>
      <c r="F593" t="s">
        <v>3156</v>
      </c>
      <c r="G593">
        <v>230</v>
      </c>
      <c r="H593" t="s">
        <v>869</v>
      </c>
      <c r="I593">
        <v>1.5</v>
      </c>
      <c r="J593">
        <v>184</v>
      </c>
      <c r="L593">
        <f t="shared" si="55"/>
        <v>184</v>
      </c>
      <c r="M593" s="6">
        <f t="shared" si="56"/>
        <v>80</v>
      </c>
      <c r="O593" s="2">
        <f t="shared" si="57"/>
        <v>0</v>
      </c>
      <c r="Q593" s="2">
        <f t="shared" si="58"/>
        <v>0</v>
      </c>
      <c r="S593" s="2">
        <f t="shared" si="59"/>
        <v>0</v>
      </c>
      <c r="Y593" s="2">
        <f t="shared" si="60"/>
        <v>0</v>
      </c>
      <c r="Z593" s="2"/>
      <c r="AA593" s="2"/>
      <c r="AB593" s="2"/>
      <c r="AC593" s="2"/>
      <c r="AN593" s="1" t="s">
        <v>3157</v>
      </c>
      <c r="AP593" t="s">
        <v>3158</v>
      </c>
      <c r="AQ593" t="s">
        <v>3150</v>
      </c>
      <c r="AR593">
        <v>184</v>
      </c>
    </row>
    <row r="594" spans="1:49" ht="105" x14ac:dyDescent="0.25">
      <c r="A594" t="s">
        <v>2792</v>
      </c>
      <c r="B594" t="s">
        <v>2822</v>
      </c>
      <c r="C594" t="s">
        <v>2823</v>
      </c>
      <c r="E594" t="s">
        <v>3159</v>
      </c>
      <c r="F594" t="s">
        <v>3160</v>
      </c>
      <c r="G594">
        <v>290</v>
      </c>
      <c r="H594" t="s">
        <v>869</v>
      </c>
      <c r="I594">
        <v>4</v>
      </c>
      <c r="J594">
        <v>288</v>
      </c>
      <c r="L594">
        <f t="shared" si="55"/>
        <v>288</v>
      </c>
      <c r="M594" s="6">
        <f t="shared" si="56"/>
        <v>99.310344827586206</v>
      </c>
      <c r="N594">
        <v>69.7</v>
      </c>
      <c r="O594" s="2">
        <f t="shared" si="57"/>
        <v>160.22988505747128</v>
      </c>
      <c r="P594">
        <v>23.2</v>
      </c>
      <c r="Q594" s="2">
        <f t="shared" si="58"/>
        <v>66.666666666666671</v>
      </c>
      <c r="R594">
        <v>2.7</v>
      </c>
      <c r="S594" s="2">
        <f t="shared" si="59"/>
        <v>77.58620689655173</v>
      </c>
      <c r="V594">
        <v>61.3</v>
      </c>
      <c r="W594">
        <v>0</v>
      </c>
      <c r="X594">
        <v>0</v>
      </c>
      <c r="Y594" s="2">
        <f t="shared" si="60"/>
        <v>0</v>
      </c>
      <c r="Z594" s="2"/>
      <c r="AA594" s="2"/>
      <c r="AB594" s="2"/>
      <c r="AC594" s="2"/>
      <c r="AN594" s="1" t="s">
        <v>3161</v>
      </c>
      <c r="AO594" t="s">
        <v>3162</v>
      </c>
      <c r="AP594" s="1" t="s">
        <v>3163</v>
      </c>
      <c r="AQ594" t="s">
        <v>3164</v>
      </c>
      <c r="AR594">
        <v>288</v>
      </c>
    </row>
    <row r="595" spans="1:49" ht="90" x14ac:dyDescent="0.25">
      <c r="A595" t="s">
        <v>2792</v>
      </c>
      <c r="B595" t="s">
        <v>2899</v>
      </c>
      <c r="C595" t="s">
        <v>2900</v>
      </c>
      <c r="D595" t="s">
        <v>3099</v>
      </c>
      <c r="E595" t="s">
        <v>3165</v>
      </c>
      <c r="F595" t="s">
        <v>3166</v>
      </c>
      <c r="G595">
        <v>275</v>
      </c>
      <c r="H595" t="s">
        <v>869</v>
      </c>
      <c r="I595">
        <v>6.2</v>
      </c>
      <c r="J595">
        <v>224</v>
      </c>
      <c r="L595">
        <f t="shared" si="55"/>
        <v>224</v>
      </c>
      <c r="M595" s="6">
        <f t="shared" si="56"/>
        <v>81.454545454545453</v>
      </c>
      <c r="N595">
        <v>20</v>
      </c>
      <c r="O595" s="2">
        <f t="shared" si="57"/>
        <v>48.484848484848484</v>
      </c>
      <c r="P595">
        <v>19.899999999999999</v>
      </c>
      <c r="Q595" s="2">
        <f t="shared" si="58"/>
        <v>60.303030303030305</v>
      </c>
      <c r="R595">
        <v>2.04</v>
      </c>
      <c r="S595" s="2">
        <f t="shared" si="59"/>
        <v>61.818181818181813</v>
      </c>
      <c r="V595">
        <v>100</v>
      </c>
      <c r="W595">
        <v>100</v>
      </c>
      <c r="X595">
        <v>100</v>
      </c>
      <c r="Y595" s="2">
        <f t="shared" si="60"/>
        <v>0</v>
      </c>
      <c r="Z595" s="2"/>
      <c r="AA595" s="2"/>
      <c r="AB595" s="2"/>
      <c r="AC595" s="2"/>
      <c r="AN595" s="1" t="s">
        <v>3167</v>
      </c>
      <c r="AP595" s="1" t="s">
        <v>3168</v>
      </c>
      <c r="AQ595" t="s">
        <v>3169</v>
      </c>
      <c r="AR595">
        <v>224</v>
      </c>
    </row>
    <row r="596" spans="1:49" ht="90" x14ac:dyDescent="0.25">
      <c r="A596" t="s">
        <v>2792</v>
      </c>
      <c r="B596" t="s">
        <v>2899</v>
      </c>
      <c r="C596" t="s">
        <v>2900</v>
      </c>
      <c r="D596" t="s">
        <v>3099</v>
      </c>
      <c r="E596" t="s">
        <v>3170</v>
      </c>
      <c r="F596" t="s">
        <v>3171</v>
      </c>
      <c r="G596">
        <v>600</v>
      </c>
      <c r="H596" t="s">
        <v>869</v>
      </c>
      <c r="I596">
        <v>5.2</v>
      </c>
      <c r="J596">
        <v>306</v>
      </c>
      <c r="L596">
        <f t="shared" si="55"/>
        <v>306</v>
      </c>
      <c r="M596" s="6">
        <f t="shared" si="56"/>
        <v>51</v>
      </c>
      <c r="N596">
        <v>30</v>
      </c>
      <c r="O596" s="2">
        <f t="shared" si="57"/>
        <v>33.333333333333329</v>
      </c>
      <c r="P596">
        <v>20.5</v>
      </c>
      <c r="Q596" s="2">
        <f t="shared" si="58"/>
        <v>28.472222222222221</v>
      </c>
      <c r="R596">
        <v>2.76</v>
      </c>
      <c r="S596" s="2">
        <f t="shared" si="59"/>
        <v>38.333333333333329</v>
      </c>
      <c r="V596">
        <v>100</v>
      </c>
      <c r="W596">
        <v>100</v>
      </c>
      <c r="X596">
        <v>100</v>
      </c>
      <c r="Y596" s="2">
        <f t="shared" si="60"/>
        <v>0</v>
      </c>
      <c r="Z596" s="2"/>
      <c r="AA596" s="2"/>
      <c r="AB596" s="2"/>
      <c r="AC596" s="2"/>
      <c r="AN596" s="1" t="s">
        <v>3172</v>
      </c>
      <c r="AP596" s="1" t="s">
        <v>3173</v>
      </c>
      <c r="AQ596" t="s">
        <v>3169</v>
      </c>
      <c r="AR596">
        <v>306</v>
      </c>
    </row>
    <row r="597" spans="1:49" ht="45" x14ac:dyDescent="0.25">
      <c r="A597" t="s">
        <v>2792</v>
      </c>
      <c r="B597" t="s">
        <v>3064</v>
      </c>
      <c r="C597" t="s">
        <v>3065</v>
      </c>
      <c r="E597" t="s">
        <v>3174</v>
      </c>
      <c r="F597" t="s">
        <v>3175</v>
      </c>
      <c r="G597">
        <v>33</v>
      </c>
      <c r="H597" t="s">
        <v>869</v>
      </c>
      <c r="I597">
        <v>0.2</v>
      </c>
      <c r="J597">
        <v>33</v>
      </c>
      <c r="L597">
        <f t="shared" si="55"/>
        <v>33</v>
      </c>
      <c r="M597" s="6">
        <f t="shared" si="56"/>
        <v>100</v>
      </c>
      <c r="O597" s="2">
        <f t="shared" si="57"/>
        <v>0</v>
      </c>
      <c r="Q597" s="2">
        <f t="shared" si="58"/>
        <v>0</v>
      </c>
      <c r="S597" s="2">
        <f t="shared" si="59"/>
        <v>0</v>
      </c>
      <c r="Y597" s="2">
        <f t="shared" si="60"/>
        <v>0</v>
      </c>
      <c r="Z597" s="2"/>
      <c r="AA597" s="2"/>
      <c r="AB597" s="2"/>
      <c r="AC597" s="2"/>
      <c r="AN597" s="1" t="s">
        <v>3176</v>
      </c>
      <c r="AP597" t="s">
        <v>3177</v>
      </c>
      <c r="AQ597" t="s">
        <v>3178</v>
      </c>
      <c r="AR597">
        <v>33</v>
      </c>
    </row>
    <row r="598" spans="1:49" ht="30" x14ac:dyDescent="0.25">
      <c r="A598" t="s">
        <v>2792</v>
      </c>
      <c r="B598" t="s">
        <v>2822</v>
      </c>
      <c r="C598" t="s">
        <v>2823</v>
      </c>
      <c r="D598" t="s">
        <v>3179</v>
      </c>
      <c r="E598" t="s">
        <v>3180</v>
      </c>
      <c r="F598" t="s">
        <v>3181</v>
      </c>
      <c r="G598">
        <v>100</v>
      </c>
      <c r="H598" t="s">
        <v>869</v>
      </c>
      <c r="I598">
        <v>1.8380000000000001</v>
      </c>
      <c r="J598">
        <v>123</v>
      </c>
      <c r="L598">
        <f t="shared" si="55"/>
        <v>123</v>
      </c>
      <c r="M598" s="6">
        <f t="shared" si="56"/>
        <v>123</v>
      </c>
      <c r="O598" s="2">
        <f t="shared" si="57"/>
        <v>0</v>
      </c>
      <c r="Q598" s="2">
        <f t="shared" si="58"/>
        <v>0</v>
      </c>
      <c r="S598" s="2">
        <f t="shared" si="59"/>
        <v>0</v>
      </c>
      <c r="Y598" s="2">
        <f t="shared" si="60"/>
        <v>0</v>
      </c>
      <c r="Z598" s="2"/>
      <c r="AA598" s="2"/>
      <c r="AB598" s="2"/>
      <c r="AC598" s="2"/>
      <c r="AN598" s="1" t="s">
        <v>3182</v>
      </c>
      <c r="AP598" t="s">
        <v>3183</v>
      </c>
      <c r="AQ598" t="s">
        <v>3184</v>
      </c>
      <c r="AR598">
        <v>123</v>
      </c>
    </row>
    <row r="599" spans="1:49" x14ac:dyDescent="0.25">
      <c r="A599" t="s">
        <v>2792</v>
      </c>
      <c r="B599" t="s">
        <v>2822</v>
      </c>
      <c r="C599" t="s">
        <v>2823</v>
      </c>
      <c r="D599" t="s">
        <v>3179</v>
      </c>
      <c r="E599" t="s">
        <v>3185</v>
      </c>
      <c r="F599" t="s">
        <v>3186</v>
      </c>
      <c r="G599">
        <v>3200</v>
      </c>
      <c r="H599" t="s">
        <v>869</v>
      </c>
      <c r="I599">
        <v>5.5039999999999996</v>
      </c>
      <c r="J599">
        <v>540</v>
      </c>
      <c r="L599">
        <f t="shared" si="55"/>
        <v>540</v>
      </c>
      <c r="M599" s="6">
        <f t="shared" si="56"/>
        <v>16.875</v>
      </c>
      <c r="O599" s="2">
        <f t="shared" si="57"/>
        <v>0</v>
      </c>
      <c r="Q599" s="2">
        <f t="shared" si="58"/>
        <v>0</v>
      </c>
      <c r="S599" s="2">
        <f t="shared" si="59"/>
        <v>0</v>
      </c>
      <c r="Y599" s="2">
        <f t="shared" si="60"/>
        <v>0</v>
      </c>
      <c r="Z599" s="2" t="s">
        <v>3316</v>
      </c>
      <c r="AA599" s="2"/>
      <c r="AB599" s="2"/>
      <c r="AC599" s="2"/>
      <c r="AQ599" t="s">
        <v>3184</v>
      </c>
      <c r="AR599">
        <v>540</v>
      </c>
      <c r="AS599" t="s">
        <v>3187</v>
      </c>
      <c r="AT599" t="s">
        <v>218</v>
      </c>
    </row>
    <row r="600" spans="1:49" ht="30" x14ac:dyDescent="0.25">
      <c r="A600" t="s">
        <v>2792</v>
      </c>
      <c r="B600" t="s">
        <v>2822</v>
      </c>
      <c r="C600" t="s">
        <v>2823</v>
      </c>
      <c r="D600" t="s">
        <v>3188</v>
      </c>
      <c r="E600" t="s">
        <v>3189</v>
      </c>
      <c r="F600" t="s">
        <v>3190</v>
      </c>
      <c r="G600">
        <v>200</v>
      </c>
      <c r="H600" t="s">
        <v>869</v>
      </c>
      <c r="I600">
        <v>2.9</v>
      </c>
      <c r="J600">
        <v>225</v>
      </c>
      <c r="L600">
        <f t="shared" si="55"/>
        <v>225</v>
      </c>
      <c r="M600" s="6">
        <f t="shared" si="56"/>
        <v>112.5</v>
      </c>
      <c r="O600" s="2">
        <f t="shared" si="57"/>
        <v>0</v>
      </c>
      <c r="Q600" s="2">
        <f t="shared" si="58"/>
        <v>0</v>
      </c>
      <c r="S600" s="2">
        <f t="shared" si="59"/>
        <v>0</v>
      </c>
      <c r="Y600" s="2">
        <f t="shared" si="60"/>
        <v>0</v>
      </c>
      <c r="Z600" s="2"/>
      <c r="AA600" s="2"/>
      <c r="AB600" s="2"/>
      <c r="AC600" s="2"/>
      <c r="AN600" t="s">
        <v>3191</v>
      </c>
      <c r="AP600" s="1" t="s">
        <v>3192</v>
      </c>
      <c r="AQ600" t="s">
        <v>3184</v>
      </c>
      <c r="AR600">
        <v>225</v>
      </c>
    </row>
    <row r="601" spans="1:49" x14ac:dyDescent="0.25">
      <c r="A601" t="s">
        <v>2792</v>
      </c>
      <c r="B601" t="s">
        <v>2822</v>
      </c>
      <c r="C601" t="s">
        <v>2823</v>
      </c>
      <c r="D601" t="s">
        <v>3179</v>
      </c>
      <c r="E601" t="s">
        <v>3193</v>
      </c>
      <c r="F601" t="s">
        <v>3194</v>
      </c>
      <c r="G601">
        <v>25</v>
      </c>
      <c r="H601" t="s">
        <v>869</v>
      </c>
      <c r="J601" t="s">
        <v>3195</v>
      </c>
      <c r="L601">
        <f t="shared" si="55"/>
        <v>11.5</v>
      </c>
      <c r="M601" s="6">
        <f t="shared" si="56"/>
        <v>46</v>
      </c>
      <c r="O601" s="2">
        <f t="shared" si="57"/>
        <v>0</v>
      </c>
      <c r="Q601" s="2">
        <f t="shared" si="58"/>
        <v>0</v>
      </c>
      <c r="S601" s="2">
        <f t="shared" si="59"/>
        <v>0</v>
      </c>
      <c r="Y601" s="2">
        <f t="shared" si="60"/>
        <v>0</v>
      </c>
      <c r="Z601" s="2"/>
      <c r="AA601" s="2"/>
      <c r="AB601" s="2"/>
      <c r="AC601" s="2"/>
      <c r="AQ601" t="s">
        <v>3184</v>
      </c>
      <c r="AR601">
        <v>11.5</v>
      </c>
    </row>
    <row r="602" spans="1:49" x14ac:dyDescent="0.25">
      <c r="A602" t="s">
        <v>2792</v>
      </c>
      <c r="B602" t="s">
        <v>2822</v>
      </c>
      <c r="C602" t="s">
        <v>2823</v>
      </c>
      <c r="D602" t="s">
        <v>3179</v>
      </c>
      <c r="E602" t="s">
        <v>3196</v>
      </c>
      <c r="F602" t="s">
        <v>3197</v>
      </c>
      <c r="G602">
        <v>11000</v>
      </c>
      <c r="H602" t="s">
        <v>869</v>
      </c>
      <c r="I602">
        <v>0.2</v>
      </c>
      <c r="L602">
        <f t="shared" si="55"/>
        <v>0</v>
      </c>
      <c r="M602" s="6">
        <f t="shared" si="56"/>
        <v>0</v>
      </c>
      <c r="O602" s="2">
        <f t="shared" si="57"/>
        <v>0</v>
      </c>
      <c r="Q602" s="2">
        <f t="shared" si="58"/>
        <v>0</v>
      </c>
      <c r="S602" s="2">
        <f t="shared" si="59"/>
        <v>0</v>
      </c>
      <c r="Y602" s="2" t="e">
        <f t="shared" si="60"/>
        <v>#DIV/0!</v>
      </c>
      <c r="Z602" s="2"/>
      <c r="AA602" s="2"/>
      <c r="AB602" s="2"/>
      <c r="AC602" s="2"/>
    </row>
    <row r="603" spans="1:49" ht="45" x14ac:dyDescent="0.25">
      <c r="A603" t="s">
        <v>3198</v>
      </c>
      <c r="B603" t="s">
        <v>3199</v>
      </c>
      <c r="C603" t="s">
        <v>3200</v>
      </c>
      <c r="D603" t="s">
        <v>3201</v>
      </c>
      <c r="E603" t="s">
        <v>3202</v>
      </c>
      <c r="F603" t="s">
        <v>3203</v>
      </c>
      <c r="G603">
        <v>110</v>
      </c>
      <c r="H603" t="s">
        <v>128</v>
      </c>
      <c r="I603">
        <v>2</v>
      </c>
      <c r="J603">
        <v>92</v>
      </c>
      <c r="L603">
        <f t="shared" si="55"/>
        <v>92</v>
      </c>
      <c r="M603" s="6">
        <f t="shared" si="56"/>
        <v>83.636363636363626</v>
      </c>
      <c r="N603">
        <v>9.48</v>
      </c>
      <c r="O603" s="2">
        <f t="shared" si="57"/>
        <v>57.45454545454546</v>
      </c>
      <c r="Q603" s="2">
        <f t="shared" si="58"/>
        <v>0</v>
      </c>
      <c r="S603" s="2">
        <f t="shared" si="59"/>
        <v>0</v>
      </c>
      <c r="Y603" s="2">
        <f t="shared" si="60"/>
        <v>0</v>
      </c>
      <c r="Z603" s="2"/>
      <c r="AA603" s="2"/>
      <c r="AB603" s="2"/>
      <c r="AC603" s="2"/>
      <c r="AN603" s="1" t="s">
        <v>3204</v>
      </c>
      <c r="AO603" t="s">
        <v>3205</v>
      </c>
      <c r="AQ603" t="s">
        <v>3206</v>
      </c>
      <c r="AR603">
        <v>92</v>
      </c>
    </row>
    <row r="604" spans="1:49" ht="120" x14ac:dyDescent="0.25">
      <c r="A604" t="s">
        <v>3198</v>
      </c>
      <c r="B604" t="s">
        <v>3207</v>
      </c>
      <c r="C604" t="s">
        <v>3208</v>
      </c>
      <c r="D604" t="s">
        <v>3209</v>
      </c>
      <c r="E604" t="s">
        <v>3210</v>
      </c>
      <c r="F604" t="s">
        <v>3211</v>
      </c>
      <c r="G604">
        <v>5000</v>
      </c>
      <c r="H604" t="s">
        <v>128</v>
      </c>
      <c r="I604">
        <v>25.3</v>
      </c>
      <c r="J604">
        <v>3230</v>
      </c>
      <c r="L604">
        <f t="shared" si="55"/>
        <v>3230</v>
      </c>
      <c r="M604" s="6">
        <f t="shared" si="56"/>
        <v>64.600000000000009</v>
      </c>
      <c r="N604">
        <v>1150</v>
      </c>
      <c r="O604" s="2">
        <f t="shared" si="57"/>
        <v>153.33333333333334</v>
      </c>
      <c r="P604">
        <v>260</v>
      </c>
      <c r="Q604" s="2">
        <f t="shared" si="58"/>
        <v>43.333333333333336</v>
      </c>
      <c r="R604">
        <v>32.4</v>
      </c>
      <c r="S604" s="2">
        <f t="shared" si="59"/>
        <v>53.999999999999993</v>
      </c>
      <c r="T604">
        <v>93.5</v>
      </c>
      <c r="U604">
        <v>82.7</v>
      </c>
      <c r="V604">
        <v>95.4</v>
      </c>
      <c r="W604">
        <v>88.7</v>
      </c>
      <c r="X604">
        <v>86.4</v>
      </c>
      <c r="Y604" s="2">
        <f t="shared" si="60"/>
        <v>55.474716202270393</v>
      </c>
      <c r="Z604" s="2">
        <v>175272</v>
      </c>
      <c r="AA604" s="2"/>
      <c r="AB604" s="2">
        <v>46330</v>
      </c>
      <c r="AC604" s="2"/>
      <c r="AD604">
        <v>17.600000000000001</v>
      </c>
      <c r="AE604">
        <v>24.1</v>
      </c>
      <c r="AK604">
        <v>100</v>
      </c>
      <c r="AN604" s="1" t="s">
        <v>3212</v>
      </c>
      <c r="AO604" s="1" t="s">
        <v>3213</v>
      </c>
      <c r="AP604" t="s">
        <v>3214</v>
      </c>
      <c r="AQ604" t="s">
        <v>3215</v>
      </c>
      <c r="AR604">
        <v>3230</v>
      </c>
    </row>
    <row r="605" spans="1:49" ht="105" x14ac:dyDescent="0.25">
      <c r="A605" t="s">
        <v>3198</v>
      </c>
      <c r="B605" t="s">
        <v>3207</v>
      </c>
      <c r="C605" t="s">
        <v>3208</v>
      </c>
      <c r="D605" t="s">
        <v>3216</v>
      </c>
      <c r="E605" t="s">
        <v>3217</v>
      </c>
      <c r="F605" t="s">
        <v>3218</v>
      </c>
      <c r="G605">
        <v>400</v>
      </c>
      <c r="H605" t="s">
        <v>128</v>
      </c>
      <c r="I605">
        <v>8.3510000000000009</v>
      </c>
      <c r="J605">
        <v>475</v>
      </c>
      <c r="L605">
        <f t="shared" si="55"/>
        <v>475</v>
      </c>
      <c r="M605" s="6">
        <f t="shared" si="56"/>
        <v>118.75</v>
      </c>
      <c r="N605">
        <v>143</v>
      </c>
      <c r="O605" s="2">
        <f t="shared" si="57"/>
        <v>238.33333333333334</v>
      </c>
      <c r="P605">
        <v>28.5</v>
      </c>
      <c r="Q605" s="2">
        <f t="shared" si="58"/>
        <v>59.375</v>
      </c>
      <c r="R605">
        <v>5.93</v>
      </c>
      <c r="S605" s="2">
        <f t="shared" si="59"/>
        <v>123.54166666666666</v>
      </c>
      <c r="T605">
        <v>93.9</v>
      </c>
      <c r="U605">
        <v>0</v>
      </c>
      <c r="V605">
        <v>0</v>
      </c>
      <c r="W605">
        <v>92.8</v>
      </c>
      <c r="X605">
        <v>54.6</v>
      </c>
      <c r="Y605" s="2">
        <f t="shared" si="60"/>
        <v>0</v>
      </c>
      <c r="Z605" s="2"/>
      <c r="AA605" s="2"/>
      <c r="AB605" s="2"/>
      <c r="AC605" s="2"/>
      <c r="AN605" s="1" t="s">
        <v>3219</v>
      </c>
      <c r="AQ605" t="s">
        <v>3220</v>
      </c>
      <c r="AR605">
        <v>475</v>
      </c>
      <c r="AS605" t="s">
        <v>3221</v>
      </c>
      <c r="AT605" t="s">
        <v>144</v>
      </c>
      <c r="AV605" t="s">
        <v>3222</v>
      </c>
      <c r="AW605" t="s">
        <v>261</v>
      </c>
    </row>
    <row r="606" spans="1:49" ht="105" x14ac:dyDescent="0.25">
      <c r="A606" t="s">
        <v>3198</v>
      </c>
      <c r="B606" t="s">
        <v>3207</v>
      </c>
      <c r="C606" t="s">
        <v>3208</v>
      </c>
      <c r="D606" t="s">
        <v>3223</v>
      </c>
      <c r="E606" t="s">
        <v>3224</v>
      </c>
      <c r="F606" t="s">
        <v>3225</v>
      </c>
      <c r="G606">
        <v>420</v>
      </c>
      <c r="H606" t="s">
        <v>128</v>
      </c>
      <c r="J606">
        <v>285</v>
      </c>
      <c r="L606">
        <f t="shared" si="55"/>
        <v>285</v>
      </c>
      <c r="M606" s="6">
        <f t="shared" si="56"/>
        <v>67.857142857142861</v>
      </c>
      <c r="N606">
        <v>70.3</v>
      </c>
      <c r="O606" s="2">
        <f t="shared" si="57"/>
        <v>111.5873015873016</v>
      </c>
      <c r="P606">
        <v>5.05</v>
      </c>
      <c r="Q606" s="2">
        <f t="shared" si="58"/>
        <v>10.019841269841271</v>
      </c>
      <c r="R606">
        <v>0.32</v>
      </c>
      <c r="S606" s="2">
        <f t="shared" si="59"/>
        <v>6.3492063492063489</v>
      </c>
      <c r="T606">
        <v>85.7</v>
      </c>
      <c r="U606">
        <v>82.7</v>
      </c>
      <c r="V606">
        <v>70.400000000000006</v>
      </c>
      <c r="W606">
        <v>0</v>
      </c>
      <c r="X606">
        <v>6.25</v>
      </c>
      <c r="Y606" s="2">
        <f t="shared" si="60"/>
        <v>12.211549707602341</v>
      </c>
      <c r="Z606" s="2"/>
      <c r="AA606" s="2"/>
      <c r="AB606" s="2"/>
      <c r="AC606" s="2"/>
      <c r="AN606" s="1" t="s">
        <v>3226</v>
      </c>
      <c r="AO606" s="1" t="s">
        <v>3227</v>
      </c>
      <c r="AQ606" t="s">
        <v>3220</v>
      </c>
      <c r="AR606">
        <v>115</v>
      </c>
      <c r="AS606" t="s">
        <v>3228</v>
      </c>
      <c r="AT606">
        <v>170</v>
      </c>
    </row>
    <row r="607" spans="1:49" ht="120" x14ac:dyDescent="0.25">
      <c r="A607" t="s">
        <v>3198</v>
      </c>
      <c r="B607" t="s">
        <v>3229</v>
      </c>
      <c r="C607" t="s">
        <v>3230</v>
      </c>
      <c r="D607" t="s">
        <v>3231</v>
      </c>
      <c r="E607" t="s">
        <v>3232</v>
      </c>
      <c r="F607" t="s">
        <v>3233</v>
      </c>
      <c r="G607">
        <v>90</v>
      </c>
      <c r="H607" t="s">
        <v>128</v>
      </c>
      <c r="I607">
        <v>1.5</v>
      </c>
      <c r="J607">
        <v>66</v>
      </c>
      <c r="L607">
        <f t="shared" si="55"/>
        <v>66</v>
      </c>
      <c r="M607" s="6">
        <f t="shared" si="56"/>
        <v>73.333333333333329</v>
      </c>
      <c r="O607" s="2">
        <f t="shared" si="57"/>
        <v>0</v>
      </c>
      <c r="Q607" s="2">
        <f t="shared" si="58"/>
        <v>0</v>
      </c>
      <c r="S607" s="2">
        <f t="shared" si="59"/>
        <v>0</v>
      </c>
      <c r="Y607" s="2">
        <f t="shared" si="60"/>
        <v>0</v>
      </c>
      <c r="Z607" s="2"/>
      <c r="AA607" s="2"/>
      <c r="AB607" s="2"/>
      <c r="AC607" s="2"/>
      <c r="AN607" s="1" t="s">
        <v>3234</v>
      </c>
      <c r="AQ607" t="s">
        <v>3235</v>
      </c>
      <c r="AR607">
        <v>66</v>
      </c>
    </row>
    <row r="608" spans="1:49" ht="90" x14ac:dyDescent="0.25">
      <c r="A608" t="s">
        <v>3198</v>
      </c>
      <c r="B608" t="s">
        <v>3229</v>
      </c>
      <c r="C608" t="s">
        <v>3230</v>
      </c>
      <c r="D608" t="s">
        <v>3236</v>
      </c>
      <c r="E608" t="s">
        <v>3237</v>
      </c>
      <c r="F608" t="s">
        <v>3238</v>
      </c>
      <c r="G608">
        <v>60</v>
      </c>
      <c r="H608" t="s">
        <v>128</v>
      </c>
      <c r="I608">
        <v>1</v>
      </c>
      <c r="J608">
        <v>40</v>
      </c>
      <c r="L608">
        <f t="shared" si="55"/>
        <v>40</v>
      </c>
      <c r="M608" s="6">
        <f t="shared" si="56"/>
        <v>66.666666666666657</v>
      </c>
      <c r="O608" s="2">
        <f t="shared" si="57"/>
        <v>0</v>
      </c>
      <c r="Q608" s="2">
        <f t="shared" si="58"/>
        <v>0</v>
      </c>
      <c r="S608" s="2">
        <f t="shared" si="59"/>
        <v>0</v>
      </c>
      <c r="Y608" s="2">
        <f t="shared" si="60"/>
        <v>0</v>
      </c>
      <c r="Z608" s="2"/>
      <c r="AA608" s="2"/>
      <c r="AB608" s="2"/>
      <c r="AC608" s="2"/>
      <c r="AN608" s="1" t="s">
        <v>3239</v>
      </c>
      <c r="AQ608" t="s">
        <v>3235</v>
      </c>
      <c r="AR608">
        <v>40</v>
      </c>
    </row>
    <row r="609" spans="1:48" ht="90" x14ac:dyDescent="0.25">
      <c r="A609" t="s">
        <v>3198</v>
      </c>
      <c r="B609" t="s">
        <v>3229</v>
      </c>
      <c r="C609" t="s">
        <v>3230</v>
      </c>
      <c r="D609" t="s">
        <v>3240</v>
      </c>
      <c r="E609" t="s">
        <v>3241</v>
      </c>
      <c r="F609" t="s">
        <v>3242</v>
      </c>
      <c r="G609">
        <v>350</v>
      </c>
      <c r="H609" t="s">
        <v>128</v>
      </c>
      <c r="I609">
        <v>3</v>
      </c>
      <c r="J609">
        <v>322</v>
      </c>
      <c r="L609">
        <f t="shared" si="55"/>
        <v>322</v>
      </c>
      <c r="M609" s="6">
        <f t="shared" si="56"/>
        <v>92</v>
      </c>
      <c r="O609" s="2">
        <f t="shared" si="57"/>
        <v>0</v>
      </c>
      <c r="Q609" s="2">
        <f t="shared" si="58"/>
        <v>0</v>
      </c>
      <c r="S609" s="2">
        <f t="shared" si="59"/>
        <v>0</v>
      </c>
      <c r="Y609" s="2">
        <f t="shared" si="60"/>
        <v>0</v>
      </c>
      <c r="Z609" s="2"/>
      <c r="AA609" s="2"/>
      <c r="AB609" s="2"/>
      <c r="AC609" s="2"/>
      <c r="AD609">
        <v>0.64</v>
      </c>
      <c r="AG609">
        <v>100</v>
      </c>
      <c r="AN609" s="1" t="s">
        <v>3243</v>
      </c>
      <c r="AQ609" t="s">
        <v>3244</v>
      </c>
      <c r="AR609">
        <v>322</v>
      </c>
    </row>
    <row r="610" spans="1:48" ht="75" x14ac:dyDescent="0.25">
      <c r="A610" t="s">
        <v>3198</v>
      </c>
      <c r="B610" t="s">
        <v>3199</v>
      </c>
      <c r="C610" t="s">
        <v>3200</v>
      </c>
      <c r="E610" t="s">
        <v>3245</v>
      </c>
      <c r="F610" t="s">
        <v>3246</v>
      </c>
      <c r="G610">
        <v>300</v>
      </c>
      <c r="H610" t="s">
        <v>128</v>
      </c>
      <c r="I610">
        <v>2.72</v>
      </c>
      <c r="J610">
        <v>191</v>
      </c>
      <c r="L610">
        <f t="shared" si="55"/>
        <v>191</v>
      </c>
      <c r="M610" s="6">
        <f t="shared" si="56"/>
        <v>63.666666666666671</v>
      </c>
      <c r="O610" s="2">
        <f t="shared" si="57"/>
        <v>0</v>
      </c>
      <c r="Q610" s="2">
        <f t="shared" si="58"/>
        <v>0</v>
      </c>
      <c r="S610" s="2">
        <f t="shared" si="59"/>
        <v>0</v>
      </c>
      <c r="Y610" s="2">
        <f t="shared" si="60"/>
        <v>0</v>
      </c>
      <c r="Z610" s="2"/>
      <c r="AA610" s="2"/>
      <c r="AB610" s="2"/>
      <c r="AC610" s="2"/>
      <c r="AN610" s="1" t="s">
        <v>3247</v>
      </c>
      <c r="AQ610" t="s">
        <v>3248</v>
      </c>
      <c r="AR610">
        <v>191</v>
      </c>
    </row>
    <row r="611" spans="1:48" ht="120" x14ac:dyDescent="0.25">
      <c r="A611" t="s">
        <v>3198</v>
      </c>
      <c r="B611" t="s">
        <v>3199</v>
      </c>
      <c r="C611" t="s">
        <v>3200</v>
      </c>
      <c r="E611" t="s">
        <v>3249</v>
      </c>
      <c r="F611" t="s">
        <v>3250</v>
      </c>
      <c r="G611">
        <v>9600</v>
      </c>
      <c r="H611" t="s">
        <v>128</v>
      </c>
      <c r="J611">
        <v>2617</v>
      </c>
      <c r="L611">
        <f t="shared" si="55"/>
        <v>2617</v>
      </c>
      <c r="M611" s="6">
        <f t="shared" si="56"/>
        <v>27.260416666666664</v>
      </c>
      <c r="N611">
        <v>1237</v>
      </c>
      <c r="O611" s="2">
        <f t="shared" si="57"/>
        <v>85.902777777777771</v>
      </c>
      <c r="P611">
        <v>277</v>
      </c>
      <c r="Q611" s="2">
        <f t="shared" si="58"/>
        <v>24.045138888888889</v>
      </c>
      <c r="R611">
        <v>20</v>
      </c>
      <c r="S611" s="2">
        <f t="shared" si="59"/>
        <v>17.361111111111111</v>
      </c>
      <c r="T611">
        <v>93.5</v>
      </c>
      <c r="U611">
        <v>83</v>
      </c>
      <c r="V611">
        <v>95.6</v>
      </c>
      <c r="W611">
        <v>72.400000000000006</v>
      </c>
      <c r="X611">
        <v>83.5</v>
      </c>
      <c r="Y611" s="2">
        <f t="shared" si="60"/>
        <v>73.210419054897471</v>
      </c>
      <c r="Z611" s="2"/>
      <c r="AA611" s="2"/>
      <c r="AB611" s="2"/>
      <c r="AC611" s="2"/>
      <c r="AD611">
        <v>25.1</v>
      </c>
      <c r="AK611">
        <v>100</v>
      </c>
      <c r="AN611" s="1" t="s">
        <v>3251</v>
      </c>
      <c r="AO611" t="s">
        <v>3252</v>
      </c>
      <c r="AQ611" t="s">
        <v>3253</v>
      </c>
      <c r="AR611">
        <v>430</v>
      </c>
      <c r="AS611" t="s">
        <v>3254</v>
      </c>
      <c r="AT611">
        <v>2187</v>
      </c>
    </row>
    <row r="612" spans="1:48" ht="45" x14ac:dyDescent="0.25">
      <c r="A612" t="s">
        <v>3198</v>
      </c>
      <c r="B612" t="s">
        <v>3255</v>
      </c>
      <c r="C612" t="s">
        <v>3256</v>
      </c>
      <c r="D612" t="s">
        <v>3257</v>
      </c>
      <c r="E612" t="s">
        <v>3258</v>
      </c>
      <c r="F612" t="s">
        <v>3259</v>
      </c>
      <c r="G612">
        <v>100</v>
      </c>
      <c r="H612" t="s">
        <v>128</v>
      </c>
      <c r="I612">
        <v>2.4500000000000002</v>
      </c>
      <c r="J612">
        <v>92</v>
      </c>
      <c r="L612">
        <f t="shared" si="55"/>
        <v>92</v>
      </c>
      <c r="M612" s="6">
        <f t="shared" si="56"/>
        <v>92</v>
      </c>
      <c r="O612" s="2">
        <f t="shared" si="57"/>
        <v>0</v>
      </c>
      <c r="Q612" s="2">
        <f t="shared" si="58"/>
        <v>0</v>
      </c>
      <c r="S612" s="2">
        <f t="shared" si="59"/>
        <v>0</v>
      </c>
      <c r="Y612" s="2">
        <f t="shared" si="60"/>
        <v>0</v>
      </c>
      <c r="Z612" s="2"/>
      <c r="AA612" s="2"/>
      <c r="AB612" s="2"/>
      <c r="AC612" s="2"/>
      <c r="AN612" s="1" t="s">
        <v>3260</v>
      </c>
      <c r="AQ612" t="s">
        <v>3261</v>
      </c>
      <c r="AR612">
        <v>92</v>
      </c>
    </row>
    <row r="613" spans="1:48" ht="120" x14ac:dyDescent="0.25">
      <c r="A613" t="s">
        <v>3198</v>
      </c>
      <c r="B613" t="s">
        <v>3199</v>
      </c>
      <c r="C613" t="s">
        <v>3200</v>
      </c>
      <c r="D613" t="s">
        <v>3201</v>
      </c>
      <c r="E613" t="s">
        <v>3262</v>
      </c>
      <c r="F613" t="s">
        <v>3263</v>
      </c>
      <c r="G613">
        <v>150</v>
      </c>
      <c r="H613" t="s">
        <v>128</v>
      </c>
      <c r="I613">
        <v>2.2000000000000002</v>
      </c>
      <c r="J613">
        <v>110</v>
      </c>
      <c r="L613">
        <f t="shared" si="55"/>
        <v>110</v>
      </c>
      <c r="M613" s="6">
        <f t="shared" si="56"/>
        <v>73.333333333333329</v>
      </c>
      <c r="O613" s="2">
        <f t="shared" si="57"/>
        <v>0</v>
      </c>
      <c r="Q613" s="2">
        <f t="shared" si="58"/>
        <v>0</v>
      </c>
      <c r="S613" s="2">
        <f t="shared" si="59"/>
        <v>0</v>
      </c>
      <c r="Y613" s="2">
        <f t="shared" si="60"/>
        <v>0</v>
      </c>
      <c r="Z613" s="2"/>
      <c r="AA613" s="2"/>
      <c r="AB613" s="2"/>
      <c r="AC613" s="2"/>
      <c r="AN613" s="1" t="s">
        <v>3264</v>
      </c>
      <c r="AQ613" t="s">
        <v>3265</v>
      </c>
      <c r="AR613">
        <v>110</v>
      </c>
    </row>
    <row r="614" spans="1:48" ht="30" x14ac:dyDescent="0.25">
      <c r="A614" t="s">
        <v>3198</v>
      </c>
      <c r="B614" t="s">
        <v>3207</v>
      </c>
      <c r="C614" t="s">
        <v>3208</v>
      </c>
      <c r="D614" t="s">
        <v>3223</v>
      </c>
      <c r="E614" t="s">
        <v>3266</v>
      </c>
      <c r="F614" t="s">
        <v>3267</v>
      </c>
      <c r="G614">
        <v>260</v>
      </c>
      <c r="H614" t="s">
        <v>128</v>
      </c>
      <c r="I614">
        <v>1.2</v>
      </c>
      <c r="J614">
        <v>190</v>
      </c>
      <c r="L614">
        <f t="shared" si="55"/>
        <v>190</v>
      </c>
      <c r="M614" s="6">
        <f t="shared" si="56"/>
        <v>73.076923076923066</v>
      </c>
      <c r="O614" s="2">
        <f t="shared" si="57"/>
        <v>0</v>
      </c>
      <c r="Q614" s="2">
        <f t="shared" si="58"/>
        <v>0</v>
      </c>
      <c r="S614" s="2">
        <f t="shared" si="59"/>
        <v>0</v>
      </c>
      <c r="Y614" s="2">
        <f t="shared" si="60"/>
        <v>0</v>
      </c>
      <c r="Z614" s="2"/>
      <c r="AA614" s="2"/>
      <c r="AB614" s="2"/>
      <c r="AC614" s="2"/>
      <c r="AN614" s="1" t="s">
        <v>3268</v>
      </c>
      <c r="AQ614" t="s">
        <v>3228</v>
      </c>
      <c r="AR614">
        <v>190</v>
      </c>
      <c r="AS614" t="s">
        <v>3269</v>
      </c>
      <c r="AT614" t="s">
        <v>182</v>
      </c>
    </row>
    <row r="615" spans="1:48" ht="60" x14ac:dyDescent="0.25">
      <c r="A615" t="s">
        <v>3198</v>
      </c>
      <c r="B615" t="s">
        <v>3207</v>
      </c>
      <c r="C615" t="s">
        <v>3208</v>
      </c>
      <c r="D615" t="s">
        <v>3223</v>
      </c>
      <c r="E615" t="s">
        <v>3270</v>
      </c>
      <c r="F615" t="s">
        <v>3271</v>
      </c>
      <c r="G615">
        <v>290</v>
      </c>
      <c r="H615" t="s">
        <v>128</v>
      </c>
      <c r="I615">
        <v>2</v>
      </c>
      <c r="J615">
        <v>229</v>
      </c>
      <c r="L615">
        <f t="shared" si="55"/>
        <v>229</v>
      </c>
      <c r="M615" s="6">
        <f t="shared" si="56"/>
        <v>78.965517241379317</v>
      </c>
      <c r="O615" s="2">
        <f t="shared" si="57"/>
        <v>0</v>
      </c>
      <c r="Q615" s="2">
        <f t="shared" si="58"/>
        <v>0</v>
      </c>
      <c r="S615" s="2">
        <f t="shared" si="59"/>
        <v>0</v>
      </c>
      <c r="Y615" s="2">
        <f t="shared" si="60"/>
        <v>0</v>
      </c>
      <c r="Z615" s="2"/>
      <c r="AA615" s="2"/>
      <c r="AB615" s="2"/>
      <c r="AC615" s="2"/>
      <c r="AN615" s="1" t="s">
        <v>3272</v>
      </c>
      <c r="AQ615" t="s">
        <v>3228</v>
      </c>
      <c r="AR615">
        <v>229</v>
      </c>
    </row>
    <row r="616" spans="1:48" ht="120" x14ac:dyDescent="0.25">
      <c r="A616" t="s">
        <v>3198</v>
      </c>
      <c r="B616" t="s">
        <v>3199</v>
      </c>
      <c r="C616" t="s">
        <v>3200</v>
      </c>
      <c r="D616" t="s">
        <v>3273</v>
      </c>
      <c r="E616" t="s">
        <v>3274</v>
      </c>
      <c r="F616" t="s">
        <v>3275</v>
      </c>
      <c r="G616">
        <v>200</v>
      </c>
      <c r="H616" t="s">
        <v>128</v>
      </c>
      <c r="I616">
        <v>3</v>
      </c>
      <c r="J616">
        <v>140</v>
      </c>
      <c r="L616">
        <f t="shared" si="55"/>
        <v>140</v>
      </c>
      <c r="M616" s="6">
        <f t="shared" si="56"/>
        <v>70</v>
      </c>
      <c r="O616" s="2">
        <f t="shared" si="57"/>
        <v>0</v>
      </c>
      <c r="Q616" s="2">
        <f t="shared" si="58"/>
        <v>0</v>
      </c>
      <c r="S616" s="2">
        <f t="shared" si="59"/>
        <v>0</v>
      </c>
      <c r="Y616" s="2">
        <f t="shared" si="60"/>
        <v>0</v>
      </c>
      <c r="Z616" s="2"/>
      <c r="AA616" s="2"/>
      <c r="AB616" s="2"/>
      <c r="AC616" s="2"/>
      <c r="AN616" s="1" t="s">
        <v>3276</v>
      </c>
      <c r="AQ616" t="s">
        <v>3277</v>
      </c>
      <c r="AR616">
        <v>140</v>
      </c>
    </row>
    <row r="617" spans="1:48" ht="90" x14ac:dyDescent="0.25">
      <c r="A617" t="s">
        <v>3198</v>
      </c>
      <c r="B617" t="s">
        <v>3199</v>
      </c>
      <c r="C617" t="s">
        <v>3200</v>
      </c>
      <c r="E617" t="s">
        <v>3278</v>
      </c>
      <c r="F617" t="s">
        <v>3279</v>
      </c>
      <c r="G617">
        <v>250</v>
      </c>
      <c r="H617" t="s">
        <v>128</v>
      </c>
      <c r="I617">
        <v>4.7960000000000003</v>
      </c>
      <c r="J617">
        <v>448</v>
      </c>
      <c r="L617">
        <f t="shared" si="55"/>
        <v>448</v>
      </c>
      <c r="M617" s="6">
        <f t="shared" si="56"/>
        <v>179.20000000000002</v>
      </c>
      <c r="O617" s="2">
        <f t="shared" si="57"/>
        <v>0</v>
      </c>
      <c r="Q617" s="2">
        <f t="shared" si="58"/>
        <v>0</v>
      </c>
      <c r="S617" s="2">
        <f t="shared" si="59"/>
        <v>0</v>
      </c>
      <c r="Y617" s="2">
        <f t="shared" si="60"/>
        <v>0</v>
      </c>
      <c r="Z617" s="2"/>
      <c r="AA617" s="2"/>
      <c r="AB617" s="2"/>
      <c r="AC617" s="2"/>
      <c r="AN617" s="1" t="s">
        <v>3280</v>
      </c>
      <c r="AQ617" t="s">
        <v>3281</v>
      </c>
      <c r="AR617">
        <v>98</v>
      </c>
      <c r="AS617" t="s">
        <v>3282</v>
      </c>
      <c r="AT617">
        <v>350</v>
      </c>
      <c r="AU617" t="s">
        <v>3221</v>
      </c>
      <c r="AV617" t="s">
        <v>144</v>
      </c>
    </row>
    <row r="618" spans="1:48" ht="60" x14ac:dyDescent="0.25">
      <c r="A618" t="s">
        <v>3198</v>
      </c>
      <c r="B618" t="s">
        <v>3207</v>
      </c>
      <c r="C618" t="s">
        <v>3208</v>
      </c>
      <c r="D618" t="s">
        <v>3209</v>
      </c>
      <c r="E618" t="s">
        <v>3283</v>
      </c>
      <c r="F618" t="s">
        <v>3284</v>
      </c>
      <c r="G618">
        <v>180</v>
      </c>
      <c r="H618" t="s">
        <v>128</v>
      </c>
      <c r="I618">
        <v>3.2669999999999999</v>
      </c>
      <c r="J618">
        <v>132</v>
      </c>
      <c r="L618">
        <f t="shared" si="55"/>
        <v>132</v>
      </c>
      <c r="M618" s="6">
        <f t="shared" si="56"/>
        <v>73.333333333333329</v>
      </c>
      <c r="O618" s="2">
        <f t="shared" si="57"/>
        <v>0</v>
      </c>
      <c r="Q618" s="2">
        <f t="shared" si="58"/>
        <v>0</v>
      </c>
      <c r="S618" s="2">
        <f t="shared" si="59"/>
        <v>0</v>
      </c>
      <c r="Y618" s="2">
        <f t="shared" si="60"/>
        <v>0</v>
      </c>
      <c r="Z618" s="2"/>
      <c r="AA618" s="2"/>
      <c r="AB618" s="2"/>
      <c r="AC618" s="2"/>
      <c r="AN618" s="1" t="s">
        <v>3285</v>
      </c>
      <c r="AO618" s="1" t="s">
        <v>3286</v>
      </c>
      <c r="AQ618" t="s">
        <v>3287</v>
      </c>
      <c r="AR618">
        <v>132</v>
      </c>
    </row>
    <row r="619" spans="1:48" ht="75" x14ac:dyDescent="0.25">
      <c r="A619" t="s">
        <v>3198</v>
      </c>
      <c r="B619" t="s">
        <v>3199</v>
      </c>
      <c r="C619" t="s">
        <v>3200</v>
      </c>
      <c r="D619" t="s">
        <v>3273</v>
      </c>
      <c r="E619" t="s">
        <v>3288</v>
      </c>
      <c r="F619" t="s">
        <v>3289</v>
      </c>
      <c r="G619">
        <v>190</v>
      </c>
      <c r="H619" t="s">
        <v>128</v>
      </c>
      <c r="I619">
        <v>2.5449999999999999</v>
      </c>
      <c r="J619">
        <v>125</v>
      </c>
      <c r="L619">
        <f t="shared" si="55"/>
        <v>125</v>
      </c>
      <c r="M619" s="6">
        <f t="shared" si="56"/>
        <v>65.789473684210535</v>
      </c>
      <c r="O619" s="2">
        <f t="shared" si="57"/>
        <v>0</v>
      </c>
      <c r="Q619" s="2">
        <f t="shared" si="58"/>
        <v>0</v>
      </c>
      <c r="S619" s="2">
        <f t="shared" si="59"/>
        <v>0</v>
      </c>
      <c r="Y619" s="2">
        <f t="shared" si="60"/>
        <v>0</v>
      </c>
      <c r="Z619" s="2"/>
      <c r="AA619" s="2"/>
      <c r="AB619" s="2"/>
      <c r="AC619" s="2"/>
      <c r="AN619" s="1" t="s">
        <v>3290</v>
      </c>
      <c r="AQ619" t="s">
        <v>3291</v>
      </c>
      <c r="AR619">
        <v>125</v>
      </c>
    </row>
    <row r="620" spans="1:48" ht="45" x14ac:dyDescent="0.25">
      <c r="A620" t="s">
        <v>3198</v>
      </c>
      <c r="B620" t="s">
        <v>3199</v>
      </c>
      <c r="C620" t="s">
        <v>3200</v>
      </c>
      <c r="E620" t="s">
        <v>3292</v>
      </c>
      <c r="F620" t="s">
        <v>3293</v>
      </c>
      <c r="G620">
        <v>550</v>
      </c>
      <c r="H620" t="s">
        <v>128</v>
      </c>
      <c r="I620">
        <v>9.6999999999999993</v>
      </c>
      <c r="J620">
        <v>302</v>
      </c>
      <c r="L620">
        <f t="shared" si="55"/>
        <v>302</v>
      </c>
      <c r="M620" s="6">
        <f t="shared" si="56"/>
        <v>54.909090909090907</v>
      </c>
      <c r="N620">
        <v>78.099999999999994</v>
      </c>
      <c r="O620" s="2">
        <f t="shared" si="57"/>
        <v>94.666666666666657</v>
      </c>
      <c r="P620">
        <v>42.3</v>
      </c>
      <c r="Q620" s="2">
        <f t="shared" si="58"/>
        <v>64.090909090909093</v>
      </c>
      <c r="R620">
        <v>3.59</v>
      </c>
      <c r="S620" s="2">
        <f t="shared" si="59"/>
        <v>54.393939393939384</v>
      </c>
      <c r="T620">
        <v>97.7</v>
      </c>
      <c r="U620">
        <v>90.7</v>
      </c>
      <c r="V620">
        <v>99.4</v>
      </c>
      <c r="W620">
        <v>93.3</v>
      </c>
      <c r="X620">
        <v>0</v>
      </c>
      <c r="Y620" s="2">
        <f t="shared" si="60"/>
        <v>105.86672185430461</v>
      </c>
      <c r="Z620" s="2"/>
      <c r="AA620" s="2"/>
      <c r="AB620" s="2"/>
      <c r="AC620" s="2"/>
      <c r="AN620" s="1" t="s">
        <v>3294</v>
      </c>
      <c r="AO620" t="s">
        <v>3295</v>
      </c>
      <c r="AQ620" t="s">
        <v>3296</v>
      </c>
      <c r="AR620">
        <v>302</v>
      </c>
    </row>
  </sheetData>
  <autoFilter ref="A4:DW620"/>
  <mergeCells count="4">
    <mergeCell ref="T3:X3"/>
    <mergeCell ref="AD3:AE3"/>
    <mergeCell ref="AF3:AL3"/>
    <mergeCell ref="AN3:AP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Performance</vt:lpstr>
      <vt:lpstr>Feuil2</vt:lpstr>
      <vt:lpstr>Feuil3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PROST</dc:creator>
  <cp:lastModifiedBy>MENEGON THIERRY</cp:lastModifiedBy>
  <dcterms:created xsi:type="dcterms:W3CDTF">2020-05-12T14:30:24Z</dcterms:created>
  <dcterms:modified xsi:type="dcterms:W3CDTF">2020-05-13T13:41:35Z</dcterms:modified>
</cp:coreProperties>
</file>