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770" activeTab="0"/>
  </bookViews>
  <sheets>
    <sheet name="PSG oblig. &amp; volontaires" sheetId="1" r:id="rId1"/>
  </sheets>
  <definedNames/>
  <calcPr fullCalcOnLoad="1"/>
</workbook>
</file>

<file path=xl/sharedStrings.xml><?xml version="1.0" encoding="utf-8"?>
<sst xmlns="http://schemas.openxmlformats.org/spreadsheetml/2006/main" count="157" uniqueCount="57">
  <si>
    <t>Dépt</t>
  </si>
  <si>
    <t>TOTAL</t>
  </si>
  <si>
    <t>Dotées d'un PSG</t>
  </si>
  <si>
    <t>En RSAAC*</t>
  </si>
  <si>
    <t>En instance</t>
  </si>
  <si>
    <t xml:space="preserve">     Nombre</t>
  </si>
  <si>
    <t xml:space="preserve">    Surface</t>
  </si>
  <si>
    <t xml:space="preserve">      Surface</t>
  </si>
  <si>
    <t>Surface</t>
  </si>
  <si>
    <t>Nombre</t>
  </si>
  <si>
    <t>Nord-Pas de Calais</t>
  </si>
  <si>
    <t>Picardie</t>
  </si>
  <si>
    <t>%</t>
  </si>
  <si>
    <t>Normandie</t>
  </si>
  <si>
    <t>Champagne</t>
  </si>
  <si>
    <t>Lorraine-</t>
  </si>
  <si>
    <t>Alsace</t>
  </si>
  <si>
    <t>Bretagne</t>
  </si>
  <si>
    <t>* RSAAC = Régime Spécial d'Autorisation Administrative de Coupe</t>
  </si>
  <si>
    <t>Dépt.</t>
  </si>
  <si>
    <t>Ile de France-</t>
  </si>
  <si>
    <t>Centre</t>
  </si>
  <si>
    <t>Bourgogne</t>
  </si>
  <si>
    <t>Franche-</t>
  </si>
  <si>
    <t>Comté</t>
  </si>
  <si>
    <t>Poitou-</t>
  </si>
  <si>
    <t>Charentes</t>
  </si>
  <si>
    <t>Limousin</t>
  </si>
  <si>
    <t>Auvergne</t>
  </si>
  <si>
    <t>Rhône-</t>
  </si>
  <si>
    <t>Alpes</t>
  </si>
  <si>
    <t>Aquitaine</t>
  </si>
  <si>
    <t>Midi-</t>
  </si>
  <si>
    <t>Pyrénées</t>
  </si>
  <si>
    <t>Languedoc-</t>
  </si>
  <si>
    <t>Roussillon</t>
  </si>
  <si>
    <t xml:space="preserve"> </t>
  </si>
  <si>
    <t>2A</t>
  </si>
  <si>
    <t>2B</t>
  </si>
  <si>
    <t>Corse</t>
  </si>
  <si>
    <t>TOTAUX NATIONAUX</t>
  </si>
  <si>
    <t>TOTAL FRANCE</t>
  </si>
  <si>
    <t xml:space="preserve"> Surface</t>
  </si>
  <si>
    <t xml:space="preserve"> Nombre</t>
  </si>
  <si>
    <t xml:space="preserve">  Nombre</t>
  </si>
  <si>
    <t xml:space="preserve">  Surface</t>
  </si>
  <si>
    <t>Loire</t>
  </si>
  <si>
    <t>Total France sans les 15 départements méditerranéens</t>
  </si>
  <si>
    <t>Total des 15 départements méditerranéens</t>
  </si>
  <si>
    <t xml:space="preserve">Tableau 451 - Propriétés d'une surface supérieure ou égale à 25 ha concernées par les PSG </t>
  </si>
  <si>
    <t>PACA</t>
  </si>
  <si>
    <t>Ardenne</t>
  </si>
  <si>
    <t>Pays de</t>
  </si>
  <si>
    <t>Propriétés non soumises à PSG (= PSG volontaires) car seuil ou non d'un seul tenant</t>
  </si>
  <si>
    <t>Total France</t>
  </si>
  <si>
    <t>TOTAL PSG OBLIGATOIRES ET VOLONTAIRES</t>
  </si>
  <si>
    <t>Propriétés non soumises à PSG (= PSG volontaires) car &lt; seuil ou non d'un seul tenant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</si>
</sst>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Helv"/>
      <family val="0"/>
    </font>
    <font>
      <sz val="9"/>
      <color indexed="8"/>
      <name val="Helv"/>
      <family val="0"/>
    </font>
    <font>
      <sz val="9"/>
      <color indexed="8"/>
      <name val="Arial"/>
      <family val="0"/>
    </font>
    <font>
      <i/>
      <sz val="9"/>
      <color indexed="8"/>
      <name val="Helv"/>
      <family val="0"/>
    </font>
    <font>
      <sz val="14"/>
      <color indexed="8"/>
      <name val="Britannic Bold"/>
      <family val="2"/>
    </font>
    <font>
      <b/>
      <sz val="10"/>
      <color indexed="8"/>
      <name val="Helv"/>
      <family val="0"/>
    </font>
    <font>
      <sz val="10"/>
      <color indexed="8"/>
      <name val="Arial"/>
      <family val="0"/>
    </font>
    <font>
      <b/>
      <sz val="8"/>
      <color indexed="8"/>
      <name val="Helv"/>
      <family val="0"/>
    </font>
    <font>
      <sz val="6"/>
      <color indexed="8"/>
      <name val="Helv"/>
      <family val="0"/>
    </font>
    <font>
      <sz val="10"/>
      <color indexed="8"/>
      <name val="Helv"/>
      <family val="0"/>
    </font>
    <font>
      <i/>
      <sz val="8"/>
      <color indexed="8"/>
      <name val="Helv"/>
      <family val="0"/>
    </font>
    <font>
      <sz val="8"/>
      <color indexed="8"/>
      <name val="Helv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Helv"/>
      <family val="0"/>
    </font>
    <font>
      <sz val="8"/>
      <color indexed="8"/>
      <name val="Arial"/>
      <family val="0"/>
    </font>
    <font>
      <sz val="8"/>
      <name val="Arial"/>
      <family val="0"/>
    </font>
    <font>
      <sz val="7"/>
      <color indexed="8"/>
      <name val="Helv"/>
      <family val="0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dotted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dotted"/>
      <right style="hair"/>
      <top>
        <color indexed="63"/>
      </top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thin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3" fontId="4" fillId="0" borderId="2" xfId="17" applyNumberFormat="1" applyFont="1" applyBorder="1" applyAlignment="1">
      <alignment horizontal="center"/>
    </xf>
    <xf numFmtId="3" fontId="4" fillId="0" borderId="3" xfId="17" applyNumberFormat="1" applyFont="1" applyBorder="1" applyAlignment="1">
      <alignment horizontal="center"/>
    </xf>
    <xf numFmtId="3" fontId="3" fillId="2" borderId="4" xfId="17" applyNumberFormat="1" applyFont="1" applyFill="1" applyBorder="1" applyAlignment="1">
      <alignment/>
    </xf>
    <xf numFmtId="3" fontId="3" fillId="2" borderId="5" xfId="17" applyNumberFormat="1" applyFont="1" applyFill="1" applyBorder="1" applyAlignment="1">
      <alignment/>
    </xf>
    <xf numFmtId="3" fontId="4" fillId="0" borderId="6" xfId="17" applyNumberFormat="1" applyFont="1" applyBorder="1" applyAlignment="1">
      <alignment horizontal="right"/>
    </xf>
    <xf numFmtId="3" fontId="6" fillId="0" borderId="0" xfId="17" applyNumberFormat="1" applyFont="1" applyBorder="1" applyAlignment="1">
      <alignment horizontal="centerContinuous"/>
    </xf>
    <xf numFmtId="3" fontId="3" fillId="0" borderId="0" xfId="17" applyNumberFormat="1" applyFont="1" applyBorder="1" applyAlignment="1">
      <alignment horizontal="centerContinuous"/>
    </xf>
    <xf numFmtId="3" fontId="12" fillId="0" borderId="6" xfId="17" applyNumberFormat="1" applyFont="1" applyBorder="1" applyAlignment="1">
      <alignment horizontal="right"/>
    </xf>
    <xf numFmtId="3" fontId="3" fillId="2" borderId="1" xfId="17" applyNumberFormat="1" applyFont="1" applyFill="1" applyBorder="1" applyAlignment="1">
      <alignment/>
    </xf>
    <xf numFmtId="3" fontId="13" fillId="0" borderId="0" xfId="17" applyNumberFormat="1" applyFont="1" applyBorder="1" applyAlignment="1">
      <alignment horizontal="centerContinuous"/>
    </xf>
    <xf numFmtId="3" fontId="8" fillId="0" borderId="0" xfId="17" applyNumberFormat="1" applyFont="1" applyBorder="1" applyAlignment="1">
      <alignment horizontal="centerContinuous"/>
    </xf>
    <xf numFmtId="3" fontId="8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1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3" fontId="5" fillId="0" borderId="7" xfId="17" applyNumberFormat="1" applyFont="1" applyBorder="1" applyAlignment="1">
      <alignment/>
    </xf>
    <xf numFmtId="3" fontId="5" fillId="0" borderId="6" xfId="17" applyNumberFormat="1" applyFont="1" applyBorder="1" applyAlignment="1">
      <alignment/>
    </xf>
    <xf numFmtId="3" fontId="5" fillId="0" borderId="8" xfId="17" applyNumberFormat="1" applyFont="1" applyBorder="1" applyAlignment="1">
      <alignment/>
    </xf>
    <xf numFmtId="3" fontId="4" fillId="0" borderId="7" xfId="17" applyNumberFormat="1" applyFont="1" applyBorder="1" applyAlignment="1">
      <alignment/>
    </xf>
    <xf numFmtId="3" fontId="4" fillId="0" borderId="8" xfId="17" applyNumberFormat="1" applyFont="1" applyBorder="1" applyAlignment="1">
      <alignment/>
    </xf>
    <xf numFmtId="3" fontId="5" fillId="0" borderId="7" xfId="17" applyNumberFormat="1" applyFont="1" applyBorder="1" applyAlignment="1">
      <alignment/>
    </xf>
    <xf numFmtId="3" fontId="3" fillId="2" borderId="7" xfId="17" applyNumberFormat="1" applyFont="1" applyFill="1" applyBorder="1" applyAlignment="1">
      <alignment/>
    </xf>
    <xf numFmtId="3" fontId="3" fillId="2" borderId="9" xfId="17" applyNumberFormat="1" applyFont="1" applyFill="1" applyBorder="1" applyAlignment="1">
      <alignment/>
    </xf>
    <xf numFmtId="3" fontId="9" fillId="0" borderId="7" xfId="17" applyNumberFormat="1" applyFont="1" applyBorder="1" applyAlignment="1">
      <alignment/>
    </xf>
    <xf numFmtId="3" fontId="9" fillId="0" borderId="10" xfId="17" applyNumberFormat="1" applyFont="1" applyBorder="1" applyAlignment="1">
      <alignment/>
    </xf>
    <xf numFmtId="3" fontId="12" fillId="0" borderId="7" xfId="17" applyNumberFormat="1" applyFont="1" applyBorder="1" applyAlignment="1">
      <alignment/>
    </xf>
    <xf numFmtId="3" fontId="12" fillId="0" borderId="10" xfId="17" applyNumberFormat="1" applyFont="1" applyBorder="1" applyAlignment="1">
      <alignment/>
    </xf>
    <xf numFmtId="3" fontId="8" fillId="0" borderId="10" xfId="17" applyNumberFormat="1" applyFont="1" applyFill="1" applyBorder="1" applyAlignment="1">
      <alignment/>
    </xf>
    <xf numFmtId="3" fontId="8" fillId="0" borderId="11" xfId="17" applyNumberFormat="1" applyFont="1" applyBorder="1" applyAlignment="1">
      <alignment/>
    </xf>
    <xf numFmtId="3" fontId="9" fillId="0" borderId="7" xfId="17" applyNumberFormat="1" applyFont="1" applyBorder="1" applyAlignment="1">
      <alignment/>
    </xf>
    <xf numFmtId="3" fontId="9" fillId="0" borderId="8" xfId="17" applyNumberFormat="1" applyFont="1" applyBorder="1" applyAlignment="1">
      <alignment/>
    </xf>
    <xf numFmtId="3" fontId="3" fillId="0" borderId="12" xfId="17" applyNumberFormat="1" applyFont="1" applyFill="1" applyBorder="1" applyAlignment="1">
      <alignment/>
    </xf>
    <xf numFmtId="3" fontId="3" fillId="0" borderId="13" xfId="17" applyNumberFormat="1" applyFont="1" applyBorder="1" applyAlignment="1">
      <alignment horizontal="centerContinuous"/>
    </xf>
    <xf numFmtId="3" fontId="3" fillId="0" borderId="14" xfId="17" applyNumberFormat="1" applyFont="1" applyBorder="1" applyAlignment="1">
      <alignment horizontal="centerContinuous"/>
    </xf>
    <xf numFmtId="3" fontId="3" fillId="0" borderId="13" xfId="17" applyNumberFormat="1" applyFont="1" applyBorder="1" applyAlignment="1">
      <alignment horizontal="centerContinuous" vertical="center"/>
    </xf>
    <xf numFmtId="3" fontId="3" fillId="0" borderId="15" xfId="17" applyNumberFormat="1" applyFont="1" applyBorder="1" applyAlignment="1">
      <alignment horizontal="centerContinuous" vertical="center"/>
    </xf>
    <xf numFmtId="3" fontId="3" fillId="2" borderId="16" xfId="17" applyNumberFormat="1" applyFont="1" applyFill="1" applyBorder="1" applyAlignment="1">
      <alignment horizontal="left"/>
    </xf>
    <xf numFmtId="3" fontId="3" fillId="2" borderId="17" xfId="17" applyNumberFormat="1" applyFont="1" applyFill="1" applyBorder="1" applyAlignment="1">
      <alignment/>
    </xf>
    <xf numFmtId="3" fontId="3" fillId="2" borderId="18" xfId="17" applyNumberFormat="1" applyFont="1" applyFill="1" applyBorder="1" applyAlignment="1">
      <alignment/>
    </xf>
    <xf numFmtId="3" fontId="3" fillId="2" borderId="8" xfId="17" applyNumberFormat="1" applyFont="1" applyFill="1" applyBorder="1" applyAlignment="1">
      <alignment/>
    </xf>
    <xf numFmtId="3" fontId="3" fillId="0" borderId="19" xfId="17" applyNumberFormat="1" applyFont="1" applyBorder="1" applyAlignment="1">
      <alignment horizontal="centerContinuous"/>
    </xf>
    <xf numFmtId="3" fontId="3" fillId="0" borderId="20" xfId="17" applyNumberFormat="1" applyFont="1" applyBorder="1" applyAlignment="1">
      <alignment horizontal="centerContinuous"/>
    </xf>
    <xf numFmtId="3" fontId="3" fillId="0" borderId="21" xfId="17" applyNumberFormat="1" applyFont="1" applyBorder="1" applyAlignment="1">
      <alignment horizontal="centerContinuous"/>
    </xf>
    <xf numFmtId="3" fontId="8" fillId="2" borderId="8" xfId="17" applyNumberFormat="1" applyFont="1" applyFill="1" applyBorder="1" applyAlignment="1">
      <alignment/>
    </xf>
    <xf numFmtId="3" fontId="4" fillId="2" borderId="8" xfId="17" applyNumberFormat="1" applyFont="1" applyFill="1" applyBorder="1" applyAlignment="1">
      <alignment/>
    </xf>
    <xf numFmtId="3" fontId="3" fillId="2" borderId="22" xfId="17" applyNumberFormat="1" applyFont="1" applyFill="1" applyBorder="1" applyAlignment="1">
      <alignment/>
    </xf>
    <xf numFmtId="3" fontId="4" fillId="2" borderId="22" xfId="17" applyNumberFormat="1" applyFont="1" applyFill="1" applyBorder="1" applyAlignment="1">
      <alignment/>
    </xf>
    <xf numFmtId="3" fontId="12" fillId="0" borderId="8" xfId="17" applyNumberFormat="1" applyFont="1" applyBorder="1" applyAlignment="1">
      <alignment/>
    </xf>
    <xf numFmtId="3" fontId="3" fillId="0" borderId="23" xfId="17" applyNumberFormat="1" applyFont="1" applyBorder="1" applyAlignment="1">
      <alignment horizontal="centerContinuous"/>
    </xf>
    <xf numFmtId="0" fontId="4" fillId="2" borderId="24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/>
    </xf>
    <xf numFmtId="0" fontId="4" fillId="2" borderId="25" xfId="0" applyFont="1" applyFill="1" applyBorder="1" applyAlignment="1">
      <alignment horizontal="center"/>
    </xf>
    <xf numFmtId="1" fontId="10" fillId="2" borderId="2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5" fillId="0" borderId="17" xfId="17" applyNumberFormat="1" applyFont="1" applyBorder="1" applyAlignment="1">
      <alignment/>
    </xf>
    <xf numFmtId="3" fontId="5" fillId="0" borderId="22" xfId="17" applyNumberFormat="1" applyFont="1" applyBorder="1" applyAlignment="1">
      <alignment/>
    </xf>
    <xf numFmtId="3" fontId="5" fillId="0" borderId="17" xfId="17" applyNumberFormat="1" applyFont="1" applyBorder="1" applyAlignment="1">
      <alignment/>
    </xf>
    <xf numFmtId="3" fontId="15" fillId="2" borderId="8" xfId="17" applyNumberFormat="1" applyFont="1" applyFill="1" applyBorder="1" applyAlignment="1">
      <alignment/>
    </xf>
    <xf numFmtId="3" fontId="3" fillId="2" borderId="27" xfId="17" applyNumberFormat="1" applyFont="1" applyFill="1" applyBorder="1" applyAlignment="1">
      <alignment horizontal="left"/>
    </xf>
    <xf numFmtId="3" fontId="3" fillId="2" borderId="28" xfId="17" applyNumberFormat="1" applyFont="1" applyFill="1" applyBorder="1" applyAlignment="1">
      <alignment horizontal="left"/>
    </xf>
    <xf numFmtId="3" fontId="3" fillId="0" borderId="29" xfId="17" applyNumberFormat="1" applyFont="1" applyBorder="1" applyAlignment="1">
      <alignment horizontal="centerContinuous"/>
    </xf>
    <xf numFmtId="3" fontId="5" fillId="0" borderId="30" xfId="17" applyNumberFormat="1" applyFont="1" applyBorder="1" applyAlignment="1">
      <alignment/>
    </xf>
    <xf numFmtId="3" fontId="5" fillId="0" borderId="23" xfId="17" applyNumberFormat="1" applyFont="1" applyBorder="1" applyAlignment="1">
      <alignment/>
    </xf>
    <xf numFmtId="164" fontId="4" fillId="0" borderId="31" xfId="17" applyNumberFormat="1" applyFont="1" applyBorder="1" applyAlignment="1">
      <alignment horizontal="center"/>
    </xf>
    <xf numFmtId="3" fontId="5" fillId="0" borderId="24" xfId="17" applyNumberFormat="1" applyFont="1" applyBorder="1" applyAlignment="1">
      <alignment/>
    </xf>
    <xf numFmtId="3" fontId="4" fillId="0" borderId="31" xfId="17" applyNumberFormat="1" applyFont="1" applyBorder="1" applyAlignment="1">
      <alignment horizontal="center"/>
    </xf>
    <xf numFmtId="3" fontId="4" fillId="0" borderId="32" xfId="17" applyNumberFormat="1" applyFont="1" applyBorder="1" applyAlignment="1">
      <alignment horizontal="center"/>
    </xf>
    <xf numFmtId="3" fontId="5" fillId="0" borderId="25" xfId="17" applyNumberFormat="1" applyFont="1" applyBorder="1" applyAlignment="1">
      <alignment/>
    </xf>
    <xf numFmtId="3" fontId="3" fillId="2" borderId="33" xfId="17" applyNumberFormat="1" applyFont="1" applyFill="1" applyBorder="1" applyAlignment="1">
      <alignment/>
    </xf>
    <xf numFmtId="3" fontId="3" fillId="2" borderId="34" xfId="17" applyNumberFormat="1" applyFont="1" applyFill="1" applyBorder="1" applyAlignment="1">
      <alignment horizontal="center"/>
    </xf>
    <xf numFmtId="3" fontId="5" fillId="0" borderId="35" xfId="17" applyNumberFormat="1" applyFont="1" applyBorder="1" applyAlignment="1">
      <alignment/>
    </xf>
    <xf numFmtId="3" fontId="5" fillId="0" borderId="10" xfId="17" applyNumberFormat="1" applyFont="1" applyBorder="1" applyAlignment="1">
      <alignment/>
    </xf>
    <xf numFmtId="3" fontId="4" fillId="0" borderId="10" xfId="17" applyNumberFormat="1" applyFont="1" applyBorder="1" applyAlignment="1">
      <alignment/>
    </xf>
    <xf numFmtId="3" fontId="16" fillId="2" borderId="8" xfId="17" applyNumberFormat="1" applyFont="1" applyFill="1" applyBorder="1" applyAlignment="1">
      <alignment/>
    </xf>
    <xf numFmtId="3" fontId="3" fillId="0" borderId="0" xfId="17" applyNumberFormat="1" applyFont="1" applyBorder="1" applyAlignment="1">
      <alignment horizontal="center"/>
    </xf>
    <xf numFmtId="3" fontId="3" fillId="0" borderId="0" xfId="17" applyNumberFormat="1" applyFont="1" applyBorder="1" applyAlignment="1">
      <alignment/>
    </xf>
    <xf numFmtId="3" fontId="3" fillId="0" borderId="10" xfId="17" applyNumberFormat="1" applyFont="1" applyFill="1" applyBorder="1" applyAlignment="1">
      <alignment/>
    </xf>
    <xf numFmtId="3" fontId="3" fillId="0" borderId="36" xfId="17" applyNumberFormat="1" applyFont="1" applyFill="1" applyBorder="1" applyAlignment="1">
      <alignment/>
    </xf>
    <xf numFmtId="3" fontId="3" fillId="0" borderId="12" xfId="17" applyNumberFormat="1" applyFont="1" applyFill="1" applyBorder="1" applyAlignment="1">
      <alignment horizontal="center" vertical="center"/>
    </xf>
    <xf numFmtId="3" fontId="3" fillId="0" borderId="37" xfId="17" applyNumberFormat="1" applyFont="1" applyFill="1" applyBorder="1" applyAlignment="1">
      <alignment horizontal="center"/>
    </xf>
    <xf numFmtId="3" fontId="5" fillId="2" borderId="38" xfId="17" applyNumberFormat="1" applyFont="1" applyFill="1" applyBorder="1" applyAlignment="1">
      <alignment/>
    </xf>
    <xf numFmtId="3" fontId="3" fillId="0" borderId="11" xfId="17" applyNumberFormat="1" applyFont="1" applyBorder="1" applyAlignment="1">
      <alignment/>
    </xf>
    <xf numFmtId="3" fontId="3" fillId="0" borderId="39" xfId="17" applyNumberFormat="1" applyFont="1" applyBorder="1" applyAlignment="1">
      <alignment/>
    </xf>
    <xf numFmtId="3" fontId="3" fillId="0" borderId="0" xfId="17" applyNumberFormat="1" applyFont="1" applyFill="1" applyBorder="1" applyAlignment="1">
      <alignment horizontal="center"/>
    </xf>
    <xf numFmtId="3" fontId="3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0" xfId="0" applyFont="1" applyFill="1" applyBorder="1" applyAlignment="1">
      <alignment/>
    </xf>
    <xf numFmtId="3" fontId="6" fillId="0" borderId="41" xfId="17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3" fontId="3" fillId="0" borderId="42" xfId="17" applyNumberFormat="1" applyFont="1" applyBorder="1" applyAlignment="1">
      <alignment horizontal="centerContinuous"/>
    </xf>
    <xf numFmtId="3" fontId="3" fillId="0" borderId="43" xfId="17" applyNumberFormat="1" applyFont="1" applyBorder="1" applyAlignment="1">
      <alignment horizontal="centerContinuous"/>
    </xf>
    <xf numFmtId="3" fontId="3" fillId="0" borderId="44" xfId="17" applyNumberFormat="1" applyFont="1" applyBorder="1" applyAlignment="1">
      <alignment horizontal="centerContinuous"/>
    </xf>
    <xf numFmtId="3" fontId="3" fillId="0" borderId="36" xfId="17" applyNumberFormat="1" applyFont="1" applyBorder="1" applyAlignment="1">
      <alignment horizontal="centerContinuous"/>
    </xf>
    <xf numFmtId="3" fontId="3" fillId="0" borderId="45" xfId="17" applyNumberFormat="1" applyFont="1" applyBorder="1" applyAlignment="1">
      <alignment horizontal="centerContinuous"/>
    </xf>
    <xf numFmtId="3" fontId="3" fillId="0" borderId="46" xfId="17" applyNumberFormat="1" applyFont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3" fontId="5" fillId="0" borderId="47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20" fillId="0" borderId="25" xfId="17" applyNumberFormat="1" applyFont="1" applyBorder="1" applyAlignment="1">
      <alignment horizontal="center"/>
    </xf>
    <xf numFmtId="3" fontId="20" fillId="0" borderId="48" xfId="17" applyNumberFormat="1" applyFont="1" applyBorder="1" applyAlignment="1">
      <alignment horizontal="center"/>
    </xf>
    <xf numFmtId="3" fontId="20" fillId="0" borderId="26" xfId="17" applyNumberFormat="1" applyFont="1" applyBorder="1" applyAlignment="1">
      <alignment horizontal="center"/>
    </xf>
    <xf numFmtId="3" fontId="20" fillId="0" borderId="10" xfId="17" applyNumberFormat="1" applyFont="1" applyBorder="1" applyAlignment="1">
      <alignment horizontal="center"/>
    </xf>
    <xf numFmtId="3" fontId="3" fillId="0" borderId="49" xfId="17" applyNumberFormat="1" applyFont="1" applyBorder="1" applyAlignment="1">
      <alignment horizontal="centerContinuous"/>
    </xf>
    <xf numFmtId="3" fontId="3" fillId="0" borderId="50" xfId="17" applyNumberFormat="1" applyFont="1" applyBorder="1" applyAlignment="1">
      <alignment horizontal="centerContinuous"/>
    </xf>
    <xf numFmtId="3" fontId="3" fillId="0" borderId="51" xfId="17" applyNumberFormat="1" applyFont="1" applyBorder="1" applyAlignment="1">
      <alignment horizontal="centerContinuous"/>
    </xf>
    <xf numFmtId="3" fontId="20" fillId="0" borderId="10" xfId="17" applyNumberFormat="1" applyFont="1" applyBorder="1" applyAlignment="1">
      <alignment horizontal="centerContinuous"/>
    </xf>
    <xf numFmtId="3" fontId="20" fillId="0" borderId="26" xfId="17" applyNumberFormat="1" applyFont="1" applyBorder="1" applyAlignment="1">
      <alignment/>
    </xf>
    <xf numFmtId="3" fontId="3" fillId="0" borderId="52" xfId="17" applyNumberFormat="1" applyFont="1" applyBorder="1" applyAlignment="1">
      <alignment horizontal="centerContinuous"/>
    </xf>
    <xf numFmtId="3" fontId="20" fillId="0" borderId="53" xfId="17" applyNumberFormat="1" applyFont="1" applyBorder="1" applyAlignment="1">
      <alignment horizontal="center"/>
    </xf>
    <xf numFmtId="3" fontId="20" fillId="0" borderId="54" xfId="17" applyNumberFormat="1" applyFont="1" applyBorder="1" applyAlignment="1">
      <alignment horizontal="center"/>
    </xf>
    <xf numFmtId="0" fontId="16" fillId="3" borderId="55" xfId="0" applyFont="1" applyFill="1" applyBorder="1" applyAlignment="1">
      <alignment vertical="center"/>
    </xf>
    <xf numFmtId="0" fontId="16" fillId="3" borderId="56" xfId="0" applyFont="1" applyFill="1" applyBorder="1" applyAlignment="1">
      <alignment vertical="center"/>
    </xf>
    <xf numFmtId="0" fontId="16" fillId="3" borderId="57" xfId="0" applyFont="1" applyFill="1" applyBorder="1" applyAlignment="1">
      <alignment vertical="center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3" fontId="3" fillId="0" borderId="60" xfId="17" applyNumberFormat="1" applyFont="1" applyFill="1" applyBorder="1" applyAlignment="1">
      <alignment/>
    </xf>
    <xf numFmtId="3" fontId="3" fillId="0" borderId="61" xfId="17" applyNumberFormat="1" applyFont="1" applyFill="1" applyBorder="1" applyAlignment="1">
      <alignment horizontal="center" vertical="center"/>
    </xf>
    <xf numFmtId="3" fontId="3" fillId="0" borderId="61" xfId="17" applyNumberFormat="1" applyFont="1" applyFill="1" applyBorder="1" applyAlignment="1">
      <alignment/>
    </xf>
    <xf numFmtId="3" fontId="3" fillId="0" borderId="62" xfId="17" applyNumberFormat="1" applyFont="1" applyFill="1" applyBorder="1" applyAlignment="1">
      <alignment horizontal="center"/>
    </xf>
    <xf numFmtId="3" fontId="20" fillId="0" borderId="63" xfId="17" applyNumberFormat="1" applyFont="1" applyBorder="1" applyAlignment="1">
      <alignment horizontal="center"/>
    </xf>
    <xf numFmtId="3" fontId="9" fillId="0" borderId="64" xfId="17" applyNumberFormat="1" applyFont="1" applyBorder="1" applyAlignment="1">
      <alignment/>
    </xf>
    <xf numFmtId="3" fontId="9" fillId="0" borderId="65" xfId="17" applyNumberFormat="1" applyFont="1" applyBorder="1" applyAlignment="1">
      <alignment/>
    </xf>
    <xf numFmtId="3" fontId="9" fillId="0" borderId="63" xfId="17" applyNumberFormat="1" applyFont="1" applyBorder="1" applyAlignment="1">
      <alignment/>
    </xf>
    <xf numFmtId="3" fontId="8" fillId="2" borderId="64" xfId="17" applyNumberFormat="1" applyFont="1" applyFill="1" applyBorder="1" applyAlignment="1">
      <alignment/>
    </xf>
    <xf numFmtId="3" fontId="3" fillId="2" borderId="65" xfId="17" applyNumberFormat="1" applyFont="1" applyFill="1" applyBorder="1" applyAlignment="1">
      <alignment/>
    </xf>
    <xf numFmtId="3" fontId="3" fillId="2" borderId="66" xfId="17" applyNumberFormat="1" applyFont="1" applyFill="1" applyBorder="1" applyAlignment="1">
      <alignment/>
    </xf>
    <xf numFmtId="3" fontId="5" fillId="0" borderId="67" xfId="17" applyNumberFormat="1" applyFont="1" applyBorder="1" applyAlignment="1">
      <alignment horizontal="center"/>
    </xf>
    <xf numFmtId="3" fontId="9" fillId="0" borderId="68" xfId="17" applyNumberFormat="1" applyFont="1" applyBorder="1" applyAlignment="1">
      <alignment/>
    </xf>
    <xf numFmtId="3" fontId="5" fillId="0" borderId="65" xfId="17" applyNumberFormat="1" applyFont="1" applyBorder="1" applyAlignment="1">
      <alignment/>
    </xf>
    <xf numFmtId="3" fontId="5" fillId="0" borderId="32" xfId="17" applyNumberFormat="1" applyFont="1" applyBorder="1" applyAlignment="1">
      <alignment horizontal="center"/>
    </xf>
    <xf numFmtId="3" fontId="3" fillId="2" borderId="28" xfId="17" applyNumberFormat="1" applyFont="1" applyFill="1" applyBorder="1" applyAlignment="1">
      <alignment horizontal="center"/>
    </xf>
    <xf numFmtId="3" fontId="3" fillId="2" borderId="64" xfId="17" applyNumberFormat="1" applyFont="1" applyFill="1" applyBorder="1" applyAlignment="1">
      <alignment/>
    </xf>
    <xf numFmtId="3" fontId="9" fillId="0" borderId="69" xfId="17" applyNumberFormat="1" applyFont="1" applyBorder="1" applyAlignment="1">
      <alignment/>
    </xf>
    <xf numFmtId="3" fontId="4" fillId="0" borderId="65" xfId="17" applyNumberFormat="1" applyFont="1" applyBorder="1" applyAlignment="1">
      <alignment/>
    </xf>
    <xf numFmtId="3" fontId="12" fillId="0" borderId="70" xfId="17" applyNumberFormat="1" applyFont="1" applyBorder="1" applyAlignment="1">
      <alignment/>
    </xf>
    <xf numFmtId="3" fontId="4" fillId="2" borderId="71" xfId="17" applyNumberFormat="1" applyFont="1" applyFill="1" applyBorder="1" applyAlignment="1">
      <alignment/>
    </xf>
    <xf numFmtId="3" fontId="3" fillId="2" borderId="72" xfId="17" applyNumberFormat="1" applyFont="1" applyFill="1" applyBorder="1" applyAlignment="1">
      <alignment/>
    </xf>
    <xf numFmtId="3" fontId="9" fillId="0" borderId="73" xfId="17" applyNumberFormat="1" applyFont="1" applyBorder="1" applyAlignment="1">
      <alignment/>
    </xf>
    <xf numFmtId="3" fontId="4" fillId="0" borderId="74" xfId="17" applyNumberFormat="1" applyFont="1" applyBorder="1" applyAlignment="1">
      <alignment horizontal="center"/>
    </xf>
    <xf numFmtId="3" fontId="9" fillId="0" borderId="70" xfId="17" applyNumberFormat="1" applyFont="1" applyBorder="1" applyAlignment="1">
      <alignment/>
    </xf>
    <xf numFmtId="3" fontId="3" fillId="2" borderId="75" xfId="17" applyNumberFormat="1" applyFont="1" applyFill="1" applyBorder="1" applyAlignment="1">
      <alignment horizontal="left"/>
    </xf>
    <xf numFmtId="3" fontId="3" fillId="2" borderId="71" xfId="17" applyNumberFormat="1" applyFont="1" applyFill="1" applyBorder="1" applyAlignment="1">
      <alignment/>
    </xf>
    <xf numFmtId="3" fontId="3" fillId="2" borderId="73" xfId="17" applyNumberFormat="1" applyFont="1" applyFill="1" applyBorder="1" applyAlignment="1">
      <alignment/>
    </xf>
    <xf numFmtId="3" fontId="5" fillId="0" borderId="30" xfId="17" applyNumberFormat="1" applyFont="1" applyBorder="1" applyAlignment="1">
      <alignment horizontal="center"/>
    </xf>
    <xf numFmtId="3" fontId="9" fillId="0" borderId="76" xfId="17" applyNumberFormat="1" applyFont="1" applyBorder="1" applyAlignment="1">
      <alignment/>
    </xf>
    <xf numFmtId="3" fontId="12" fillId="0" borderId="77" xfId="17" applyNumberFormat="1" applyFont="1" applyBorder="1" applyAlignment="1">
      <alignment/>
    </xf>
    <xf numFmtId="3" fontId="3" fillId="2" borderId="75" xfId="17" applyNumberFormat="1" applyFont="1" applyFill="1" applyBorder="1" applyAlignment="1">
      <alignment horizontal="center"/>
    </xf>
    <xf numFmtId="3" fontId="5" fillId="0" borderId="52" xfId="17" applyNumberFormat="1" applyFont="1" applyBorder="1" applyAlignment="1">
      <alignment/>
    </xf>
    <xf numFmtId="3" fontId="5" fillId="0" borderId="78" xfId="17" applyNumberFormat="1" applyFont="1" applyBorder="1" applyAlignment="1">
      <alignment/>
    </xf>
    <xf numFmtId="3" fontId="5" fillId="0" borderId="48" xfId="17" applyNumberFormat="1" applyFont="1" applyBorder="1" applyAlignment="1">
      <alignment/>
    </xf>
    <xf numFmtId="3" fontId="3" fillId="2" borderId="79" xfId="17" applyNumberFormat="1" applyFont="1" applyFill="1" applyBorder="1" applyAlignment="1">
      <alignment/>
    </xf>
    <xf numFmtId="3" fontId="3" fillId="2" borderId="80" xfId="17" applyNumberFormat="1" applyFont="1" applyFill="1" applyBorder="1" applyAlignment="1">
      <alignment/>
    </xf>
    <xf numFmtId="3" fontId="3" fillId="2" borderId="81" xfId="17" applyNumberFormat="1" applyFont="1" applyFill="1" applyBorder="1" applyAlignment="1">
      <alignment/>
    </xf>
    <xf numFmtId="3" fontId="5" fillId="0" borderId="79" xfId="17" applyNumberFormat="1" applyFont="1" applyBorder="1" applyAlignment="1">
      <alignment/>
    </xf>
    <xf numFmtId="3" fontId="5" fillId="0" borderId="80" xfId="17" applyNumberFormat="1" applyFont="1" applyBorder="1" applyAlignment="1">
      <alignment/>
    </xf>
    <xf numFmtId="3" fontId="4" fillId="0" borderId="80" xfId="17" applyNumberFormat="1" applyFont="1" applyBorder="1" applyAlignment="1">
      <alignment/>
    </xf>
    <xf numFmtId="3" fontId="4" fillId="0" borderId="48" xfId="17" applyNumberFormat="1" applyFont="1" applyBorder="1" applyAlignment="1">
      <alignment/>
    </xf>
    <xf numFmtId="3" fontId="4" fillId="2" borderId="79" xfId="17" applyNumberFormat="1" applyFont="1" applyFill="1" applyBorder="1" applyAlignment="1">
      <alignment/>
    </xf>
    <xf numFmtId="3" fontId="3" fillId="2" borderId="82" xfId="17" applyNumberFormat="1" applyFont="1" applyFill="1" applyBorder="1" applyAlignment="1">
      <alignment/>
    </xf>
    <xf numFmtId="3" fontId="3" fillId="2" borderId="24" xfId="17" applyNumberFormat="1" applyFont="1" applyFill="1" applyBorder="1" applyAlignment="1">
      <alignment/>
    </xf>
    <xf numFmtId="3" fontId="3" fillId="2" borderId="83" xfId="17" applyNumberFormat="1" applyFont="1" applyFill="1" applyBorder="1" applyAlignment="1">
      <alignment/>
    </xf>
    <xf numFmtId="3" fontId="5" fillId="0" borderId="82" xfId="17" applyNumberFormat="1" applyFont="1" applyBorder="1" applyAlignment="1">
      <alignment/>
    </xf>
    <xf numFmtId="3" fontId="4" fillId="0" borderId="24" xfId="17" applyNumberFormat="1" applyFont="1" applyBorder="1" applyAlignment="1">
      <alignment/>
    </xf>
    <xf numFmtId="3" fontId="4" fillId="0" borderId="25" xfId="17" applyNumberFormat="1" applyFont="1" applyBorder="1" applyAlignment="1">
      <alignment/>
    </xf>
    <xf numFmtId="3" fontId="4" fillId="2" borderId="82" xfId="17" applyNumberFormat="1" applyFont="1" applyFill="1" applyBorder="1" applyAlignment="1">
      <alignment/>
    </xf>
    <xf numFmtId="3" fontId="5" fillId="0" borderId="14" xfId="17" applyNumberFormat="1" applyFont="1" applyBorder="1" applyAlignment="1">
      <alignment/>
    </xf>
    <xf numFmtId="3" fontId="5" fillId="0" borderId="13" xfId="17" applyNumberFormat="1" applyFont="1" applyBorder="1" applyAlignment="1">
      <alignment/>
    </xf>
    <xf numFmtId="3" fontId="5" fillId="0" borderId="26" xfId="17" applyNumberFormat="1" applyFont="1" applyBorder="1" applyAlignment="1">
      <alignment/>
    </xf>
    <xf numFmtId="3" fontId="4" fillId="0" borderId="17" xfId="17" applyNumberFormat="1" applyFont="1" applyBorder="1" applyAlignment="1">
      <alignment/>
    </xf>
    <xf numFmtId="3" fontId="4" fillId="0" borderId="26" xfId="17" applyNumberFormat="1" applyFont="1" applyBorder="1" applyAlignment="1">
      <alignment/>
    </xf>
    <xf numFmtId="3" fontId="9" fillId="0" borderId="14" xfId="17" applyNumberFormat="1" applyFont="1" applyBorder="1" applyAlignment="1">
      <alignment/>
    </xf>
    <xf numFmtId="3" fontId="4" fillId="0" borderId="84" xfId="17" applyNumberFormat="1" applyFont="1" applyBorder="1" applyAlignment="1">
      <alignment horizontal="right"/>
    </xf>
    <xf numFmtId="3" fontId="5" fillId="0" borderId="80" xfId="17" applyNumberFormat="1" applyFont="1" applyBorder="1" applyAlignment="1">
      <alignment/>
    </xf>
    <xf numFmtId="3" fontId="16" fillId="2" borderId="79" xfId="17" applyNumberFormat="1" applyFont="1" applyFill="1" applyBorder="1" applyAlignment="1">
      <alignment/>
    </xf>
    <xf numFmtId="3" fontId="4" fillId="0" borderId="44" xfId="17" applyNumberFormat="1" applyFont="1" applyBorder="1" applyAlignment="1">
      <alignment horizontal="center"/>
    </xf>
    <xf numFmtId="3" fontId="4" fillId="0" borderId="20" xfId="17" applyNumberFormat="1" applyFont="1" applyBorder="1" applyAlignment="1">
      <alignment horizontal="center"/>
    </xf>
    <xf numFmtId="3" fontId="4" fillId="0" borderId="85" xfId="17" applyNumberFormat="1" applyFont="1" applyBorder="1" applyAlignment="1">
      <alignment horizontal="right"/>
    </xf>
    <xf numFmtId="3" fontId="4" fillId="0" borderId="86" xfId="17" applyNumberFormat="1" applyFont="1" applyBorder="1" applyAlignment="1">
      <alignment horizontal="right"/>
    </xf>
    <xf numFmtId="3" fontId="16" fillId="2" borderId="82" xfId="17" applyNumberFormat="1" applyFont="1" applyFill="1" applyBorder="1" applyAlignment="1">
      <alignment/>
    </xf>
    <xf numFmtId="3" fontId="16" fillId="2" borderId="22" xfId="17" applyNumberFormat="1" applyFont="1" applyFill="1" applyBorder="1" applyAlignment="1">
      <alignment/>
    </xf>
    <xf numFmtId="3" fontId="12" fillId="0" borderId="2" xfId="17" applyNumberFormat="1" applyFont="1" applyBorder="1" applyAlignment="1">
      <alignment horizontal="centerContinuous"/>
    </xf>
    <xf numFmtId="3" fontId="5" fillId="0" borderId="26" xfId="17" applyNumberFormat="1" applyFont="1" applyBorder="1" applyAlignment="1">
      <alignment/>
    </xf>
    <xf numFmtId="3" fontId="4" fillId="0" borderId="60" xfId="17" applyNumberFormat="1" applyFont="1" applyFill="1" applyBorder="1" applyAlignment="1">
      <alignment vertical="center"/>
    </xf>
    <xf numFmtId="3" fontId="20" fillId="0" borderId="63" xfId="17" applyNumberFormat="1" applyFont="1" applyBorder="1" applyAlignment="1">
      <alignment/>
    </xf>
    <xf numFmtId="3" fontId="4" fillId="0" borderId="30" xfId="17" applyNumberFormat="1" applyFont="1" applyFill="1" applyBorder="1" applyAlignment="1">
      <alignment horizontal="center"/>
    </xf>
    <xf numFmtId="3" fontId="12" fillId="0" borderId="73" xfId="17" applyNumberFormat="1" applyFont="1" applyBorder="1" applyAlignment="1">
      <alignment/>
    </xf>
    <xf numFmtId="3" fontId="4" fillId="0" borderId="31" xfId="17" applyNumberFormat="1" applyFont="1" applyFill="1" applyBorder="1" applyAlignment="1">
      <alignment horizontal="center"/>
    </xf>
    <xf numFmtId="3" fontId="12" fillId="0" borderId="77" xfId="17" applyNumberFormat="1" applyFont="1" applyBorder="1" applyAlignment="1">
      <alignment horizontal="right"/>
    </xf>
    <xf numFmtId="3" fontId="3" fillId="2" borderId="87" xfId="17" applyNumberFormat="1" applyFont="1" applyFill="1" applyBorder="1" applyAlignment="1">
      <alignment horizontal="left"/>
    </xf>
    <xf numFmtId="3" fontId="3" fillId="2" borderId="68" xfId="17" applyNumberFormat="1" applyFont="1" applyFill="1" applyBorder="1" applyAlignment="1">
      <alignment/>
    </xf>
    <xf numFmtId="3" fontId="3" fillId="2" borderId="31" xfId="17" applyNumberFormat="1" applyFont="1" applyFill="1" applyBorder="1" applyAlignment="1">
      <alignment horizontal="left"/>
    </xf>
    <xf numFmtId="3" fontId="3" fillId="2" borderId="88" xfId="17" applyNumberFormat="1" applyFont="1" applyFill="1" applyBorder="1" applyAlignment="1">
      <alignment horizontal="center"/>
    </xf>
    <xf numFmtId="3" fontId="5" fillId="0" borderId="74" xfId="17" applyNumberFormat="1" applyFont="1" applyBorder="1" applyAlignment="1">
      <alignment horizontal="center"/>
    </xf>
    <xf numFmtId="3" fontId="8" fillId="2" borderId="68" xfId="17" applyNumberFormat="1" applyFont="1" applyFill="1" applyBorder="1" applyAlignment="1">
      <alignment/>
    </xf>
    <xf numFmtId="3" fontId="15" fillId="2" borderId="64" xfId="17" applyNumberFormat="1" applyFont="1" applyFill="1" applyBorder="1" applyAlignment="1">
      <alignment/>
    </xf>
    <xf numFmtId="3" fontId="4" fillId="2" borderId="68" xfId="17" applyNumberFormat="1" applyFont="1" applyFill="1" applyBorder="1" applyAlignment="1">
      <alignment/>
    </xf>
    <xf numFmtId="3" fontId="4" fillId="0" borderId="87" xfId="17" applyNumberFormat="1" applyFont="1" applyBorder="1" applyAlignment="1">
      <alignment horizontal="center"/>
    </xf>
    <xf numFmtId="3" fontId="12" fillId="0" borderId="64" xfId="17" applyNumberFormat="1" applyFont="1" applyBorder="1" applyAlignment="1">
      <alignment/>
    </xf>
    <xf numFmtId="3" fontId="12" fillId="0" borderId="65" xfId="17" applyNumberFormat="1" applyFont="1" applyBorder="1" applyAlignment="1">
      <alignment/>
    </xf>
    <xf numFmtId="3" fontId="12" fillId="0" borderId="63" xfId="17" applyNumberFormat="1" applyFont="1" applyBorder="1" applyAlignment="1">
      <alignment/>
    </xf>
    <xf numFmtId="3" fontId="8" fillId="2" borderId="73" xfId="17" applyNumberFormat="1" applyFont="1" applyFill="1" applyBorder="1" applyAlignment="1">
      <alignment/>
    </xf>
    <xf numFmtId="3" fontId="3" fillId="0" borderId="74" xfId="17" applyNumberFormat="1" applyFont="1" applyFill="1" applyBorder="1" applyAlignment="1">
      <alignment horizontal="center"/>
    </xf>
    <xf numFmtId="3" fontId="8" fillId="0" borderId="63" xfId="17" applyNumberFormat="1" applyFont="1" applyFill="1" applyBorder="1" applyAlignment="1">
      <alignment/>
    </xf>
    <xf numFmtId="3" fontId="4" fillId="0" borderId="30" xfId="17" applyNumberFormat="1" applyFont="1" applyBorder="1" applyAlignment="1">
      <alignment horizontal="center"/>
    </xf>
    <xf numFmtId="3" fontId="10" fillId="2" borderId="64" xfId="17" applyNumberFormat="1" applyFont="1" applyFill="1" applyBorder="1" applyAlignment="1">
      <alignment/>
    </xf>
    <xf numFmtId="3" fontId="10" fillId="2" borderId="66" xfId="17" applyNumberFormat="1" applyFont="1" applyFill="1" applyBorder="1" applyAlignment="1">
      <alignment/>
    </xf>
    <xf numFmtId="3" fontId="4" fillId="0" borderId="79" xfId="17" applyNumberFormat="1" applyFont="1" applyBorder="1" applyAlignment="1">
      <alignment/>
    </xf>
    <xf numFmtId="3" fontId="3" fillId="0" borderId="48" xfId="17" applyNumberFormat="1" applyFont="1" applyFill="1" applyBorder="1" applyAlignment="1">
      <alignment/>
    </xf>
    <xf numFmtId="3" fontId="4" fillId="0" borderId="78" xfId="17" applyNumberFormat="1" applyFont="1" applyBorder="1" applyAlignment="1">
      <alignment/>
    </xf>
    <xf numFmtId="3" fontId="4" fillId="0" borderId="23" xfId="17" applyNumberFormat="1" applyFont="1" applyBorder="1" applyAlignment="1">
      <alignment/>
    </xf>
    <xf numFmtId="3" fontId="4" fillId="0" borderId="13" xfId="17" applyNumberFormat="1" applyFont="1" applyBorder="1" applyAlignment="1">
      <alignment/>
    </xf>
    <xf numFmtId="3" fontId="3" fillId="0" borderId="25" xfId="17" applyNumberFormat="1" applyFont="1" applyFill="1" applyBorder="1" applyAlignment="1">
      <alignment/>
    </xf>
    <xf numFmtId="3" fontId="3" fillId="0" borderId="26" xfId="17" applyNumberFormat="1" applyFont="1" applyFill="1" applyBorder="1" applyAlignment="1">
      <alignment/>
    </xf>
    <xf numFmtId="3" fontId="10" fillId="2" borderId="8" xfId="17" applyNumberFormat="1" applyFont="1" applyFill="1" applyBorder="1" applyAlignment="1">
      <alignment/>
    </xf>
    <xf numFmtId="3" fontId="10" fillId="2" borderId="9" xfId="17" applyNumberFormat="1" applyFont="1" applyFill="1" applyBorder="1" applyAlignment="1">
      <alignment/>
    </xf>
    <xf numFmtId="3" fontId="20" fillId="0" borderId="89" xfId="17" applyNumberFormat="1" applyFont="1" applyBorder="1" applyAlignment="1">
      <alignment horizontal="centerContinuous"/>
    </xf>
    <xf numFmtId="3" fontId="20" fillId="0" borderId="90" xfId="17" applyNumberFormat="1" applyFont="1" applyBorder="1" applyAlignment="1">
      <alignment horizontal="center"/>
    </xf>
    <xf numFmtId="3" fontId="3" fillId="0" borderId="91" xfId="17" applyNumberFormat="1" applyFont="1" applyFill="1" applyBorder="1" applyAlignment="1">
      <alignment/>
    </xf>
    <xf numFmtId="3" fontId="3" fillId="0" borderId="46" xfId="17" applyNumberFormat="1" applyFont="1" applyFill="1" applyBorder="1" applyAlignment="1">
      <alignment horizontal="center" vertical="center"/>
    </xf>
    <xf numFmtId="3" fontId="3" fillId="0" borderId="46" xfId="17" applyNumberFormat="1" applyFont="1" applyFill="1" applyBorder="1" applyAlignment="1">
      <alignment/>
    </xf>
    <xf numFmtId="3" fontId="3" fillId="0" borderId="92" xfId="17" applyNumberFormat="1" applyFont="1" applyFill="1" applyBorder="1" applyAlignment="1">
      <alignment horizontal="center"/>
    </xf>
    <xf numFmtId="3" fontId="5" fillId="0" borderId="87" xfId="17" applyNumberFormat="1" applyFont="1" applyBorder="1" applyAlignment="1">
      <alignment horizontal="center"/>
    </xf>
    <xf numFmtId="3" fontId="10" fillId="2" borderId="65" xfId="17" applyNumberFormat="1" applyFont="1" applyFill="1" applyBorder="1" applyAlignment="1">
      <alignment/>
    </xf>
    <xf numFmtId="3" fontId="3" fillId="2" borderId="93" xfId="17" applyNumberFormat="1" applyFont="1" applyFill="1" applyBorder="1" applyAlignment="1">
      <alignment horizontal="center"/>
    </xf>
    <xf numFmtId="3" fontId="3" fillId="0" borderId="67" xfId="17" applyNumberFormat="1" applyFont="1" applyBorder="1" applyAlignment="1">
      <alignment horizontal="center"/>
    </xf>
    <xf numFmtId="3" fontId="8" fillId="0" borderId="94" xfId="17" applyNumberFormat="1" applyFont="1" applyBorder="1" applyAlignment="1">
      <alignment/>
    </xf>
    <xf numFmtId="3" fontId="5" fillId="0" borderId="31" xfId="17" applyNumberFormat="1" applyFont="1" applyBorder="1" applyAlignment="1">
      <alignment horizontal="center"/>
    </xf>
    <xf numFmtId="3" fontId="9" fillId="0" borderId="65" xfId="17" applyNumberFormat="1" applyFont="1" applyBorder="1" applyAlignment="1">
      <alignment/>
    </xf>
    <xf numFmtId="3" fontId="10" fillId="2" borderId="68" xfId="17" applyNumberFormat="1" applyFont="1" applyFill="1" applyBorder="1" applyAlignment="1">
      <alignment/>
    </xf>
    <xf numFmtId="164" fontId="5" fillId="0" borderId="67" xfId="17" applyNumberFormat="1" applyFont="1" applyBorder="1" applyAlignment="1">
      <alignment horizontal="center"/>
    </xf>
    <xf numFmtId="3" fontId="5" fillId="0" borderId="95" xfId="17" applyNumberFormat="1" applyFont="1" applyBorder="1" applyAlignment="1">
      <alignment/>
    </xf>
    <xf numFmtId="3" fontId="5" fillId="2" borderId="52" xfId="17" applyNumberFormat="1" applyFont="1" applyFill="1" applyBorder="1" applyAlignment="1">
      <alignment/>
    </xf>
    <xf numFmtId="3" fontId="3" fillId="0" borderId="96" xfId="17" applyNumberFormat="1" applyFont="1" applyBorder="1" applyAlignment="1">
      <alignment/>
    </xf>
    <xf numFmtId="3" fontId="3" fillId="0" borderId="97" xfId="17" applyNumberFormat="1" applyFont="1" applyBorder="1" applyAlignment="1">
      <alignment/>
    </xf>
    <xf numFmtId="3" fontId="5" fillId="0" borderId="24" xfId="17" applyNumberFormat="1" applyFont="1" applyBorder="1" applyAlignment="1">
      <alignment/>
    </xf>
    <xf numFmtId="3" fontId="10" fillId="2" borderId="7" xfId="17" applyNumberFormat="1" applyFont="1" applyFill="1" applyBorder="1" applyAlignment="1">
      <alignment/>
    </xf>
    <xf numFmtId="3" fontId="4" fillId="2" borderId="80" xfId="0" applyNumberFormat="1" applyFont="1" applyFill="1" applyBorder="1" applyAlignment="1">
      <alignment/>
    </xf>
    <xf numFmtId="0" fontId="3" fillId="2" borderId="48" xfId="0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1" fontId="10" fillId="2" borderId="10" xfId="0" applyNumberFormat="1" applyFont="1" applyFill="1" applyBorder="1" applyAlignment="1">
      <alignment/>
    </xf>
    <xf numFmtId="2" fontId="3" fillId="2" borderId="26" xfId="0" applyNumberFormat="1" applyFont="1" applyFill="1" applyBorder="1" applyAlignment="1">
      <alignment/>
    </xf>
    <xf numFmtId="2" fontId="3" fillId="2" borderId="25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2" fontId="3" fillId="2" borderId="48" xfId="0" applyNumberFormat="1" applyFont="1" applyFill="1" applyBorder="1" applyAlignment="1">
      <alignment/>
    </xf>
    <xf numFmtId="0" fontId="3" fillId="2" borderId="3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58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3" fontId="10" fillId="0" borderId="36" xfId="17" applyNumberFormat="1" applyFont="1" applyBorder="1" applyAlignment="1">
      <alignment horizontal="center" wrapText="1"/>
    </xf>
    <xf numFmtId="3" fontId="10" fillId="0" borderId="29" xfId="17" applyNumberFormat="1" applyFont="1" applyBorder="1" applyAlignment="1">
      <alignment horizontal="center" wrapText="1"/>
    </xf>
    <xf numFmtId="3" fontId="10" fillId="0" borderId="12" xfId="17" applyNumberFormat="1" applyFont="1" applyBorder="1" applyAlignment="1">
      <alignment horizontal="center" wrapText="1"/>
    </xf>
    <xf numFmtId="3" fontId="10" fillId="0" borderId="58" xfId="17" applyNumberFormat="1" applyFont="1" applyBorder="1" applyAlignment="1">
      <alignment horizontal="center" wrapText="1"/>
    </xf>
    <xf numFmtId="3" fontId="10" fillId="0" borderId="98" xfId="17" applyNumberFormat="1" applyFont="1" applyBorder="1" applyAlignment="1">
      <alignment horizontal="center" wrapText="1"/>
    </xf>
    <xf numFmtId="3" fontId="10" fillId="0" borderId="99" xfId="17" applyNumberFormat="1" applyFont="1" applyBorder="1" applyAlignment="1">
      <alignment horizont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10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100" xfId="0" applyFont="1" applyFill="1" applyBorder="1" applyAlignment="1">
      <alignment horizontal="left" vertical="center" wrapText="1"/>
    </xf>
    <xf numFmtId="3" fontId="10" fillId="0" borderId="101" xfId="17" applyNumberFormat="1" applyFont="1" applyBorder="1" applyAlignment="1">
      <alignment horizontal="center" wrapText="1"/>
    </xf>
    <xf numFmtId="3" fontId="10" fillId="0" borderId="102" xfId="17" applyNumberFormat="1" applyFont="1" applyBorder="1" applyAlignment="1">
      <alignment horizontal="center" wrapText="1"/>
    </xf>
    <xf numFmtId="3" fontId="10" fillId="0" borderId="45" xfId="17" applyNumberFormat="1" applyFont="1" applyBorder="1" applyAlignment="1">
      <alignment horizontal="center" wrapText="1"/>
    </xf>
    <xf numFmtId="3" fontId="10" fillId="0" borderId="103" xfId="17" applyNumberFormat="1" applyFont="1" applyBorder="1" applyAlignment="1">
      <alignment horizontal="center" wrapText="1"/>
    </xf>
    <xf numFmtId="3" fontId="3" fillId="0" borderId="36" xfId="17" applyNumberFormat="1" applyFont="1" applyBorder="1" applyAlignment="1">
      <alignment horizontal="center" vertical="center" wrapText="1"/>
    </xf>
    <xf numFmtId="3" fontId="3" fillId="0" borderId="19" xfId="17" applyNumberFormat="1" applyFont="1" applyBorder="1" applyAlignment="1">
      <alignment horizontal="center" vertical="center" wrapText="1"/>
    </xf>
    <xf numFmtId="3" fontId="3" fillId="0" borderId="29" xfId="17" applyNumberFormat="1" applyFont="1" applyBorder="1" applyAlignment="1">
      <alignment horizontal="center" vertical="center" wrapText="1"/>
    </xf>
    <xf numFmtId="3" fontId="3" fillId="0" borderId="37" xfId="17" applyNumberFormat="1" applyFont="1" applyBorder="1" applyAlignment="1">
      <alignment horizontal="center" vertical="center" wrapText="1"/>
    </xf>
    <xf numFmtId="3" fontId="3" fillId="0" borderId="47" xfId="17" applyNumberFormat="1" applyFont="1" applyBorder="1" applyAlignment="1">
      <alignment horizontal="center" vertical="center" wrapText="1"/>
    </xf>
    <xf numFmtId="3" fontId="3" fillId="0" borderId="59" xfId="17" applyNumberFormat="1" applyFont="1" applyBorder="1" applyAlignment="1">
      <alignment horizontal="center" vertical="center" wrapText="1"/>
    </xf>
    <xf numFmtId="3" fontId="3" fillId="0" borderId="104" xfId="17" applyNumberFormat="1" applyFont="1" applyBorder="1" applyAlignment="1">
      <alignment horizontal="center" vertical="center" wrapText="1"/>
    </xf>
    <xf numFmtId="3" fontId="3" fillId="0" borderId="105" xfId="17" applyNumberFormat="1" applyFont="1" applyBorder="1" applyAlignment="1">
      <alignment horizontal="center" vertical="center" wrapText="1"/>
    </xf>
    <xf numFmtId="3" fontId="3" fillId="0" borderId="58" xfId="17" applyNumberFormat="1" applyFont="1" applyBorder="1" applyAlignment="1">
      <alignment horizontal="center" vertical="center" wrapText="1"/>
    </xf>
    <xf numFmtId="3" fontId="3" fillId="0" borderId="106" xfId="17" applyNumberFormat="1" applyFont="1" applyBorder="1" applyAlignment="1">
      <alignment horizontal="center" vertical="center" wrapText="1"/>
    </xf>
    <xf numFmtId="3" fontId="3" fillId="0" borderId="101" xfId="17" applyNumberFormat="1" applyFont="1" applyBorder="1" applyAlignment="1">
      <alignment horizontal="center" vertical="center" wrapText="1"/>
    </xf>
    <xf numFmtId="3" fontId="3" fillId="0" borderId="107" xfId="17" applyNumberFormat="1" applyFont="1" applyBorder="1" applyAlignment="1">
      <alignment horizontal="center" vertical="center" wrapText="1"/>
    </xf>
    <xf numFmtId="3" fontId="3" fillId="0" borderId="12" xfId="17" applyNumberFormat="1" applyFont="1" applyBorder="1" applyAlignment="1">
      <alignment horizontal="center" vertical="center" wrapText="1"/>
    </xf>
    <xf numFmtId="3" fontId="3" fillId="0" borderId="0" xfId="17" applyNumberFormat="1" applyFont="1" applyBorder="1" applyAlignment="1">
      <alignment horizontal="center" vertical="center" wrapText="1"/>
    </xf>
    <xf numFmtId="3" fontId="3" fillId="2" borderId="108" xfId="17" applyNumberFormat="1" applyFont="1" applyFill="1" applyBorder="1" applyAlignment="1">
      <alignment horizontal="left"/>
    </xf>
    <xf numFmtId="3" fontId="3" fillId="2" borderId="14" xfId="17" applyNumberFormat="1" applyFont="1" applyFill="1" applyBorder="1" applyAlignment="1">
      <alignment horizontal="left"/>
    </xf>
    <xf numFmtId="3" fontId="3" fillId="0" borderId="109" xfId="17" applyNumberFormat="1" applyFont="1" applyBorder="1" applyAlignment="1">
      <alignment horizontal="center" vertical="center" wrapText="1"/>
    </xf>
    <xf numFmtId="3" fontId="3" fillId="0" borderId="110" xfId="17" applyNumberFormat="1" applyFont="1" applyBorder="1" applyAlignment="1">
      <alignment horizontal="center" vertical="center" wrapText="1"/>
    </xf>
    <xf numFmtId="3" fontId="3" fillId="0" borderId="56" xfId="17" applyNumberFormat="1" applyFont="1" applyBorder="1" applyAlignment="1">
      <alignment horizontal="center" vertical="center" wrapText="1"/>
    </xf>
    <xf numFmtId="3" fontId="3" fillId="0" borderId="57" xfId="17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140625" style="0" customWidth="1"/>
    <col min="2" max="2" width="9.00390625" style="0" customWidth="1"/>
    <col min="3" max="3" width="8.421875" style="0" customWidth="1"/>
    <col min="4" max="4" width="8.7109375" style="0" customWidth="1"/>
    <col min="5" max="5" width="9.57421875" style="0" customWidth="1"/>
    <col min="6" max="6" width="7.7109375" style="0" customWidth="1"/>
    <col min="7" max="7" width="8.8515625" style="0" customWidth="1"/>
    <col min="8" max="8" width="7.421875" style="0" customWidth="1"/>
    <col min="9" max="9" width="8.00390625" style="0" customWidth="1"/>
    <col min="10" max="10" width="7.8515625" style="0" customWidth="1"/>
    <col min="11" max="11" width="9.421875" style="0" customWidth="1"/>
  </cols>
  <sheetData>
    <row r="1" spans="10:11" ht="9" customHeight="1" thickBot="1">
      <c r="J1" s="1"/>
      <c r="K1" s="1"/>
    </row>
    <row r="2" spans="1:11" ht="12.75" customHeight="1">
      <c r="A2" s="144"/>
      <c r="B2" s="310" t="s">
        <v>49</v>
      </c>
      <c r="C2" s="311"/>
      <c r="D2" s="311"/>
      <c r="E2" s="311"/>
      <c r="F2" s="311"/>
      <c r="G2" s="311"/>
      <c r="H2" s="311"/>
      <c r="I2" s="306"/>
      <c r="J2" s="296" t="s">
        <v>56</v>
      </c>
      <c r="K2" s="297"/>
    </row>
    <row r="3" spans="1:11" ht="24.75" customHeight="1">
      <c r="A3" s="145" t="s">
        <v>0</v>
      </c>
      <c r="B3" s="312"/>
      <c r="C3" s="313"/>
      <c r="D3" s="313"/>
      <c r="E3" s="313"/>
      <c r="F3" s="313"/>
      <c r="G3" s="313"/>
      <c r="H3" s="313"/>
      <c r="I3" s="308"/>
      <c r="J3" s="286"/>
      <c r="K3" s="298"/>
    </row>
    <row r="4" spans="1:11" ht="16.5" customHeight="1">
      <c r="A4" s="146"/>
      <c r="B4" s="50" t="s">
        <v>1</v>
      </c>
      <c r="C4" s="127"/>
      <c r="D4" s="128" t="s">
        <v>2</v>
      </c>
      <c r="E4" s="129"/>
      <c r="F4" s="63" t="s">
        <v>3</v>
      </c>
      <c r="G4" s="47"/>
      <c r="H4" s="48" t="s">
        <v>4</v>
      </c>
      <c r="I4" s="47"/>
      <c r="J4" s="288"/>
      <c r="K4" s="299"/>
    </row>
    <row r="5" spans="1:11" ht="12.75">
      <c r="A5" s="147"/>
      <c r="B5" s="123" t="s">
        <v>43</v>
      </c>
      <c r="C5" s="124" t="s">
        <v>42</v>
      </c>
      <c r="D5" s="123" t="s">
        <v>9</v>
      </c>
      <c r="E5" s="124" t="s">
        <v>42</v>
      </c>
      <c r="F5" s="123" t="s">
        <v>9</v>
      </c>
      <c r="G5" s="125" t="s">
        <v>8</v>
      </c>
      <c r="H5" s="126" t="s">
        <v>5</v>
      </c>
      <c r="I5" s="125" t="s">
        <v>8</v>
      </c>
      <c r="J5" s="126" t="s">
        <v>9</v>
      </c>
      <c r="K5" s="148" t="s">
        <v>42</v>
      </c>
    </row>
    <row r="6" spans="1:11" ht="12.75">
      <c r="A6" s="76"/>
      <c r="B6" s="77"/>
      <c r="C6" s="176"/>
      <c r="D6" s="77"/>
      <c r="E6" s="176"/>
      <c r="F6" s="77"/>
      <c r="G6" s="195"/>
      <c r="H6" s="194"/>
      <c r="I6" s="195"/>
      <c r="J6" s="199"/>
      <c r="K6" s="149"/>
    </row>
    <row r="7" spans="1:11" ht="12.75">
      <c r="A7" s="78">
        <v>2</v>
      </c>
      <c r="B7" s="79">
        <f aca="true" t="shared" si="0" ref="B7:C11">D7+F7+H7</f>
        <v>381</v>
      </c>
      <c r="C7" s="177">
        <f t="shared" si="0"/>
        <v>40807</v>
      </c>
      <c r="D7" s="79">
        <v>313</v>
      </c>
      <c r="E7" s="183">
        <v>37015</v>
      </c>
      <c r="F7" s="79">
        <v>64</v>
      </c>
      <c r="G7" s="69">
        <v>3535</v>
      </c>
      <c r="H7" s="30">
        <v>4</v>
      </c>
      <c r="I7" s="69">
        <v>257</v>
      </c>
      <c r="J7" s="38">
        <v>75</v>
      </c>
      <c r="K7" s="150">
        <v>2278</v>
      </c>
    </row>
    <row r="8" spans="1:11" ht="12.75">
      <c r="A8" s="80">
        <v>59</v>
      </c>
      <c r="B8" s="79">
        <f t="shared" si="0"/>
        <v>129</v>
      </c>
      <c r="C8" s="177">
        <f t="shared" si="0"/>
        <v>13161</v>
      </c>
      <c r="D8" s="79">
        <v>114</v>
      </c>
      <c r="E8" s="183">
        <v>11820</v>
      </c>
      <c r="F8" s="79">
        <v>11</v>
      </c>
      <c r="G8" s="69">
        <v>1161</v>
      </c>
      <c r="H8" s="30">
        <v>4</v>
      </c>
      <c r="I8" s="69">
        <v>180</v>
      </c>
      <c r="J8" s="38">
        <v>51</v>
      </c>
      <c r="K8" s="150">
        <v>887</v>
      </c>
    </row>
    <row r="9" spans="1:11" ht="12.75">
      <c r="A9" s="80">
        <v>60</v>
      </c>
      <c r="B9" s="79">
        <f t="shared" si="0"/>
        <v>436</v>
      </c>
      <c r="C9" s="177">
        <f t="shared" si="0"/>
        <v>36184</v>
      </c>
      <c r="D9" s="79">
        <v>364</v>
      </c>
      <c r="E9" s="183">
        <v>32184</v>
      </c>
      <c r="F9" s="79">
        <v>65</v>
      </c>
      <c r="G9" s="69">
        <v>3639</v>
      </c>
      <c r="H9" s="30">
        <v>7</v>
      </c>
      <c r="I9" s="69">
        <v>361</v>
      </c>
      <c r="J9" s="38">
        <v>35</v>
      </c>
      <c r="K9" s="150">
        <v>905</v>
      </c>
    </row>
    <row r="10" spans="1:11" ht="12.75">
      <c r="A10" s="80">
        <v>62</v>
      </c>
      <c r="B10" s="79">
        <f t="shared" si="0"/>
        <v>231</v>
      </c>
      <c r="C10" s="177">
        <f t="shared" si="0"/>
        <v>16605</v>
      </c>
      <c r="D10" s="79">
        <v>187</v>
      </c>
      <c r="E10" s="183">
        <v>14203</v>
      </c>
      <c r="F10" s="79">
        <v>39</v>
      </c>
      <c r="G10" s="69">
        <v>2157</v>
      </c>
      <c r="H10" s="30">
        <v>5</v>
      </c>
      <c r="I10" s="69">
        <v>245</v>
      </c>
      <c r="J10" s="38">
        <v>84</v>
      </c>
      <c r="K10" s="150">
        <v>1738</v>
      </c>
    </row>
    <row r="11" spans="1:11" ht="12.75">
      <c r="A11" s="80">
        <v>80</v>
      </c>
      <c r="B11" s="79">
        <f t="shared" si="0"/>
        <v>344</v>
      </c>
      <c r="C11" s="177">
        <f t="shared" si="0"/>
        <v>22927</v>
      </c>
      <c r="D11" s="79">
        <v>318</v>
      </c>
      <c r="E11" s="183">
        <v>21726</v>
      </c>
      <c r="F11" s="79">
        <v>22</v>
      </c>
      <c r="G11" s="69">
        <v>1037</v>
      </c>
      <c r="H11" s="30">
        <v>4</v>
      </c>
      <c r="I11" s="69">
        <v>164</v>
      </c>
      <c r="J11" s="38">
        <v>68</v>
      </c>
      <c r="K11" s="150">
        <v>1246</v>
      </c>
    </row>
    <row r="12" spans="1:11" ht="12.75">
      <c r="A12" s="81"/>
      <c r="B12" s="82"/>
      <c r="C12" s="178"/>
      <c r="D12" s="82"/>
      <c r="E12" s="178"/>
      <c r="F12" s="82"/>
      <c r="G12" s="196"/>
      <c r="H12" s="86"/>
      <c r="I12" s="196"/>
      <c r="J12" s="39"/>
      <c r="K12" s="151"/>
    </row>
    <row r="13" spans="1:11" ht="12.75">
      <c r="A13" s="51" t="s">
        <v>10</v>
      </c>
      <c r="B13" s="83"/>
      <c r="C13" s="179"/>
      <c r="D13" s="187"/>
      <c r="E13" s="179"/>
      <c r="F13" s="187"/>
      <c r="G13" s="60"/>
      <c r="H13" s="54"/>
      <c r="I13" s="60"/>
      <c r="J13" s="58"/>
      <c r="K13" s="152"/>
    </row>
    <row r="14" spans="1:11" ht="12.75">
      <c r="A14" s="73" t="s">
        <v>11</v>
      </c>
      <c r="B14" s="36">
        <f>SUM(B7:B12)</f>
        <v>1521</v>
      </c>
      <c r="C14" s="180">
        <f>SUM(C7:C12)</f>
        <v>129684</v>
      </c>
      <c r="D14" s="188">
        <f>SUM(D7:D12)</f>
        <v>1296</v>
      </c>
      <c r="E14" s="180">
        <f>SUM(E7:E12)</f>
        <v>116948</v>
      </c>
      <c r="F14" s="188">
        <f>F7+F9+F11+F8+F10</f>
        <v>201</v>
      </c>
      <c r="G14" s="52">
        <f>G7+G9+G11+G8+G10</f>
        <v>11529</v>
      </c>
      <c r="H14" s="36">
        <f>SUM(H7:H11)</f>
        <v>24</v>
      </c>
      <c r="I14" s="52">
        <f>SUM(I7:I11)</f>
        <v>1207</v>
      </c>
      <c r="J14" s="36">
        <f>J7+J9+J11+J8+J10</f>
        <v>313</v>
      </c>
      <c r="K14" s="153">
        <f>K7+K9+K11+K8+K10</f>
        <v>7054</v>
      </c>
    </row>
    <row r="15" spans="1:11" ht="13.5" thickBot="1">
      <c r="A15" s="84" t="s">
        <v>12</v>
      </c>
      <c r="B15" s="37"/>
      <c r="C15" s="181"/>
      <c r="D15" s="189">
        <f>D14/B14%</f>
        <v>85.20710059171597</v>
      </c>
      <c r="E15" s="181">
        <f>E14/C14%</f>
        <v>90.1792048363715</v>
      </c>
      <c r="F15" s="189">
        <f>F14/B14%</f>
        <v>13.21499013806706</v>
      </c>
      <c r="G15" s="53">
        <f>G14/C14%</f>
        <v>8.890071250115666</v>
      </c>
      <c r="H15" s="37">
        <f>H14/B14%</f>
        <v>1.5779092702169624</v>
      </c>
      <c r="I15" s="53">
        <f>I14/C14%</f>
        <v>0.9307239135128467</v>
      </c>
      <c r="J15" s="37"/>
      <c r="K15" s="154"/>
    </row>
    <row r="16" spans="1:11" ht="13.5" thickTop="1">
      <c r="A16" s="155"/>
      <c r="B16" s="85"/>
      <c r="C16" s="182"/>
      <c r="D16" s="190"/>
      <c r="E16" s="182"/>
      <c r="F16" s="190"/>
      <c r="G16" s="70"/>
      <c r="H16" s="32"/>
      <c r="I16" s="70"/>
      <c r="J16" s="45"/>
      <c r="K16" s="156"/>
    </row>
    <row r="17" spans="1:11" ht="12.75">
      <c r="A17" s="80">
        <v>14</v>
      </c>
      <c r="B17" s="30">
        <f aca="true" t="shared" si="1" ref="B17:C21">D17+F17+H17</f>
        <v>219</v>
      </c>
      <c r="C17" s="183">
        <f t="shared" si="1"/>
        <v>18570</v>
      </c>
      <c r="D17" s="79">
        <v>173</v>
      </c>
      <c r="E17" s="183">
        <v>15516</v>
      </c>
      <c r="F17" s="79">
        <v>37</v>
      </c>
      <c r="G17" s="69">
        <v>2048</v>
      </c>
      <c r="H17" s="30">
        <v>9</v>
      </c>
      <c r="I17" s="69">
        <v>1006</v>
      </c>
      <c r="J17" s="30">
        <v>62</v>
      </c>
      <c r="K17" s="157">
        <v>1066</v>
      </c>
    </row>
    <row r="18" spans="1:11" ht="12.75">
      <c r="A18" s="80">
        <v>27</v>
      </c>
      <c r="B18" s="30">
        <f t="shared" si="1"/>
        <v>586</v>
      </c>
      <c r="C18" s="183">
        <f t="shared" si="1"/>
        <v>64661</v>
      </c>
      <c r="D18" s="79">
        <v>468</v>
      </c>
      <c r="E18" s="183">
        <v>57429</v>
      </c>
      <c r="F18" s="79">
        <v>96</v>
      </c>
      <c r="G18" s="69">
        <v>5823</v>
      </c>
      <c r="H18" s="30">
        <v>22</v>
      </c>
      <c r="I18" s="69">
        <v>1409</v>
      </c>
      <c r="J18" s="30">
        <v>58</v>
      </c>
      <c r="K18" s="157">
        <v>1137</v>
      </c>
    </row>
    <row r="19" spans="1:11" ht="12.75">
      <c r="A19" s="80">
        <v>50</v>
      </c>
      <c r="B19" s="30">
        <f t="shared" si="1"/>
        <v>109</v>
      </c>
      <c r="C19" s="183">
        <f t="shared" si="1"/>
        <v>9157</v>
      </c>
      <c r="D19" s="79">
        <v>91</v>
      </c>
      <c r="E19" s="183">
        <v>7700</v>
      </c>
      <c r="F19" s="79">
        <v>13</v>
      </c>
      <c r="G19" s="69">
        <v>909</v>
      </c>
      <c r="H19" s="30">
        <v>5</v>
      </c>
      <c r="I19" s="69">
        <v>548</v>
      </c>
      <c r="J19" s="30">
        <v>27</v>
      </c>
      <c r="K19" s="157">
        <v>502</v>
      </c>
    </row>
    <row r="20" spans="1:11" ht="12.75">
      <c r="A20" s="80">
        <v>61</v>
      </c>
      <c r="B20" s="30">
        <f t="shared" si="1"/>
        <v>374</v>
      </c>
      <c r="C20" s="183">
        <f t="shared" si="1"/>
        <v>38721</v>
      </c>
      <c r="D20" s="79">
        <v>296</v>
      </c>
      <c r="E20" s="183">
        <v>34612</v>
      </c>
      <c r="F20" s="79">
        <v>59</v>
      </c>
      <c r="G20" s="69">
        <v>3083</v>
      </c>
      <c r="H20" s="30">
        <v>19</v>
      </c>
      <c r="I20" s="69">
        <v>1026</v>
      </c>
      <c r="J20" s="30">
        <v>112</v>
      </c>
      <c r="K20" s="157">
        <v>2020</v>
      </c>
    </row>
    <row r="21" spans="1:11" ht="12.75">
      <c r="A21" s="80">
        <v>76</v>
      </c>
      <c r="B21" s="30">
        <f t="shared" si="1"/>
        <v>387</v>
      </c>
      <c r="C21" s="183">
        <f t="shared" si="1"/>
        <v>27780</v>
      </c>
      <c r="D21" s="79">
        <v>320</v>
      </c>
      <c r="E21" s="183">
        <v>24518</v>
      </c>
      <c r="F21" s="79">
        <v>50</v>
      </c>
      <c r="G21" s="69">
        <v>1898</v>
      </c>
      <c r="H21" s="30">
        <v>17</v>
      </c>
      <c r="I21" s="69">
        <v>1364</v>
      </c>
      <c r="J21" s="30">
        <v>126</v>
      </c>
      <c r="K21" s="157">
        <v>2384</v>
      </c>
    </row>
    <row r="22" spans="1:11" ht="12.75">
      <c r="A22" s="158"/>
      <c r="B22" s="86"/>
      <c r="C22" s="178"/>
      <c r="D22" s="82"/>
      <c r="E22" s="178"/>
      <c r="F22" s="82"/>
      <c r="G22" s="196"/>
      <c r="H22" s="86"/>
      <c r="I22" s="196"/>
      <c r="J22" s="39"/>
      <c r="K22" s="151"/>
    </row>
    <row r="23" spans="1:11" ht="12.75">
      <c r="A23" s="159" t="s">
        <v>13</v>
      </c>
      <c r="B23" s="13">
        <f aca="true" t="shared" si="2" ref="B23:K23">B17+B18+B19+B20+B21</f>
        <v>1675</v>
      </c>
      <c r="C23" s="179">
        <f t="shared" si="2"/>
        <v>158889</v>
      </c>
      <c r="D23" s="187">
        <f t="shared" si="2"/>
        <v>1348</v>
      </c>
      <c r="E23" s="179">
        <f t="shared" si="2"/>
        <v>139775</v>
      </c>
      <c r="F23" s="187">
        <f t="shared" si="2"/>
        <v>255</v>
      </c>
      <c r="G23" s="60">
        <f t="shared" si="2"/>
        <v>13761</v>
      </c>
      <c r="H23" s="54">
        <f t="shared" si="2"/>
        <v>72</v>
      </c>
      <c r="I23" s="60">
        <f t="shared" si="2"/>
        <v>5353</v>
      </c>
      <c r="J23" s="54">
        <f t="shared" si="2"/>
        <v>385</v>
      </c>
      <c r="K23" s="54">
        <f t="shared" si="2"/>
        <v>7109</v>
      </c>
    </row>
    <row r="24" spans="1:11" ht="13.5" thickBot="1">
      <c r="A24" s="84" t="s">
        <v>12</v>
      </c>
      <c r="B24" s="14"/>
      <c r="C24" s="181"/>
      <c r="D24" s="189">
        <f>D23/B23%</f>
        <v>80.4776119402985</v>
      </c>
      <c r="E24" s="181">
        <f>E23/C23%</f>
        <v>87.9702182026446</v>
      </c>
      <c r="F24" s="189">
        <f>F23/B23%</f>
        <v>15.223880597014926</v>
      </c>
      <c r="G24" s="53">
        <f>+G23/C23%</f>
        <v>8.660763174291485</v>
      </c>
      <c r="H24" s="37">
        <f>H23/B23%</f>
        <v>4.298507462686567</v>
      </c>
      <c r="I24" s="53">
        <f>+I23/C23%</f>
        <v>3.3690186230638997</v>
      </c>
      <c r="J24" s="37"/>
      <c r="K24" s="154"/>
    </row>
    <row r="25" spans="1:11" ht="13.5" thickTop="1">
      <c r="A25" s="155"/>
      <c r="B25" s="30"/>
      <c r="C25" s="183"/>
      <c r="D25" s="79"/>
      <c r="E25" s="183"/>
      <c r="F25" s="79"/>
      <c r="G25" s="69"/>
      <c r="H25" s="30"/>
      <c r="I25" s="69"/>
      <c r="J25" s="38"/>
      <c r="K25" s="161"/>
    </row>
    <row r="26" spans="1:11" ht="12.75">
      <c r="A26" s="78">
        <v>8</v>
      </c>
      <c r="B26" s="33">
        <f aca="true" t="shared" si="3" ref="B26:C29">D26+F26+H26</f>
        <v>307</v>
      </c>
      <c r="C26" s="184">
        <f t="shared" si="3"/>
        <v>35689</v>
      </c>
      <c r="D26" s="191">
        <v>256</v>
      </c>
      <c r="E26" s="184">
        <v>32653</v>
      </c>
      <c r="F26" s="191">
        <v>51</v>
      </c>
      <c r="G26" s="197">
        <v>3036</v>
      </c>
      <c r="H26" s="33">
        <v>0</v>
      </c>
      <c r="I26" s="197">
        <v>0</v>
      </c>
      <c r="J26" s="33">
        <v>22</v>
      </c>
      <c r="K26" s="162">
        <v>547</v>
      </c>
    </row>
    <row r="27" spans="1:11" ht="12.75">
      <c r="A27" s="80">
        <v>10</v>
      </c>
      <c r="B27" s="33">
        <f t="shared" si="3"/>
        <v>325</v>
      </c>
      <c r="C27" s="184">
        <f t="shared" si="3"/>
        <v>38979</v>
      </c>
      <c r="D27" s="191">
        <v>270</v>
      </c>
      <c r="E27" s="184">
        <v>35244</v>
      </c>
      <c r="F27" s="191">
        <v>54</v>
      </c>
      <c r="G27" s="197">
        <v>3696</v>
      </c>
      <c r="H27" s="33">
        <v>1</v>
      </c>
      <c r="I27" s="197">
        <v>39</v>
      </c>
      <c r="J27" s="33">
        <v>4</v>
      </c>
      <c r="K27" s="162">
        <v>85</v>
      </c>
    </row>
    <row r="28" spans="1:11" ht="12.75">
      <c r="A28" s="80">
        <v>51</v>
      </c>
      <c r="B28" s="33">
        <f t="shared" si="3"/>
        <v>408</v>
      </c>
      <c r="C28" s="184">
        <f t="shared" si="3"/>
        <v>49280</v>
      </c>
      <c r="D28" s="191">
        <v>318</v>
      </c>
      <c r="E28" s="184">
        <v>43508</v>
      </c>
      <c r="F28" s="191">
        <v>81</v>
      </c>
      <c r="G28" s="197">
        <v>5013</v>
      </c>
      <c r="H28" s="33">
        <v>9</v>
      </c>
      <c r="I28" s="197">
        <v>759</v>
      </c>
      <c r="J28" s="33">
        <v>24</v>
      </c>
      <c r="K28" s="162">
        <v>573</v>
      </c>
    </row>
    <row r="29" spans="1:11" ht="12.75">
      <c r="A29" s="80">
        <v>52</v>
      </c>
      <c r="B29" s="33">
        <f t="shared" si="3"/>
        <v>443</v>
      </c>
      <c r="C29" s="184">
        <f t="shared" si="3"/>
        <v>54574</v>
      </c>
      <c r="D29" s="191">
        <v>390</v>
      </c>
      <c r="E29" s="184">
        <v>51440</v>
      </c>
      <c r="F29" s="191">
        <v>48</v>
      </c>
      <c r="G29" s="197">
        <v>2509</v>
      </c>
      <c r="H29" s="33">
        <v>5</v>
      </c>
      <c r="I29" s="197">
        <v>625</v>
      </c>
      <c r="J29" s="33">
        <v>19</v>
      </c>
      <c r="K29" s="162">
        <v>414</v>
      </c>
    </row>
    <row r="30" spans="1:11" ht="12.75">
      <c r="A30" s="81"/>
      <c r="B30" s="87"/>
      <c r="C30" s="185"/>
      <c r="D30" s="192"/>
      <c r="E30" s="185"/>
      <c r="F30" s="192"/>
      <c r="G30" s="198"/>
      <c r="H30" s="87"/>
      <c r="I30" s="198"/>
      <c r="J30" s="41"/>
      <c r="K30" s="163"/>
    </row>
    <row r="31" spans="1:11" ht="12.75">
      <c r="A31" s="314" t="s">
        <v>14</v>
      </c>
      <c r="B31" s="315"/>
      <c r="C31" s="186"/>
      <c r="D31" s="193"/>
      <c r="E31" s="186"/>
      <c r="F31" s="193"/>
      <c r="G31" s="61"/>
      <c r="H31" s="59"/>
      <c r="I31" s="61"/>
      <c r="J31" s="59"/>
      <c r="K31" s="164"/>
    </row>
    <row r="32" spans="1:11" ht="12.75">
      <c r="A32" s="73" t="s">
        <v>51</v>
      </c>
      <c r="B32" s="19">
        <f aca="true" t="shared" si="4" ref="B32:K32">B26+B27+B28+B29</f>
        <v>1483</v>
      </c>
      <c r="C32" s="180">
        <f t="shared" si="4"/>
        <v>178522</v>
      </c>
      <c r="D32" s="188">
        <f t="shared" si="4"/>
        <v>1234</v>
      </c>
      <c r="E32" s="180">
        <f t="shared" si="4"/>
        <v>162845</v>
      </c>
      <c r="F32" s="188">
        <f t="shared" si="4"/>
        <v>234</v>
      </c>
      <c r="G32" s="52">
        <f t="shared" si="4"/>
        <v>14254</v>
      </c>
      <c r="H32" s="36">
        <f t="shared" si="4"/>
        <v>15</v>
      </c>
      <c r="I32" s="52">
        <f t="shared" si="4"/>
        <v>1423</v>
      </c>
      <c r="J32" s="36">
        <f t="shared" si="4"/>
        <v>69</v>
      </c>
      <c r="K32" s="153">
        <f t="shared" si="4"/>
        <v>1619</v>
      </c>
    </row>
    <row r="33" spans="1:11" ht="13.5" thickBot="1">
      <c r="A33" s="84" t="s">
        <v>12</v>
      </c>
      <c r="B33" s="14"/>
      <c r="C33" s="181"/>
      <c r="D33" s="189">
        <f>D32/B32%</f>
        <v>83.20971004720161</v>
      </c>
      <c r="E33" s="181">
        <f>E32/C32%</f>
        <v>91.21844926675703</v>
      </c>
      <c r="F33" s="189">
        <f>F32/B32%</f>
        <v>15.778826702629804</v>
      </c>
      <c r="G33" s="53">
        <f>G32/C32%</f>
        <v>7.984450095786514</v>
      </c>
      <c r="H33" s="37">
        <f>H32/B32%</f>
        <v>1.0114632501685772</v>
      </c>
      <c r="I33" s="53">
        <f>I32/C32%</f>
        <v>0.7971006374564479</v>
      </c>
      <c r="J33" s="37"/>
      <c r="K33" s="165"/>
    </row>
    <row r="34" spans="1:11" ht="13.5" thickTop="1">
      <c r="A34" s="155"/>
      <c r="B34" s="32"/>
      <c r="C34" s="182"/>
      <c r="D34" s="190"/>
      <c r="E34" s="182"/>
      <c r="F34" s="79"/>
      <c r="G34" s="69"/>
      <c r="H34" s="30"/>
      <c r="I34" s="69"/>
      <c r="J34" s="38"/>
      <c r="K34" s="166"/>
    </row>
    <row r="35" spans="1:11" ht="12.75">
      <c r="A35" s="80">
        <v>54</v>
      </c>
      <c r="B35" s="30">
        <f aca="true" t="shared" si="5" ref="B35:C40">D35+F35+H35</f>
        <v>240</v>
      </c>
      <c r="C35" s="177">
        <f t="shared" si="5"/>
        <v>22172</v>
      </c>
      <c r="D35" s="79">
        <v>195</v>
      </c>
      <c r="E35" s="183">
        <v>19853</v>
      </c>
      <c r="F35" s="79">
        <v>42</v>
      </c>
      <c r="G35" s="69">
        <v>2219</v>
      </c>
      <c r="H35" s="30">
        <v>3</v>
      </c>
      <c r="I35" s="69">
        <v>100</v>
      </c>
      <c r="J35" s="30">
        <v>15</v>
      </c>
      <c r="K35" s="157">
        <v>396</v>
      </c>
    </row>
    <row r="36" spans="1:11" ht="12.75">
      <c r="A36" s="80">
        <v>55</v>
      </c>
      <c r="B36" s="30">
        <f t="shared" si="5"/>
        <v>238</v>
      </c>
      <c r="C36" s="177">
        <f t="shared" si="5"/>
        <v>23335</v>
      </c>
      <c r="D36" s="79">
        <v>191</v>
      </c>
      <c r="E36" s="183">
        <v>20149</v>
      </c>
      <c r="F36" s="79">
        <v>45</v>
      </c>
      <c r="G36" s="69">
        <v>3123</v>
      </c>
      <c r="H36" s="30">
        <v>2</v>
      </c>
      <c r="I36" s="69">
        <v>63</v>
      </c>
      <c r="J36" s="30">
        <v>26</v>
      </c>
      <c r="K36" s="157">
        <v>867</v>
      </c>
    </row>
    <row r="37" spans="1:11" ht="12.75">
      <c r="A37" s="80">
        <v>57</v>
      </c>
      <c r="B37" s="30">
        <f t="shared" si="5"/>
        <v>252</v>
      </c>
      <c r="C37" s="177">
        <f t="shared" si="5"/>
        <v>24939</v>
      </c>
      <c r="D37" s="79">
        <v>204</v>
      </c>
      <c r="E37" s="183">
        <v>22596</v>
      </c>
      <c r="F37" s="79">
        <v>45</v>
      </c>
      <c r="G37" s="69">
        <v>2199</v>
      </c>
      <c r="H37" s="30">
        <v>3</v>
      </c>
      <c r="I37" s="69">
        <v>144</v>
      </c>
      <c r="J37" s="30">
        <v>20</v>
      </c>
      <c r="K37" s="157">
        <v>391</v>
      </c>
    </row>
    <row r="38" spans="1:11" ht="12.75">
      <c r="A38" s="80">
        <v>67</v>
      </c>
      <c r="B38" s="30">
        <f t="shared" si="5"/>
        <v>82</v>
      </c>
      <c r="C38" s="177">
        <f t="shared" si="5"/>
        <v>17597</v>
      </c>
      <c r="D38" s="79">
        <v>67</v>
      </c>
      <c r="E38" s="183">
        <v>16116</v>
      </c>
      <c r="F38" s="79">
        <v>14</v>
      </c>
      <c r="G38" s="69">
        <v>1347</v>
      </c>
      <c r="H38" s="30">
        <v>1</v>
      </c>
      <c r="I38" s="69">
        <v>134</v>
      </c>
      <c r="J38" s="30">
        <v>9</v>
      </c>
      <c r="K38" s="157">
        <v>301</v>
      </c>
    </row>
    <row r="39" spans="1:11" ht="12.75">
      <c r="A39" s="80">
        <v>68</v>
      </c>
      <c r="B39" s="30">
        <f t="shared" si="5"/>
        <v>73</v>
      </c>
      <c r="C39" s="177">
        <f t="shared" si="5"/>
        <v>4987</v>
      </c>
      <c r="D39" s="79">
        <v>63</v>
      </c>
      <c r="E39" s="183">
        <v>4343</v>
      </c>
      <c r="F39" s="79">
        <v>9</v>
      </c>
      <c r="G39" s="69">
        <v>600</v>
      </c>
      <c r="H39" s="30">
        <v>1</v>
      </c>
      <c r="I39" s="69">
        <v>44</v>
      </c>
      <c r="J39" s="30">
        <v>14</v>
      </c>
      <c r="K39" s="157">
        <v>316</v>
      </c>
    </row>
    <row r="40" spans="1:11" ht="12.75">
      <c r="A40" s="80">
        <v>88</v>
      </c>
      <c r="B40" s="30">
        <f t="shared" si="5"/>
        <v>183</v>
      </c>
      <c r="C40" s="177">
        <f t="shared" si="5"/>
        <v>20047</v>
      </c>
      <c r="D40" s="79">
        <v>163</v>
      </c>
      <c r="E40" s="183">
        <v>18858</v>
      </c>
      <c r="F40" s="79">
        <v>18</v>
      </c>
      <c r="G40" s="69">
        <v>1156</v>
      </c>
      <c r="H40" s="30">
        <v>2</v>
      </c>
      <c r="I40" s="69">
        <v>33</v>
      </c>
      <c r="J40" s="30">
        <v>24</v>
      </c>
      <c r="K40" s="157">
        <v>687</v>
      </c>
    </row>
    <row r="41" spans="1:11" ht="12.75">
      <c r="A41" s="167"/>
      <c r="B41" s="86"/>
      <c r="C41" s="178"/>
      <c r="D41" s="82"/>
      <c r="E41" s="178"/>
      <c r="F41" s="82"/>
      <c r="G41" s="196"/>
      <c r="H41" s="86"/>
      <c r="I41" s="196"/>
      <c r="J41" s="39"/>
      <c r="K41" s="168"/>
    </row>
    <row r="42" spans="1:11" ht="12.75">
      <c r="A42" s="169" t="s">
        <v>15</v>
      </c>
      <c r="B42" s="54"/>
      <c r="C42" s="179"/>
      <c r="D42" s="187"/>
      <c r="E42" s="179"/>
      <c r="F42" s="187"/>
      <c r="G42" s="60"/>
      <c r="H42" s="54"/>
      <c r="I42" s="60"/>
      <c r="J42" s="54"/>
      <c r="K42" s="170"/>
    </row>
    <row r="43" spans="1:11" ht="12.75">
      <c r="A43" s="73" t="s">
        <v>16</v>
      </c>
      <c r="B43" s="36">
        <f>B35+B36+B37+B38+B39+B40</f>
        <v>1068</v>
      </c>
      <c r="C43" s="180">
        <f>SUM(C35:C40)</f>
        <v>113077</v>
      </c>
      <c r="D43" s="188">
        <f aca="true" t="shared" si="6" ref="D43:K43">D35+D36+D37+D38+D39+D40</f>
        <v>883</v>
      </c>
      <c r="E43" s="180">
        <f t="shared" si="6"/>
        <v>101915</v>
      </c>
      <c r="F43" s="188">
        <f t="shared" si="6"/>
        <v>173</v>
      </c>
      <c r="G43" s="52">
        <f t="shared" si="6"/>
        <v>10644</v>
      </c>
      <c r="H43" s="36">
        <f t="shared" si="6"/>
        <v>12</v>
      </c>
      <c r="I43" s="52">
        <f t="shared" si="6"/>
        <v>518</v>
      </c>
      <c r="J43" s="36">
        <f t="shared" si="6"/>
        <v>108</v>
      </c>
      <c r="K43" s="153">
        <f t="shared" si="6"/>
        <v>2958</v>
      </c>
    </row>
    <row r="44" spans="1:11" ht="13.5" thickBot="1">
      <c r="A44" s="84" t="s">
        <v>12</v>
      </c>
      <c r="B44" s="37"/>
      <c r="C44" s="181"/>
      <c r="D44" s="189">
        <f>D43/B43%</f>
        <v>82.67790262172285</v>
      </c>
      <c r="E44" s="181">
        <f>E43/C43%</f>
        <v>90.12885025248282</v>
      </c>
      <c r="F44" s="189">
        <f>F43/B43%</f>
        <v>16.198501872659175</v>
      </c>
      <c r="G44" s="53">
        <f>G43/C43%</f>
        <v>9.413054821051142</v>
      </c>
      <c r="H44" s="37">
        <f>H43/B43%</f>
        <v>1.1235955056179776</v>
      </c>
      <c r="I44" s="53">
        <f>I43/C43%</f>
        <v>0.45809492646603645</v>
      </c>
      <c r="J44" s="37"/>
      <c r="K44" s="171"/>
    </row>
    <row r="45" spans="1:11" ht="13.5" thickTop="1">
      <c r="A45" s="172"/>
      <c r="B45" s="30"/>
      <c r="C45" s="183"/>
      <c r="D45" s="79"/>
      <c r="E45" s="183"/>
      <c r="F45" s="79"/>
      <c r="G45" s="69"/>
      <c r="H45" s="30"/>
      <c r="I45" s="69"/>
      <c r="J45" s="38"/>
      <c r="K45" s="173"/>
    </row>
    <row r="46" spans="1:11" ht="12.75">
      <c r="A46" s="80">
        <v>22</v>
      </c>
      <c r="B46" s="33">
        <f aca="true" t="shared" si="7" ref="B46:C49">D46+F46+H46</f>
        <v>181</v>
      </c>
      <c r="C46" s="184">
        <f t="shared" si="7"/>
        <v>20859</v>
      </c>
      <c r="D46" s="191">
        <v>150</v>
      </c>
      <c r="E46" s="184">
        <v>19168</v>
      </c>
      <c r="F46" s="191">
        <v>23</v>
      </c>
      <c r="G46" s="197">
        <v>1297</v>
      </c>
      <c r="H46" s="33">
        <v>8</v>
      </c>
      <c r="I46" s="197">
        <v>394</v>
      </c>
      <c r="J46" s="33">
        <v>43</v>
      </c>
      <c r="K46" s="162">
        <v>1171</v>
      </c>
    </row>
    <row r="47" spans="1:11" ht="12.75">
      <c r="A47" s="80">
        <v>29</v>
      </c>
      <c r="B47" s="33">
        <f t="shared" si="7"/>
        <v>184</v>
      </c>
      <c r="C47" s="184">
        <f t="shared" si="7"/>
        <v>11369</v>
      </c>
      <c r="D47" s="191">
        <v>141</v>
      </c>
      <c r="E47" s="184">
        <v>9680</v>
      </c>
      <c r="F47" s="191">
        <v>33</v>
      </c>
      <c r="G47" s="197">
        <v>1294</v>
      </c>
      <c r="H47" s="33">
        <v>10</v>
      </c>
      <c r="I47" s="197">
        <v>395</v>
      </c>
      <c r="J47" s="33">
        <v>37</v>
      </c>
      <c r="K47" s="162">
        <v>833</v>
      </c>
    </row>
    <row r="48" spans="1:11" ht="12.75">
      <c r="A48" s="80">
        <v>35</v>
      </c>
      <c r="B48" s="33">
        <f t="shared" si="7"/>
        <v>205</v>
      </c>
      <c r="C48" s="184">
        <f t="shared" si="7"/>
        <v>26332</v>
      </c>
      <c r="D48" s="191">
        <v>176</v>
      </c>
      <c r="E48" s="184">
        <v>24998</v>
      </c>
      <c r="F48" s="191">
        <v>20</v>
      </c>
      <c r="G48" s="197">
        <v>874</v>
      </c>
      <c r="H48" s="33">
        <v>9</v>
      </c>
      <c r="I48" s="197">
        <v>460</v>
      </c>
      <c r="J48" s="33">
        <v>19</v>
      </c>
      <c r="K48" s="162">
        <v>371</v>
      </c>
    </row>
    <row r="49" spans="1:11" ht="12.75">
      <c r="A49" s="80">
        <v>56</v>
      </c>
      <c r="B49" s="33">
        <f t="shared" si="7"/>
        <v>227</v>
      </c>
      <c r="C49" s="184">
        <f t="shared" si="7"/>
        <v>23732</v>
      </c>
      <c r="D49" s="191">
        <v>193</v>
      </c>
      <c r="E49" s="184">
        <v>21990</v>
      </c>
      <c r="F49" s="191">
        <v>17</v>
      </c>
      <c r="G49" s="197">
        <v>1059</v>
      </c>
      <c r="H49" s="33">
        <v>17</v>
      </c>
      <c r="I49" s="197">
        <v>683</v>
      </c>
      <c r="J49" s="33">
        <v>38</v>
      </c>
      <c r="K49" s="162">
        <v>1094</v>
      </c>
    </row>
    <row r="50" spans="1:11" ht="12.75">
      <c r="A50" s="167"/>
      <c r="B50" s="87"/>
      <c r="C50" s="185"/>
      <c r="D50" s="192"/>
      <c r="E50" s="185"/>
      <c r="F50" s="192"/>
      <c r="G50" s="198"/>
      <c r="H50" s="87"/>
      <c r="I50" s="198"/>
      <c r="J50" s="41"/>
      <c r="K50" s="174"/>
    </row>
    <row r="51" spans="1:11" ht="12.75">
      <c r="A51" s="175" t="s">
        <v>17</v>
      </c>
      <c r="B51" s="54">
        <f aca="true" t="shared" si="8" ref="B51:K51">B46+B47+B48+B49</f>
        <v>797</v>
      </c>
      <c r="C51" s="179">
        <f t="shared" si="8"/>
        <v>82292</v>
      </c>
      <c r="D51" s="187">
        <f t="shared" si="8"/>
        <v>660</v>
      </c>
      <c r="E51" s="179">
        <f t="shared" si="8"/>
        <v>75836</v>
      </c>
      <c r="F51" s="187">
        <f t="shared" si="8"/>
        <v>93</v>
      </c>
      <c r="G51" s="60">
        <f t="shared" si="8"/>
        <v>4524</v>
      </c>
      <c r="H51" s="54">
        <f t="shared" si="8"/>
        <v>44</v>
      </c>
      <c r="I51" s="60">
        <f t="shared" si="8"/>
        <v>1932</v>
      </c>
      <c r="J51" s="54">
        <f t="shared" si="8"/>
        <v>137</v>
      </c>
      <c r="K51" s="160">
        <f t="shared" si="8"/>
        <v>3469</v>
      </c>
    </row>
    <row r="52" spans="1:11" ht="13.5" thickBot="1">
      <c r="A52" s="84" t="s">
        <v>12</v>
      </c>
      <c r="B52" s="37"/>
      <c r="C52" s="181"/>
      <c r="D52" s="189">
        <f>D51/B51%</f>
        <v>82.81053952321204</v>
      </c>
      <c r="E52" s="181">
        <f>E51/C51%</f>
        <v>92.15476595537841</v>
      </c>
      <c r="F52" s="189">
        <f>F51/B51%</f>
        <v>11.668757841907151</v>
      </c>
      <c r="G52" s="53">
        <f>G51/C51%</f>
        <v>5.497496719000632</v>
      </c>
      <c r="H52" s="37">
        <f>H51/B51%</f>
        <v>5.520702634880803</v>
      </c>
      <c r="I52" s="53">
        <f>I51/C51%</f>
        <v>2.3477373256209595</v>
      </c>
      <c r="J52" s="37"/>
      <c r="K52" s="165"/>
    </row>
    <row r="53" spans="1:11" ht="13.5" thickTop="1">
      <c r="A53" s="16" t="s">
        <v>18</v>
      </c>
      <c r="B53" s="17"/>
      <c r="C53" s="17"/>
      <c r="D53" s="17"/>
      <c r="E53" s="17"/>
      <c r="F53" s="17"/>
      <c r="G53" s="17"/>
      <c r="H53" s="17"/>
      <c r="I53" s="17"/>
      <c r="J53" s="21"/>
      <c r="K53" s="21"/>
    </row>
    <row r="54" spans="1:11" ht="12.75">
      <c r="A54" s="16"/>
      <c r="B54" s="17"/>
      <c r="C54" s="17"/>
      <c r="D54" s="17"/>
      <c r="E54" s="17"/>
      <c r="F54" s="17"/>
      <c r="G54" s="17"/>
      <c r="H54" s="17"/>
      <c r="I54" s="17"/>
      <c r="J54" s="21"/>
      <c r="K54" s="21"/>
    </row>
    <row r="55" spans="1:11" ht="12.75">
      <c r="A55" s="16"/>
      <c r="B55" s="17"/>
      <c r="C55" s="17"/>
      <c r="D55" s="17"/>
      <c r="E55" s="17"/>
      <c r="F55" s="17"/>
      <c r="G55" s="17"/>
      <c r="H55" s="17"/>
      <c r="I55" s="17"/>
      <c r="J55" s="21"/>
      <c r="K55" s="21"/>
    </row>
    <row r="56" spans="1:11" ht="4.5" customHeight="1" thickBot="1">
      <c r="A56" s="16"/>
      <c r="B56" s="17"/>
      <c r="C56" s="17"/>
      <c r="D56" s="17"/>
      <c r="E56" s="17"/>
      <c r="F56" s="17"/>
      <c r="G56" s="17"/>
      <c r="H56" s="17"/>
      <c r="I56" s="17"/>
      <c r="J56" s="21"/>
      <c r="K56" s="21"/>
    </row>
    <row r="57" spans="1:11" ht="15.75" customHeight="1">
      <c r="A57" s="211"/>
      <c r="B57" s="316" t="s">
        <v>49</v>
      </c>
      <c r="C57" s="316"/>
      <c r="D57" s="316"/>
      <c r="E57" s="316"/>
      <c r="F57" s="316"/>
      <c r="G57" s="316"/>
      <c r="H57" s="316"/>
      <c r="I57" s="317"/>
      <c r="J57" s="296" t="s">
        <v>53</v>
      </c>
      <c r="K57" s="297"/>
    </row>
    <row r="58" spans="1:11" ht="21" customHeight="1">
      <c r="A58" s="145" t="s">
        <v>19</v>
      </c>
      <c r="B58" s="318"/>
      <c r="C58" s="318"/>
      <c r="D58" s="318"/>
      <c r="E58" s="318"/>
      <c r="F58" s="318"/>
      <c r="G58" s="318"/>
      <c r="H58" s="318"/>
      <c r="I58" s="319"/>
      <c r="J58" s="286"/>
      <c r="K58" s="298"/>
    </row>
    <row r="59" spans="1:11" ht="18" customHeight="1">
      <c r="A59" s="146"/>
      <c r="B59" s="55" t="s">
        <v>1</v>
      </c>
      <c r="C59" s="55"/>
      <c r="D59" s="107" t="s">
        <v>2</v>
      </c>
      <c r="E59" s="108"/>
      <c r="F59" s="109" t="s">
        <v>3</v>
      </c>
      <c r="G59" s="56"/>
      <c r="H59" s="57" t="s">
        <v>4</v>
      </c>
      <c r="I59" s="56"/>
      <c r="J59" s="288"/>
      <c r="K59" s="299"/>
    </row>
    <row r="60" spans="1:11" ht="12.75">
      <c r="A60" s="147"/>
      <c r="B60" s="126" t="s">
        <v>9</v>
      </c>
      <c r="C60" s="124" t="s">
        <v>8</v>
      </c>
      <c r="D60" s="123" t="s">
        <v>9</v>
      </c>
      <c r="E60" s="124" t="s">
        <v>8</v>
      </c>
      <c r="F60" s="123" t="s">
        <v>43</v>
      </c>
      <c r="G60" s="125" t="s">
        <v>45</v>
      </c>
      <c r="H60" s="126" t="s">
        <v>9</v>
      </c>
      <c r="I60" s="125" t="s">
        <v>8</v>
      </c>
      <c r="J60" s="130" t="s">
        <v>43</v>
      </c>
      <c r="K60" s="212" t="s">
        <v>7</v>
      </c>
    </row>
    <row r="61" spans="1:11" ht="12.75">
      <c r="A61" s="213"/>
      <c r="B61" s="11"/>
      <c r="C61" s="12"/>
      <c r="D61" s="203"/>
      <c r="E61" s="204"/>
      <c r="F61" s="11"/>
      <c r="G61" s="12"/>
      <c r="H61" s="203"/>
      <c r="I61" s="204"/>
      <c r="J61" s="209"/>
      <c r="K61" s="214"/>
    </row>
    <row r="62" spans="1:11" ht="12.75">
      <c r="A62" s="215">
        <v>44</v>
      </c>
      <c r="B62" s="15">
        <f aca="true" t="shared" si="9" ref="B62:C66">D62+F62+H62</f>
        <v>138</v>
      </c>
      <c r="C62" s="200">
        <f t="shared" si="9"/>
        <v>17376</v>
      </c>
      <c r="D62" s="205">
        <v>132</v>
      </c>
      <c r="E62" s="206">
        <v>17127</v>
      </c>
      <c r="F62" s="15">
        <v>5</v>
      </c>
      <c r="G62" s="200">
        <v>214</v>
      </c>
      <c r="H62" s="205">
        <v>1</v>
      </c>
      <c r="I62" s="206">
        <v>35</v>
      </c>
      <c r="J62" s="18">
        <v>36</v>
      </c>
      <c r="K62" s="216">
        <v>633</v>
      </c>
    </row>
    <row r="63" spans="1:11" ht="12.75">
      <c r="A63" s="215">
        <v>49</v>
      </c>
      <c r="B63" s="15">
        <f t="shared" si="9"/>
        <v>369</v>
      </c>
      <c r="C63" s="200">
        <f t="shared" si="9"/>
        <v>34320</v>
      </c>
      <c r="D63" s="205">
        <v>302</v>
      </c>
      <c r="E63" s="206">
        <v>30309</v>
      </c>
      <c r="F63" s="15">
        <v>66</v>
      </c>
      <c r="G63" s="200">
        <v>3974</v>
      </c>
      <c r="H63" s="205">
        <v>1</v>
      </c>
      <c r="I63" s="206">
        <v>37</v>
      </c>
      <c r="J63" s="18">
        <v>29</v>
      </c>
      <c r="K63" s="216">
        <v>500</v>
      </c>
    </row>
    <row r="64" spans="1:11" ht="12.75">
      <c r="A64" s="215">
        <v>53</v>
      </c>
      <c r="B64" s="15">
        <f t="shared" si="9"/>
        <v>155</v>
      </c>
      <c r="C64" s="200">
        <f t="shared" si="9"/>
        <v>22614</v>
      </c>
      <c r="D64" s="205">
        <v>143</v>
      </c>
      <c r="E64" s="206">
        <v>22123</v>
      </c>
      <c r="F64" s="15">
        <v>10</v>
      </c>
      <c r="G64" s="200">
        <v>362</v>
      </c>
      <c r="H64" s="205">
        <v>2</v>
      </c>
      <c r="I64" s="206">
        <v>129</v>
      </c>
      <c r="J64" s="18">
        <v>17</v>
      </c>
      <c r="K64" s="216">
        <v>289</v>
      </c>
    </row>
    <row r="65" spans="1:11" ht="12.75">
      <c r="A65" s="215">
        <v>72</v>
      </c>
      <c r="B65" s="15">
        <f t="shared" si="9"/>
        <v>411</v>
      </c>
      <c r="C65" s="200">
        <f t="shared" si="9"/>
        <v>45126</v>
      </c>
      <c r="D65" s="205">
        <v>329</v>
      </c>
      <c r="E65" s="206">
        <v>40342</v>
      </c>
      <c r="F65" s="15">
        <v>80</v>
      </c>
      <c r="G65" s="200">
        <v>4754</v>
      </c>
      <c r="H65" s="205">
        <v>2</v>
      </c>
      <c r="I65" s="206">
        <v>30</v>
      </c>
      <c r="J65" s="18">
        <v>37</v>
      </c>
      <c r="K65" s="216">
        <v>747</v>
      </c>
    </row>
    <row r="66" spans="1:11" ht="12.75">
      <c r="A66" s="80">
        <v>85</v>
      </c>
      <c r="B66" s="15">
        <f t="shared" si="9"/>
        <v>97</v>
      </c>
      <c r="C66" s="200">
        <f t="shared" si="9"/>
        <v>7509</v>
      </c>
      <c r="D66" s="205">
        <v>86</v>
      </c>
      <c r="E66" s="206">
        <v>6999</v>
      </c>
      <c r="F66" s="15">
        <v>11</v>
      </c>
      <c r="G66" s="200">
        <v>510</v>
      </c>
      <c r="H66" s="205">
        <v>0</v>
      </c>
      <c r="I66" s="206">
        <v>0</v>
      </c>
      <c r="J66" s="18">
        <v>34</v>
      </c>
      <c r="K66" s="216">
        <v>594</v>
      </c>
    </row>
    <row r="67" spans="1:11" ht="12.75">
      <c r="A67" s="167"/>
      <c r="B67" s="86"/>
      <c r="C67" s="178"/>
      <c r="D67" s="82"/>
      <c r="E67" s="196"/>
      <c r="F67" s="86"/>
      <c r="G67" s="178"/>
      <c r="H67" s="82"/>
      <c r="I67" s="196"/>
      <c r="J67" s="39"/>
      <c r="K67" s="151"/>
    </row>
    <row r="68" spans="1:11" ht="12.75">
      <c r="A68" s="217" t="s">
        <v>52</v>
      </c>
      <c r="B68" s="54"/>
      <c r="C68" s="179"/>
      <c r="D68" s="187"/>
      <c r="E68" s="60"/>
      <c r="F68" s="54"/>
      <c r="G68" s="179"/>
      <c r="H68" s="187"/>
      <c r="I68" s="60"/>
      <c r="J68" s="54"/>
      <c r="K68" s="218"/>
    </row>
    <row r="69" spans="1:11" ht="12.75">
      <c r="A69" s="219" t="s">
        <v>46</v>
      </c>
      <c r="B69" s="36">
        <f aca="true" t="shared" si="10" ref="B69:K69">B62+B63+B64+B65+B66</f>
        <v>1170</v>
      </c>
      <c r="C69" s="180">
        <f t="shared" si="10"/>
        <v>126945</v>
      </c>
      <c r="D69" s="188">
        <f t="shared" si="10"/>
        <v>992</v>
      </c>
      <c r="E69" s="52">
        <f t="shared" si="10"/>
        <v>116900</v>
      </c>
      <c r="F69" s="36">
        <f t="shared" si="10"/>
        <v>172</v>
      </c>
      <c r="G69" s="180">
        <f t="shared" si="10"/>
        <v>9814</v>
      </c>
      <c r="H69" s="188">
        <f t="shared" si="10"/>
        <v>6</v>
      </c>
      <c r="I69" s="52">
        <f t="shared" si="10"/>
        <v>231</v>
      </c>
      <c r="J69" s="36">
        <f t="shared" si="10"/>
        <v>153</v>
      </c>
      <c r="K69" s="153">
        <f t="shared" si="10"/>
        <v>2763</v>
      </c>
    </row>
    <row r="70" spans="1:11" ht="13.5" thickBot="1">
      <c r="A70" s="220" t="s">
        <v>12</v>
      </c>
      <c r="B70" s="37"/>
      <c r="C70" s="181"/>
      <c r="D70" s="189">
        <f>D69/B69%</f>
        <v>84.7863247863248</v>
      </c>
      <c r="E70" s="53">
        <f>E69/C69%</f>
        <v>92.08712434518885</v>
      </c>
      <c r="F70" s="37">
        <f>F69/B69%</f>
        <v>14.700854700854702</v>
      </c>
      <c r="G70" s="181">
        <f>G69/C69%</f>
        <v>7.7309070857457955</v>
      </c>
      <c r="H70" s="189">
        <f>H69/B69%</f>
        <v>0.5128205128205129</v>
      </c>
      <c r="I70" s="53">
        <f>I69/C69%</f>
        <v>0.18196856906534326</v>
      </c>
      <c r="J70" s="37"/>
      <c r="K70" s="154"/>
    </row>
    <row r="71" spans="1:11" ht="13.5" thickTop="1">
      <c r="A71" s="172"/>
      <c r="B71" s="30"/>
      <c r="C71" s="183"/>
      <c r="D71" s="79"/>
      <c r="E71" s="69"/>
      <c r="F71" s="30"/>
      <c r="G71" s="183"/>
      <c r="H71" s="79"/>
      <c r="I71" s="69"/>
      <c r="J71" s="38"/>
      <c r="K71" s="150"/>
    </row>
    <row r="72" spans="1:11" ht="12.75">
      <c r="A72" s="80">
        <v>18</v>
      </c>
      <c r="B72" s="30">
        <f aca="true" t="shared" si="11" ref="B72:B84">D72+F72+H72</f>
        <v>841</v>
      </c>
      <c r="C72" s="201">
        <f aca="true" t="shared" si="12" ref="C72:C84">E72+G72+I72</f>
        <v>105868</v>
      </c>
      <c r="D72" s="79">
        <v>783</v>
      </c>
      <c r="E72" s="69">
        <v>102644</v>
      </c>
      <c r="F72" s="30">
        <v>57</v>
      </c>
      <c r="G72" s="183">
        <v>3187</v>
      </c>
      <c r="H72" s="79">
        <v>1</v>
      </c>
      <c r="I72" s="69">
        <v>37</v>
      </c>
      <c r="J72" s="38">
        <v>53</v>
      </c>
      <c r="K72" s="150">
        <v>1351</v>
      </c>
    </row>
    <row r="73" spans="1:11" ht="12.75">
      <c r="A73" s="80">
        <v>28</v>
      </c>
      <c r="B73" s="30">
        <f t="shared" si="11"/>
        <v>256</v>
      </c>
      <c r="C73" s="201">
        <f t="shared" si="12"/>
        <v>30110</v>
      </c>
      <c r="D73" s="79">
        <v>194</v>
      </c>
      <c r="E73" s="69">
        <v>25761</v>
      </c>
      <c r="F73" s="30">
        <v>61</v>
      </c>
      <c r="G73" s="183">
        <v>4324</v>
      </c>
      <c r="H73" s="79">
        <v>1</v>
      </c>
      <c r="I73" s="69">
        <v>25</v>
      </c>
      <c r="J73" s="38">
        <v>15</v>
      </c>
      <c r="K73" s="150">
        <v>359</v>
      </c>
    </row>
    <row r="74" spans="1:11" ht="12.75">
      <c r="A74" s="80">
        <v>36</v>
      </c>
      <c r="B74" s="30">
        <f t="shared" si="11"/>
        <v>474</v>
      </c>
      <c r="C74" s="201">
        <f t="shared" si="12"/>
        <v>53246</v>
      </c>
      <c r="D74" s="79">
        <v>413</v>
      </c>
      <c r="E74" s="69">
        <v>49672</v>
      </c>
      <c r="F74" s="30">
        <v>61</v>
      </c>
      <c r="G74" s="183">
        <v>3574</v>
      </c>
      <c r="H74" s="79">
        <v>0</v>
      </c>
      <c r="I74" s="69">
        <v>0</v>
      </c>
      <c r="J74" s="38">
        <v>25</v>
      </c>
      <c r="K74" s="150">
        <v>535</v>
      </c>
    </row>
    <row r="75" spans="1:11" ht="12.75">
      <c r="A75" s="80">
        <v>37</v>
      </c>
      <c r="B75" s="30">
        <f t="shared" si="11"/>
        <v>606</v>
      </c>
      <c r="C75" s="201">
        <f t="shared" si="12"/>
        <v>70153</v>
      </c>
      <c r="D75" s="79">
        <v>504</v>
      </c>
      <c r="E75" s="69">
        <v>64442</v>
      </c>
      <c r="F75" s="30">
        <v>102</v>
      </c>
      <c r="G75" s="183">
        <v>5711</v>
      </c>
      <c r="H75" s="79">
        <v>0</v>
      </c>
      <c r="I75" s="69">
        <v>0</v>
      </c>
      <c r="J75" s="38">
        <v>48</v>
      </c>
      <c r="K75" s="150">
        <v>955</v>
      </c>
    </row>
    <row r="76" spans="1:11" ht="12.75">
      <c r="A76" s="80">
        <v>41</v>
      </c>
      <c r="B76" s="30">
        <f t="shared" si="11"/>
        <v>1266</v>
      </c>
      <c r="C76" s="201">
        <f t="shared" si="12"/>
        <v>137240</v>
      </c>
      <c r="D76" s="79">
        <v>1126</v>
      </c>
      <c r="E76" s="69">
        <v>127014</v>
      </c>
      <c r="F76" s="30">
        <v>130</v>
      </c>
      <c r="G76" s="183">
        <v>9595</v>
      </c>
      <c r="H76" s="79">
        <v>10</v>
      </c>
      <c r="I76" s="69">
        <v>631</v>
      </c>
      <c r="J76" s="38">
        <v>54</v>
      </c>
      <c r="K76" s="150">
        <v>1154</v>
      </c>
    </row>
    <row r="77" spans="1:11" ht="12.75">
      <c r="A77" s="80">
        <v>45</v>
      </c>
      <c r="B77" s="30">
        <f t="shared" si="11"/>
        <v>916</v>
      </c>
      <c r="C77" s="201">
        <f t="shared" si="12"/>
        <v>91444</v>
      </c>
      <c r="D77" s="79">
        <v>754</v>
      </c>
      <c r="E77" s="69">
        <v>82074</v>
      </c>
      <c r="F77" s="30">
        <v>157</v>
      </c>
      <c r="G77" s="183">
        <v>9236</v>
      </c>
      <c r="H77" s="79">
        <v>5</v>
      </c>
      <c r="I77" s="69">
        <v>134</v>
      </c>
      <c r="J77" s="38">
        <v>66</v>
      </c>
      <c r="K77" s="150">
        <v>1274</v>
      </c>
    </row>
    <row r="78" spans="1:11" ht="12.75">
      <c r="A78" s="80">
        <v>77</v>
      </c>
      <c r="B78" s="30">
        <f t="shared" si="11"/>
        <v>434</v>
      </c>
      <c r="C78" s="201">
        <f t="shared" si="12"/>
        <v>43423</v>
      </c>
      <c r="D78" s="79">
        <v>306</v>
      </c>
      <c r="E78" s="69">
        <v>36271</v>
      </c>
      <c r="F78" s="30">
        <v>124</v>
      </c>
      <c r="G78" s="183">
        <v>6903</v>
      </c>
      <c r="H78" s="79">
        <v>4</v>
      </c>
      <c r="I78" s="69">
        <v>249</v>
      </c>
      <c r="J78" s="38">
        <v>34</v>
      </c>
      <c r="K78" s="150">
        <v>635</v>
      </c>
    </row>
    <row r="79" spans="1:11" ht="12.75">
      <c r="A79" s="80">
        <v>78</v>
      </c>
      <c r="B79" s="30">
        <f t="shared" si="11"/>
        <v>198</v>
      </c>
      <c r="C79" s="201">
        <f t="shared" si="12"/>
        <v>17356</v>
      </c>
      <c r="D79" s="79">
        <v>138</v>
      </c>
      <c r="E79" s="69">
        <v>13841</v>
      </c>
      <c r="F79" s="30">
        <v>59</v>
      </c>
      <c r="G79" s="183">
        <v>3476</v>
      </c>
      <c r="H79" s="79">
        <v>1</v>
      </c>
      <c r="I79" s="69">
        <v>39</v>
      </c>
      <c r="J79" s="38">
        <v>16</v>
      </c>
      <c r="K79" s="150">
        <v>275</v>
      </c>
    </row>
    <row r="80" spans="1:11" ht="12.75">
      <c r="A80" s="80">
        <v>91</v>
      </c>
      <c r="B80" s="30">
        <f t="shared" si="11"/>
        <v>124</v>
      </c>
      <c r="C80" s="201">
        <f t="shared" si="12"/>
        <v>9187</v>
      </c>
      <c r="D80" s="79">
        <v>57</v>
      </c>
      <c r="E80" s="69">
        <v>5703</v>
      </c>
      <c r="F80" s="30">
        <v>66</v>
      </c>
      <c r="G80" s="183">
        <v>3458</v>
      </c>
      <c r="H80" s="79">
        <v>1</v>
      </c>
      <c r="I80" s="69">
        <v>26</v>
      </c>
      <c r="J80" s="38">
        <v>6</v>
      </c>
      <c r="K80" s="150">
        <v>108</v>
      </c>
    </row>
    <row r="81" spans="1:11" ht="12.75">
      <c r="A81" s="80">
        <v>92</v>
      </c>
      <c r="B81" s="30">
        <f t="shared" si="11"/>
        <v>0</v>
      </c>
      <c r="C81" s="201">
        <f t="shared" si="12"/>
        <v>0</v>
      </c>
      <c r="D81" s="79">
        <v>0</v>
      </c>
      <c r="E81" s="69">
        <v>0</v>
      </c>
      <c r="F81" s="30">
        <v>0</v>
      </c>
      <c r="G81" s="183">
        <v>0</v>
      </c>
      <c r="H81" s="79">
        <v>0</v>
      </c>
      <c r="I81" s="69">
        <v>0</v>
      </c>
      <c r="J81" s="38">
        <v>0</v>
      </c>
      <c r="K81" s="150">
        <v>0</v>
      </c>
    </row>
    <row r="82" spans="1:11" ht="12.75">
      <c r="A82" s="80">
        <v>93</v>
      </c>
      <c r="B82" s="30">
        <f t="shared" si="11"/>
        <v>1</v>
      </c>
      <c r="C82" s="201">
        <f t="shared" si="12"/>
        <v>233</v>
      </c>
      <c r="D82" s="79">
        <v>1</v>
      </c>
      <c r="E82" s="69">
        <v>233</v>
      </c>
      <c r="F82" s="30">
        <v>0</v>
      </c>
      <c r="G82" s="183">
        <v>0</v>
      </c>
      <c r="H82" s="79">
        <v>0</v>
      </c>
      <c r="I82" s="69">
        <v>0</v>
      </c>
      <c r="J82" s="38">
        <v>0</v>
      </c>
      <c r="K82" s="150">
        <v>0</v>
      </c>
    </row>
    <row r="83" spans="1:11" ht="12.75">
      <c r="A83" s="80">
        <v>94</v>
      </c>
      <c r="B83" s="30">
        <f t="shared" si="11"/>
        <v>2</v>
      </c>
      <c r="C83" s="201">
        <f t="shared" si="12"/>
        <v>311</v>
      </c>
      <c r="D83" s="79">
        <v>2</v>
      </c>
      <c r="E83" s="69">
        <v>311</v>
      </c>
      <c r="F83" s="30">
        <v>0</v>
      </c>
      <c r="G83" s="183">
        <v>0</v>
      </c>
      <c r="H83" s="79">
        <v>0</v>
      </c>
      <c r="I83" s="69">
        <v>0</v>
      </c>
      <c r="J83" s="38">
        <v>0</v>
      </c>
      <c r="K83" s="150">
        <v>0</v>
      </c>
    </row>
    <row r="84" spans="1:11" ht="12.75">
      <c r="A84" s="80">
        <v>95</v>
      </c>
      <c r="B84" s="30">
        <f t="shared" si="11"/>
        <v>84</v>
      </c>
      <c r="C84" s="201">
        <f t="shared" si="12"/>
        <v>6563</v>
      </c>
      <c r="D84" s="79">
        <v>56</v>
      </c>
      <c r="E84" s="69">
        <v>4682</v>
      </c>
      <c r="F84" s="30">
        <v>28</v>
      </c>
      <c r="G84" s="183">
        <v>1881</v>
      </c>
      <c r="H84" s="79">
        <v>0</v>
      </c>
      <c r="I84" s="69">
        <v>0</v>
      </c>
      <c r="J84" s="38">
        <v>10</v>
      </c>
      <c r="K84" s="150">
        <v>173</v>
      </c>
    </row>
    <row r="85" spans="1:11" ht="12.75">
      <c r="A85" s="221"/>
      <c r="B85" s="86"/>
      <c r="C85" s="178"/>
      <c r="D85" s="82"/>
      <c r="E85" s="196"/>
      <c r="F85" s="86"/>
      <c r="G85" s="178"/>
      <c r="H85" s="82"/>
      <c r="I85" s="196"/>
      <c r="J85" s="39"/>
      <c r="K85" s="151"/>
    </row>
    <row r="86" spans="1:11" ht="12.75">
      <c r="A86" s="169" t="s">
        <v>20</v>
      </c>
      <c r="B86" s="54"/>
      <c r="C86" s="179"/>
      <c r="D86" s="187"/>
      <c r="E86" s="60"/>
      <c r="F86" s="54"/>
      <c r="G86" s="179"/>
      <c r="H86" s="187"/>
      <c r="I86" s="60"/>
      <c r="J86" s="58"/>
      <c r="K86" s="222"/>
    </row>
    <row r="87" spans="1:11" ht="12.75">
      <c r="A87" s="73" t="s">
        <v>21</v>
      </c>
      <c r="B87" s="36">
        <f aca="true" t="shared" si="13" ref="B87:K87">B72+B73+B74+B75+B76+B77+B78+B79+B80+B81+B82+B83+B84</f>
        <v>5202</v>
      </c>
      <c r="C87" s="180">
        <f t="shared" si="13"/>
        <v>565134</v>
      </c>
      <c r="D87" s="188">
        <f t="shared" si="13"/>
        <v>4334</v>
      </c>
      <c r="E87" s="52">
        <f t="shared" si="13"/>
        <v>512648</v>
      </c>
      <c r="F87" s="36">
        <f t="shared" si="13"/>
        <v>845</v>
      </c>
      <c r="G87" s="180">
        <f t="shared" si="13"/>
        <v>51345</v>
      </c>
      <c r="H87" s="188">
        <f t="shared" si="13"/>
        <v>23</v>
      </c>
      <c r="I87" s="52">
        <f t="shared" si="13"/>
        <v>1141</v>
      </c>
      <c r="J87" s="36">
        <f t="shared" si="13"/>
        <v>327</v>
      </c>
      <c r="K87" s="153">
        <f t="shared" si="13"/>
        <v>6819</v>
      </c>
    </row>
    <row r="88" spans="1:11" ht="13.5" thickBot="1">
      <c r="A88" s="84" t="s">
        <v>12</v>
      </c>
      <c r="B88" s="37"/>
      <c r="C88" s="181"/>
      <c r="D88" s="189">
        <f>D87/B87%</f>
        <v>83.31410995770857</v>
      </c>
      <c r="E88" s="53">
        <f>E87/C87%</f>
        <v>90.71264514256795</v>
      </c>
      <c r="F88" s="37">
        <f>F87/B87%</f>
        <v>16.243752402921952</v>
      </c>
      <c r="G88" s="181">
        <f>G87/C87%</f>
        <v>9.085455838792216</v>
      </c>
      <c r="H88" s="189">
        <f>H87/B87%</f>
        <v>0.44213763936947326</v>
      </c>
      <c r="I88" s="53">
        <f>I87/C87%</f>
        <v>0.201899018639827</v>
      </c>
      <c r="J88" s="37"/>
      <c r="K88" s="154"/>
    </row>
    <row r="89" spans="1:11" ht="13.5" thickTop="1">
      <c r="A89" s="172"/>
      <c r="B89" s="30"/>
      <c r="C89" s="183"/>
      <c r="D89" s="79"/>
      <c r="E89" s="69"/>
      <c r="F89" s="30"/>
      <c r="G89" s="183"/>
      <c r="H89" s="79"/>
      <c r="I89" s="69"/>
      <c r="J89" s="38"/>
      <c r="K89" s="150"/>
    </row>
    <row r="90" spans="1:11" ht="12.75">
      <c r="A90" s="80">
        <v>21</v>
      </c>
      <c r="B90" s="30">
        <f aca="true" t="shared" si="14" ref="B90:C93">D90+F90+H90</f>
        <v>634</v>
      </c>
      <c r="C90" s="183">
        <f t="shared" si="14"/>
        <v>78743</v>
      </c>
      <c r="D90" s="79">
        <v>518</v>
      </c>
      <c r="E90" s="69">
        <v>70910</v>
      </c>
      <c r="F90" s="30">
        <v>103</v>
      </c>
      <c r="G90" s="183">
        <v>5941</v>
      </c>
      <c r="H90" s="79">
        <v>13</v>
      </c>
      <c r="I90" s="69">
        <v>1892</v>
      </c>
      <c r="J90" s="38">
        <v>24</v>
      </c>
      <c r="K90" s="150">
        <v>645</v>
      </c>
    </row>
    <row r="91" spans="1:11" ht="12.75">
      <c r="A91" s="80">
        <v>58</v>
      </c>
      <c r="B91" s="30">
        <f t="shared" si="14"/>
        <v>867</v>
      </c>
      <c r="C91" s="183">
        <f t="shared" si="14"/>
        <v>102818</v>
      </c>
      <c r="D91" s="79">
        <v>762</v>
      </c>
      <c r="E91" s="69">
        <v>94732</v>
      </c>
      <c r="F91" s="30">
        <v>95</v>
      </c>
      <c r="G91" s="183">
        <v>6883</v>
      </c>
      <c r="H91" s="79">
        <v>10</v>
      </c>
      <c r="I91" s="69">
        <v>1203</v>
      </c>
      <c r="J91" s="38">
        <v>62</v>
      </c>
      <c r="K91" s="150">
        <v>1549</v>
      </c>
    </row>
    <row r="92" spans="1:11" ht="12.75">
      <c r="A92" s="80">
        <v>71</v>
      </c>
      <c r="B92" s="30">
        <f t="shared" si="14"/>
        <v>598</v>
      </c>
      <c r="C92" s="183">
        <f t="shared" si="14"/>
        <v>54847</v>
      </c>
      <c r="D92" s="79">
        <v>500</v>
      </c>
      <c r="E92" s="69">
        <v>48073</v>
      </c>
      <c r="F92" s="30">
        <v>83</v>
      </c>
      <c r="G92" s="183">
        <v>5361</v>
      </c>
      <c r="H92" s="79">
        <v>15</v>
      </c>
      <c r="I92" s="69">
        <v>1413</v>
      </c>
      <c r="J92" s="38">
        <v>56</v>
      </c>
      <c r="K92" s="150">
        <v>1441</v>
      </c>
    </row>
    <row r="93" spans="1:11" ht="12.75">
      <c r="A93" s="80">
        <v>89</v>
      </c>
      <c r="B93" s="30">
        <f t="shared" si="14"/>
        <v>658</v>
      </c>
      <c r="C93" s="183">
        <f t="shared" si="14"/>
        <v>79070</v>
      </c>
      <c r="D93" s="79">
        <v>570</v>
      </c>
      <c r="E93" s="69">
        <v>73003</v>
      </c>
      <c r="F93" s="30">
        <v>76</v>
      </c>
      <c r="G93" s="183">
        <v>4545</v>
      </c>
      <c r="H93" s="79">
        <v>12</v>
      </c>
      <c r="I93" s="69">
        <v>1522</v>
      </c>
      <c r="J93" s="38">
        <v>46</v>
      </c>
      <c r="K93" s="150">
        <v>1246</v>
      </c>
    </row>
    <row r="94" spans="1:11" ht="12.75">
      <c r="A94" s="221"/>
      <c r="B94" s="86"/>
      <c r="C94" s="178"/>
      <c r="D94" s="82"/>
      <c r="E94" s="196"/>
      <c r="F94" s="86"/>
      <c r="G94" s="178"/>
      <c r="H94" s="82"/>
      <c r="I94" s="210"/>
      <c r="J94" s="39"/>
      <c r="K94" s="151"/>
    </row>
    <row r="95" spans="1:11" ht="12.75">
      <c r="A95" s="217" t="s">
        <v>22</v>
      </c>
      <c r="B95" s="88">
        <f aca="true" t="shared" si="15" ref="B95:K95">SUM(B90:B94)</f>
        <v>2757</v>
      </c>
      <c r="C95" s="202">
        <f t="shared" si="15"/>
        <v>315478</v>
      </c>
      <c r="D95" s="207">
        <f t="shared" si="15"/>
        <v>2350</v>
      </c>
      <c r="E95" s="208">
        <f t="shared" si="15"/>
        <v>286718</v>
      </c>
      <c r="F95" s="88">
        <f t="shared" si="15"/>
        <v>357</v>
      </c>
      <c r="G95" s="202">
        <f t="shared" si="15"/>
        <v>22730</v>
      </c>
      <c r="H95" s="207">
        <f t="shared" si="15"/>
        <v>50</v>
      </c>
      <c r="I95" s="208">
        <f t="shared" si="15"/>
        <v>6030</v>
      </c>
      <c r="J95" s="72">
        <f t="shared" si="15"/>
        <v>188</v>
      </c>
      <c r="K95" s="223">
        <f t="shared" si="15"/>
        <v>4881</v>
      </c>
    </row>
    <row r="96" spans="1:11" ht="13.5" thickBot="1">
      <c r="A96" s="220" t="s">
        <v>12</v>
      </c>
      <c r="B96" s="37"/>
      <c r="C96" s="181"/>
      <c r="D96" s="189">
        <f>D95/B95%</f>
        <v>85.23757707653246</v>
      </c>
      <c r="E96" s="53">
        <f>E95/C95%</f>
        <v>90.88367493137397</v>
      </c>
      <c r="F96" s="37">
        <f>F95/B95%</f>
        <v>12.94885745375408</v>
      </c>
      <c r="G96" s="181">
        <f>G95/C95%</f>
        <v>7.2049398056282845</v>
      </c>
      <c r="H96" s="189">
        <f>H95/B95%</f>
        <v>1.8135654697134567</v>
      </c>
      <c r="I96" s="53">
        <f>I95/C95%</f>
        <v>1.9113852629977366</v>
      </c>
      <c r="J96" s="37"/>
      <c r="K96" s="154"/>
    </row>
    <row r="97" spans="1:11" ht="13.5" thickTop="1">
      <c r="A97" s="172"/>
      <c r="B97" s="30"/>
      <c r="C97" s="183"/>
      <c r="D97" s="79"/>
      <c r="E97" s="69"/>
      <c r="F97" s="30"/>
      <c r="G97" s="183"/>
      <c r="H97" s="79"/>
      <c r="I97" s="69"/>
      <c r="J97" s="38"/>
      <c r="K97" s="150"/>
    </row>
    <row r="98" spans="1:11" ht="12.75">
      <c r="A98" s="80">
        <v>25</v>
      </c>
      <c r="B98" s="30">
        <f aca="true" t="shared" si="16" ref="B98:C101">D98+F98+H98</f>
        <v>246</v>
      </c>
      <c r="C98" s="183">
        <f t="shared" si="16"/>
        <v>18725</v>
      </c>
      <c r="D98" s="79">
        <v>220</v>
      </c>
      <c r="E98" s="69">
        <v>17469</v>
      </c>
      <c r="F98" s="30">
        <v>24</v>
      </c>
      <c r="G98" s="183">
        <v>1176</v>
      </c>
      <c r="H98" s="79">
        <v>2</v>
      </c>
      <c r="I98" s="69">
        <v>80</v>
      </c>
      <c r="J98" s="38">
        <v>57</v>
      </c>
      <c r="K98" s="150">
        <v>1438</v>
      </c>
    </row>
    <row r="99" spans="1:11" ht="12.75">
      <c r="A99" s="80">
        <v>39</v>
      </c>
      <c r="B99" s="30">
        <f t="shared" si="16"/>
        <v>282</v>
      </c>
      <c r="C99" s="183">
        <f t="shared" si="16"/>
        <v>24177</v>
      </c>
      <c r="D99" s="79">
        <v>252</v>
      </c>
      <c r="E99" s="69">
        <v>22791</v>
      </c>
      <c r="F99" s="30">
        <v>26</v>
      </c>
      <c r="G99" s="183">
        <v>1238</v>
      </c>
      <c r="H99" s="79">
        <v>4</v>
      </c>
      <c r="I99" s="69">
        <v>148</v>
      </c>
      <c r="J99" s="38">
        <v>23</v>
      </c>
      <c r="K99" s="150">
        <v>534</v>
      </c>
    </row>
    <row r="100" spans="1:11" ht="12.75">
      <c r="A100" s="80">
        <v>70</v>
      </c>
      <c r="B100" s="30">
        <f t="shared" si="16"/>
        <v>262</v>
      </c>
      <c r="C100" s="183">
        <f t="shared" si="16"/>
        <v>27998</v>
      </c>
      <c r="D100" s="79">
        <v>234</v>
      </c>
      <c r="E100" s="69">
        <v>26288</v>
      </c>
      <c r="F100" s="30">
        <v>21</v>
      </c>
      <c r="G100" s="183">
        <v>1092</v>
      </c>
      <c r="H100" s="79">
        <v>7</v>
      </c>
      <c r="I100" s="69">
        <v>618</v>
      </c>
      <c r="J100" s="38">
        <v>12</v>
      </c>
      <c r="K100" s="150">
        <v>353</v>
      </c>
    </row>
    <row r="101" spans="1:11" ht="12.75">
      <c r="A101" s="80">
        <v>90</v>
      </c>
      <c r="B101" s="30">
        <f t="shared" si="16"/>
        <v>30</v>
      </c>
      <c r="C101" s="183">
        <f t="shared" si="16"/>
        <v>4653</v>
      </c>
      <c r="D101" s="79">
        <v>27</v>
      </c>
      <c r="E101" s="69">
        <v>4465</v>
      </c>
      <c r="F101" s="30">
        <v>1</v>
      </c>
      <c r="G101" s="183">
        <v>27</v>
      </c>
      <c r="H101" s="79">
        <v>2</v>
      </c>
      <c r="I101" s="69">
        <v>161</v>
      </c>
      <c r="J101" s="38">
        <v>6</v>
      </c>
      <c r="K101" s="150">
        <v>87</v>
      </c>
    </row>
    <row r="102" spans="1:11" ht="12.75">
      <c r="A102" s="167"/>
      <c r="B102" s="86"/>
      <c r="C102" s="178"/>
      <c r="D102" s="82"/>
      <c r="E102" s="196"/>
      <c r="F102" s="86"/>
      <c r="G102" s="178"/>
      <c r="H102" s="82"/>
      <c r="I102" s="196"/>
      <c r="J102" s="39"/>
      <c r="K102" s="151"/>
    </row>
    <row r="103" spans="1:11" ht="12.75">
      <c r="A103" s="169" t="s">
        <v>23</v>
      </c>
      <c r="B103" s="59"/>
      <c r="C103" s="186"/>
      <c r="D103" s="193"/>
      <c r="E103" s="61"/>
      <c r="F103" s="59"/>
      <c r="G103" s="186"/>
      <c r="H103" s="193"/>
      <c r="I103" s="61"/>
      <c r="J103" s="59"/>
      <c r="K103" s="224"/>
    </row>
    <row r="104" spans="1:11" ht="12.75">
      <c r="A104" s="73" t="s">
        <v>24</v>
      </c>
      <c r="B104" s="36">
        <f>B98+B99+B100+B101</f>
        <v>820</v>
      </c>
      <c r="C104" s="180">
        <f>SUM(C98:C101)</f>
        <v>75553</v>
      </c>
      <c r="D104" s="188">
        <f aca="true" t="shared" si="17" ref="D104:K104">D98+D99+D100+D101</f>
        <v>733</v>
      </c>
      <c r="E104" s="52">
        <f t="shared" si="17"/>
        <v>71013</v>
      </c>
      <c r="F104" s="36">
        <f t="shared" si="17"/>
        <v>72</v>
      </c>
      <c r="G104" s="180">
        <f t="shared" si="17"/>
        <v>3533</v>
      </c>
      <c r="H104" s="188">
        <f t="shared" si="17"/>
        <v>15</v>
      </c>
      <c r="I104" s="52">
        <f t="shared" si="17"/>
        <v>1007</v>
      </c>
      <c r="J104" s="36">
        <f t="shared" si="17"/>
        <v>98</v>
      </c>
      <c r="K104" s="153">
        <f t="shared" si="17"/>
        <v>2412</v>
      </c>
    </row>
    <row r="105" spans="1:11" ht="13.5" thickBot="1">
      <c r="A105" s="84" t="s">
        <v>12</v>
      </c>
      <c r="B105" s="37"/>
      <c r="C105" s="181"/>
      <c r="D105" s="189">
        <f>D104/B104%</f>
        <v>89.39024390243904</v>
      </c>
      <c r="E105" s="53">
        <f>E104/C104%</f>
        <v>93.99097322409435</v>
      </c>
      <c r="F105" s="37">
        <f>F104/B104%</f>
        <v>8.78048780487805</v>
      </c>
      <c r="G105" s="181">
        <f>G104/C104%</f>
        <v>4.676187576932749</v>
      </c>
      <c r="H105" s="189">
        <f>H104/B104%</f>
        <v>1.829268292682927</v>
      </c>
      <c r="I105" s="53">
        <f>I104/C104%</f>
        <v>1.3328391989729065</v>
      </c>
      <c r="J105" s="37"/>
      <c r="K105" s="154"/>
    </row>
    <row r="106" spans="1:11" ht="13.5" thickTop="1">
      <c r="A106" s="16" t="s">
        <v>18</v>
      </c>
      <c r="B106" s="17"/>
      <c r="C106" s="17"/>
      <c r="D106" s="17"/>
      <c r="E106" s="17"/>
      <c r="F106" s="17"/>
      <c r="G106" s="17"/>
      <c r="H106" s="17"/>
      <c r="I106" s="17"/>
      <c r="J106" s="21"/>
      <c r="K106" s="21"/>
    </row>
    <row r="107" spans="1:11" ht="12.75">
      <c r="A107" s="89"/>
      <c r="B107" s="90"/>
      <c r="C107" s="90"/>
      <c r="D107" s="90"/>
      <c r="E107" s="90"/>
      <c r="F107" s="90"/>
      <c r="G107" s="90"/>
      <c r="H107" s="90"/>
      <c r="I107" s="90"/>
      <c r="J107" s="22"/>
      <c r="K107" s="22"/>
    </row>
    <row r="108" spans="1:11" ht="12.75">
      <c r="A108" s="89"/>
      <c r="B108" s="90"/>
      <c r="C108" s="90"/>
      <c r="D108" s="90"/>
      <c r="E108" s="90"/>
      <c r="F108" s="90"/>
      <c r="G108" s="90"/>
      <c r="H108" s="90"/>
      <c r="I108" s="90"/>
      <c r="J108" s="22"/>
      <c r="K108" s="22"/>
    </row>
    <row r="109" spans="1:11" ht="12.75">
      <c r="A109" s="89"/>
      <c r="B109" s="90"/>
      <c r="C109" s="90"/>
      <c r="D109" s="90"/>
      <c r="E109" s="90"/>
      <c r="F109" s="90"/>
      <c r="G109" s="90"/>
      <c r="H109" s="90"/>
      <c r="I109" s="90"/>
      <c r="J109" s="22"/>
      <c r="K109" s="22"/>
    </row>
    <row r="110" spans="1:11" ht="12.75">
      <c r="A110" s="89"/>
      <c r="B110" s="90"/>
      <c r="C110" s="90"/>
      <c r="D110" s="90"/>
      <c r="E110" s="90"/>
      <c r="F110" s="90"/>
      <c r="G110" s="90"/>
      <c r="H110" s="90"/>
      <c r="I110" s="90"/>
      <c r="J110" s="22"/>
      <c r="K110" s="22"/>
    </row>
    <row r="111" spans="1:11" ht="13.5" thickBot="1">
      <c r="A111" s="89"/>
      <c r="B111" s="90"/>
      <c r="C111" s="90"/>
      <c r="D111" s="90"/>
      <c r="E111" s="90"/>
      <c r="F111" s="90"/>
      <c r="G111" s="90"/>
      <c r="H111" s="90"/>
      <c r="I111" s="90"/>
      <c r="J111" s="22"/>
      <c r="K111" s="22"/>
    </row>
    <row r="112" spans="1:11" ht="21" customHeight="1">
      <c r="A112" s="144"/>
      <c r="B112" s="306" t="s">
        <v>49</v>
      </c>
      <c r="C112" s="307"/>
      <c r="D112" s="307"/>
      <c r="E112" s="307"/>
      <c r="F112" s="307"/>
      <c r="G112" s="307"/>
      <c r="H112" s="307"/>
      <c r="I112" s="307"/>
      <c r="J112" s="296" t="s">
        <v>53</v>
      </c>
      <c r="K112" s="297"/>
    </row>
    <row r="113" spans="1:11" ht="17.25" customHeight="1">
      <c r="A113" s="145" t="s">
        <v>19</v>
      </c>
      <c r="B113" s="308"/>
      <c r="C113" s="309"/>
      <c r="D113" s="309"/>
      <c r="E113" s="309"/>
      <c r="F113" s="309"/>
      <c r="G113" s="309"/>
      <c r="H113" s="309"/>
      <c r="I113" s="309"/>
      <c r="J113" s="286"/>
      <c r="K113" s="298"/>
    </row>
    <row r="114" spans="1:11" ht="15.75" customHeight="1">
      <c r="A114" s="146"/>
      <c r="B114" s="48" t="s">
        <v>1</v>
      </c>
      <c r="C114" s="132"/>
      <c r="D114" s="63" t="s">
        <v>2</v>
      </c>
      <c r="E114" s="132"/>
      <c r="F114" s="63" t="s">
        <v>3</v>
      </c>
      <c r="G114" s="132"/>
      <c r="H114" s="63" t="s">
        <v>4</v>
      </c>
      <c r="I114" s="47"/>
      <c r="J114" s="288"/>
      <c r="K114" s="299"/>
    </row>
    <row r="115" spans="1:11" ht="12.75">
      <c r="A115" s="147"/>
      <c r="B115" s="133" t="s">
        <v>9</v>
      </c>
      <c r="C115" s="134" t="s">
        <v>6</v>
      </c>
      <c r="D115" s="134" t="s">
        <v>9</v>
      </c>
      <c r="E115" s="134" t="s">
        <v>42</v>
      </c>
      <c r="F115" s="134" t="s">
        <v>9</v>
      </c>
      <c r="G115" s="134" t="s">
        <v>7</v>
      </c>
      <c r="H115" s="134" t="s">
        <v>9</v>
      </c>
      <c r="I115" s="134" t="s">
        <v>8</v>
      </c>
      <c r="J115" s="244" t="s">
        <v>43</v>
      </c>
      <c r="K115" s="245" t="s">
        <v>42</v>
      </c>
    </row>
    <row r="116" spans="1:11" ht="12.75">
      <c r="A116" s="225"/>
      <c r="B116" s="34"/>
      <c r="C116" s="235"/>
      <c r="D116" s="238"/>
      <c r="E116" s="239"/>
      <c r="F116" s="34"/>
      <c r="G116" s="235"/>
      <c r="H116" s="238"/>
      <c r="I116" s="239"/>
      <c r="J116" s="62"/>
      <c r="K116" s="226"/>
    </row>
    <row r="117" spans="1:11" ht="12.75">
      <c r="A117" s="80">
        <v>16</v>
      </c>
      <c r="B117" s="33">
        <f aca="true" t="shared" si="18" ref="B117:C120">D117+F117+H117</f>
        <v>256</v>
      </c>
      <c r="C117" s="184">
        <f t="shared" si="18"/>
        <v>19272</v>
      </c>
      <c r="D117" s="191">
        <v>177</v>
      </c>
      <c r="E117" s="197">
        <v>15748</v>
      </c>
      <c r="F117" s="33">
        <v>77</v>
      </c>
      <c r="G117" s="184">
        <v>3402</v>
      </c>
      <c r="H117" s="191">
        <v>2</v>
      </c>
      <c r="I117" s="197">
        <v>122</v>
      </c>
      <c r="J117" s="40">
        <v>40</v>
      </c>
      <c r="K117" s="227">
        <v>942</v>
      </c>
    </row>
    <row r="118" spans="1:11" ht="12.75">
      <c r="A118" s="80">
        <v>17</v>
      </c>
      <c r="B118" s="33">
        <f t="shared" si="18"/>
        <v>141</v>
      </c>
      <c r="C118" s="184">
        <f t="shared" si="18"/>
        <v>11305</v>
      </c>
      <c r="D118" s="191">
        <v>122</v>
      </c>
      <c r="E118" s="197">
        <v>10431</v>
      </c>
      <c r="F118" s="33">
        <v>19</v>
      </c>
      <c r="G118" s="184">
        <v>874</v>
      </c>
      <c r="H118" s="191">
        <v>0</v>
      </c>
      <c r="I118" s="197">
        <v>0</v>
      </c>
      <c r="J118" s="40">
        <v>89</v>
      </c>
      <c r="K118" s="227">
        <v>2692</v>
      </c>
    </row>
    <row r="119" spans="1:11" ht="12.75">
      <c r="A119" s="80">
        <v>79</v>
      </c>
      <c r="B119" s="33">
        <f t="shared" si="18"/>
        <v>142</v>
      </c>
      <c r="C119" s="184">
        <f t="shared" si="18"/>
        <v>12428</v>
      </c>
      <c r="D119" s="191">
        <v>117</v>
      </c>
      <c r="E119" s="197">
        <v>11170</v>
      </c>
      <c r="F119" s="33">
        <v>25</v>
      </c>
      <c r="G119" s="184">
        <v>1258</v>
      </c>
      <c r="H119" s="191">
        <v>0</v>
      </c>
      <c r="I119" s="197">
        <v>0</v>
      </c>
      <c r="J119" s="40">
        <v>19</v>
      </c>
      <c r="K119" s="227">
        <v>360</v>
      </c>
    </row>
    <row r="120" spans="1:11" ht="12.75">
      <c r="A120" s="80">
        <v>86</v>
      </c>
      <c r="B120" s="33">
        <f t="shared" si="18"/>
        <v>377</v>
      </c>
      <c r="C120" s="184">
        <f t="shared" si="18"/>
        <v>36209</v>
      </c>
      <c r="D120" s="191">
        <v>255</v>
      </c>
      <c r="E120" s="197">
        <v>29602</v>
      </c>
      <c r="F120" s="33">
        <v>122</v>
      </c>
      <c r="G120" s="184">
        <v>5837</v>
      </c>
      <c r="H120" s="191">
        <v>0</v>
      </c>
      <c r="I120" s="197">
        <v>770</v>
      </c>
      <c r="J120" s="40">
        <v>28</v>
      </c>
      <c r="K120" s="227">
        <v>921</v>
      </c>
    </row>
    <row r="121" spans="1:11" ht="12.75">
      <c r="A121" s="81"/>
      <c r="B121" s="87"/>
      <c r="C121" s="185"/>
      <c r="D121" s="192"/>
      <c r="E121" s="198"/>
      <c r="F121" s="87"/>
      <c r="G121" s="185"/>
      <c r="H121" s="192"/>
      <c r="I121" s="198"/>
      <c r="J121" s="41"/>
      <c r="K121" s="228"/>
    </row>
    <row r="122" spans="1:11" ht="12.75">
      <c r="A122" s="169" t="s">
        <v>25</v>
      </c>
      <c r="B122" s="54"/>
      <c r="C122" s="179"/>
      <c r="D122" s="187"/>
      <c r="E122" s="60"/>
      <c r="F122" s="54"/>
      <c r="G122" s="179"/>
      <c r="H122" s="187"/>
      <c r="I122" s="60"/>
      <c r="J122" s="58"/>
      <c r="K122" s="229"/>
    </row>
    <row r="123" spans="1:11" ht="12.75">
      <c r="A123" s="73" t="s">
        <v>26</v>
      </c>
      <c r="B123" s="36">
        <f>SUM(B117:B122)</f>
        <v>916</v>
      </c>
      <c r="C123" s="180">
        <f>SUM(C117:C120)</f>
        <v>79214</v>
      </c>
      <c r="D123" s="188">
        <f aca="true" t="shared" si="19" ref="D123:K123">SUM(D117:D122)</f>
        <v>671</v>
      </c>
      <c r="E123" s="52">
        <f t="shared" si="19"/>
        <v>66951</v>
      </c>
      <c r="F123" s="36">
        <f t="shared" si="19"/>
        <v>243</v>
      </c>
      <c r="G123" s="180">
        <f t="shared" si="19"/>
        <v>11371</v>
      </c>
      <c r="H123" s="188">
        <f t="shared" si="19"/>
        <v>2</v>
      </c>
      <c r="I123" s="52">
        <f t="shared" si="19"/>
        <v>892</v>
      </c>
      <c r="J123" s="36">
        <f t="shared" si="19"/>
        <v>176</v>
      </c>
      <c r="K123" s="153">
        <f t="shared" si="19"/>
        <v>4915</v>
      </c>
    </row>
    <row r="124" spans="1:11" ht="13.5" thickBot="1">
      <c r="A124" s="84" t="s">
        <v>12</v>
      </c>
      <c r="B124" s="37"/>
      <c r="C124" s="181"/>
      <c r="D124" s="189">
        <f>D123/B123%</f>
        <v>73.2532751091703</v>
      </c>
      <c r="E124" s="53">
        <f>E123/C123%</f>
        <v>84.51915065518722</v>
      </c>
      <c r="F124" s="37">
        <f>F123/B123%</f>
        <v>26.528384279475983</v>
      </c>
      <c r="G124" s="181">
        <f>G123/C123%</f>
        <v>14.354785770192137</v>
      </c>
      <c r="H124" s="189">
        <f>H123/B123%</f>
        <v>0.2183406113537118</v>
      </c>
      <c r="I124" s="53">
        <f>I123/C123%</f>
        <v>1.126063574620648</v>
      </c>
      <c r="J124" s="37"/>
      <c r="K124" s="154"/>
    </row>
    <row r="125" spans="1:11" ht="13.5" thickTop="1">
      <c r="A125" s="172"/>
      <c r="B125" s="30"/>
      <c r="C125" s="183"/>
      <c r="D125" s="79"/>
      <c r="E125" s="69"/>
      <c r="F125" s="30"/>
      <c r="G125" s="183"/>
      <c r="H125" s="79"/>
      <c r="I125" s="69"/>
      <c r="J125" s="38"/>
      <c r="K125" s="150"/>
    </row>
    <row r="126" spans="1:11" ht="12.75">
      <c r="A126" s="80">
        <v>19</v>
      </c>
      <c r="B126" s="30">
        <f aca="true" t="shared" si="20" ref="B126:C128">D126+F126+H126</f>
        <v>400</v>
      </c>
      <c r="C126" s="177">
        <f t="shared" si="20"/>
        <v>29840</v>
      </c>
      <c r="D126" s="79">
        <v>304</v>
      </c>
      <c r="E126" s="69">
        <v>24654</v>
      </c>
      <c r="F126" s="30">
        <v>89</v>
      </c>
      <c r="G126" s="183">
        <v>4580</v>
      </c>
      <c r="H126" s="79">
        <v>7</v>
      </c>
      <c r="I126" s="69">
        <v>606</v>
      </c>
      <c r="J126" s="38">
        <v>111</v>
      </c>
      <c r="K126" s="150">
        <v>3403</v>
      </c>
    </row>
    <row r="127" spans="1:11" ht="12.75">
      <c r="A127" s="80">
        <v>23</v>
      </c>
      <c r="B127" s="30">
        <f t="shared" si="20"/>
        <v>258</v>
      </c>
      <c r="C127" s="177">
        <f t="shared" si="20"/>
        <v>19076</v>
      </c>
      <c r="D127" s="79">
        <v>215</v>
      </c>
      <c r="E127" s="69">
        <v>16652</v>
      </c>
      <c r="F127" s="30">
        <v>42</v>
      </c>
      <c r="G127" s="183">
        <v>2397</v>
      </c>
      <c r="H127" s="79">
        <v>1</v>
      </c>
      <c r="I127" s="69">
        <v>27</v>
      </c>
      <c r="J127" s="38">
        <v>61</v>
      </c>
      <c r="K127" s="150">
        <v>1911</v>
      </c>
    </row>
    <row r="128" spans="1:11" ht="12.75">
      <c r="A128" s="80">
        <v>87</v>
      </c>
      <c r="B128" s="30">
        <f t="shared" si="20"/>
        <v>316</v>
      </c>
      <c r="C128" s="177">
        <f t="shared" si="20"/>
        <v>26533</v>
      </c>
      <c r="D128" s="79">
        <v>275</v>
      </c>
      <c r="E128" s="69">
        <v>24073</v>
      </c>
      <c r="F128" s="30">
        <v>40</v>
      </c>
      <c r="G128" s="183">
        <v>2415</v>
      </c>
      <c r="H128" s="79">
        <v>1</v>
      </c>
      <c r="I128" s="69">
        <v>45</v>
      </c>
      <c r="J128" s="38">
        <v>68</v>
      </c>
      <c r="K128" s="150">
        <v>1961</v>
      </c>
    </row>
    <row r="129" spans="1:11" ht="12.75">
      <c r="A129" s="167"/>
      <c r="B129" s="86"/>
      <c r="C129" s="178"/>
      <c r="D129" s="82"/>
      <c r="E129" s="196"/>
      <c r="F129" s="86"/>
      <c r="G129" s="178"/>
      <c r="H129" s="82"/>
      <c r="I129" s="196"/>
      <c r="J129" s="39"/>
      <c r="K129" s="151"/>
    </row>
    <row r="130" spans="1:11" ht="12.75">
      <c r="A130" s="169" t="s">
        <v>27</v>
      </c>
      <c r="B130" s="54">
        <f aca="true" t="shared" si="21" ref="B130:K130">SUM(B126:B129)</f>
        <v>974</v>
      </c>
      <c r="C130" s="179">
        <f t="shared" si="21"/>
        <v>75449</v>
      </c>
      <c r="D130" s="187">
        <f t="shared" si="21"/>
        <v>794</v>
      </c>
      <c r="E130" s="60">
        <f t="shared" si="21"/>
        <v>65379</v>
      </c>
      <c r="F130" s="54">
        <f t="shared" si="21"/>
        <v>171</v>
      </c>
      <c r="G130" s="179">
        <f t="shared" si="21"/>
        <v>9392</v>
      </c>
      <c r="H130" s="187">
        <f t="shared" si="21"/>
        <v>9</v>
      </c>
      <c r="I130" s="60">
        <f t="shared" si="21"/>
        <v>678</v>
      </c>
      <c r="J130" s="54">
        <f t="shared" si="21"/>
        <v>240</v>
      </c>
      <c r="K130" s="160">
        <f t="shared" si="21"/>
        <v>7275</v>
      </c>
    </row>
    <row r="131" spans="1:11" ht="13.5" thickBot="1">
      <c r="A131" s="84" t="s">
        <v>12</v>
      </c>
      <c r="B131" s="37"/>
      <c r="C131" s="181"/>
      <c r="D131" s="189">
        <f>D130/B130%</f>
        <v>81.51950718685832</v>
      </c>
      <c r="E131" s="53">
        <f>E130/C130%</f>
        <v>86.65323596071518</v>
      </c>
      <c r="F131" s="37">
        <f>F130/B130%</f>
        <v>17.5564681724846</v>
      </c>
      <c r="G131" s="181">
        <f>G130/C130%</f>
        <v>12.448143779241606</v>
      </c>
      <c r="H131" s="189">
        <f>H130/B130%</f>
        <v>0.9240246406570841</v>
      </c>
      <c r="I131" s="53">
        <f>I130/C130%</f>
        <v>0.8986202600432079</v>
      </c>
      <c r="J131" s="37"/>
      <c r="K131" s="154"/>
    </row>
    <row r="132" spans="1:11" ht="13.5" thickTop="1">
      <c r="A132" s="172"/>
      <c r="B132" s="30"/>
      <c r="C132" s="183"/>
      <c r="D132" s="79"/>
      <c r="E132" s="69"/>
      <c r="F132" s="30"/>
      <c r="G132" s="183"/>
      <c r="H132" s="79"/>
      <c r="I132" s="69"/>
      <c r="J132" s="38"/>
      <c r="K132" s="150"/>
    </row>
    <row r="133" spans="1:11" ht="12.75">
      <c r="A133" s="78">
        <v>3</v>
      </c>
      <c r="B133" s="30">
        <f aca="true" t="shared" si="22" ref="B133:C136">D133+F133+H133</f>
        <v>410</v>
      </c>
      <c r="C133" s="183">
        <f t="shared" si="22"/>
        <v>36834</v>
      </c>
      <c r="D133" s="79">
        <v>359</v>
      </c>
      <c r="E133" s="69">
        <v>33477</v>
      </c>
      <c r="F133" s="30">
        <v>45</v>
      </c>
      <c r="G133" s="183">
        <v>3108</v>
      </c>
      <c r="H133" s="79">
        <v>6</v>
      </c>
      <c r="I133" s="69">
        <v>249</v>
      </c>
      <c r="J133" s="38">
        <v>63</v>
      </c>
      <c r="K133" s="150">
        <v>2447</v>
      </c>
    </row>
    <row r="134" spans="1:11" ht="12.75">
      <c r="A134" s="80">
        <v>15</v>
      </c>
      <c r="B134" s="30">
        <f t="shared" si="22"/>
        <v>218</v>
      </c>
      <c r="C134" s="183">
        <f t="shared" si="22"/>
        <v>15079</v>
      </c>
      <c r="D134" s="79">
        <v>148</v>
      </c>
      <c r="E134" s="69">
        <v>11037</v>
      </c>
      <c r="F134" s="30">
        <v>67</v>
      </c>
      <c r="G134" s="183">
        <v>3948</v>
      </c>
      <c r="H134" s="79">
        <v>3</v>
      </c>
      <c r="I134" s="69">
        <v>94</v>
      </c>
      <c r="J134" s="38">
        <v>44</v>
      </c>
      <c r="K134" s="150">
        <v>1253</v>
      </c>
    </row>
    <row r="135" spans="1:11" ht="12.75">
      <c r="A135" s="80">
        <v>43</v>
      </c>
      <c r="B135" s="30">
        <f t="shared" si="22"/>
        <v>141</v>
      </c>
      <c r="C135" s="183">
        <f t="shared" si="22"/>
        <v>8919</v>
      </c>
      <c r="D135" s="79">
        <v>114</v>
      </c>
      <c r="E135" s="69">
        <v>7269</v>
      </c>
      <c r="F135" s="30">
        <v>22</v>
      </c>
      <c r="G135" s="183">
        <v>1475</v>
      </c>
      <c r="H135" s="79">
        <v>5</v>
      </c>
      <c r="I135" s="69">
        <v>175</v>
      </c>
      <c r="J135" s="38">
        <v>34</v>
      </c>
      <c r="K135" s="150">
        <v>986</v>
      </c>
    </row>
    <row r="136" spans="1:11" ht="12.75">
      <c r="A136" s="80">
        <v>63</v>
      </c>
      <c r="B136" s="30">
        <f t="shared" si="22"/>
        <v>272</v>
      </c>
      <c r="C136" s="183">
        <f t="shared" si="22"/>
        <v>20236</v>
      </c>
      <c r="D136" s="79">
        <v>206</v>
      </c>
      <c r="E136" s="69">
        <v>16632</v>
      </c>
      <c r="F136" s="30">
        <v>61</v>
      </c>
      <c r="G136" s="183">
        <v>3235</v>
      </c>
      <c r="H136" s="79">
        <v>5</v>
      </c>
      <c r="I136" s="69">
        <v>369</v>
      </c>
      <c r="J136" s="38">
        <v>42</v>
      </c>
      <c r="K136" s="150">
        <v>1326</v>
      </c>
    </row>
    <row r="137" spans="1:11" ht="12.75">
      <c r="A137" s="230"/>
      <c r="B137" s="91"/>
      <c r="C137" s="236"/>
      <c r="D137" s="240"/>
      <c r="E137" s="241"/>
      <c r="F137" s="91"/>
      <c r="G137" s="236"/>
      <c r="H137" s="240"/>
      <c r="I137" s="241"/>
      <c r="J137" s="42"/>
      <c r="K137" s="231"/>
    </row>
    <row r="138" spans="1:11" ht="12.75">
      <c r="A138" s="169" t="s">
        <v>28</v>
      </c>
      <c r="B138" s="36">
        <f>SUM(B133:B137)</f>
        <v>1041</v>
      </c>
      <c r="C138" s="180">
        <f>SUM(C133:C137)</f>
        <v>81068</v>
      </c>
      <c r="D138" s="188">
        <f>D133+D134+D135+D136</f>
        <v>827</v>
      </c>
      <c r="E138" s="52">
        <f>E133+E134+E135+E136</f>
        <v>68415</v>
      </c>
      <c r="F138" s="36">
        <f>F133+F134+F135+F136</f>
        <v>195</v>
      </c>
      <c r="G138" s="180">
        <f>G133+G134+G135+G136</f>
        <v>11766</v>
      </c>
      <c r="H138" s="188">
        <f>SUM(H133:H136)</f>
        <v>19</v>
      </c>
      <c r="I138" s="52">
        <f>SUM(I133:I136)</f>
        <v>887</v>
      </c>
      <c r="J138" s="36">
        <f>J133+J134+J135+J136</f>
        <v>183</v>
      </c>
      <c r="K138" s="160">
        <f>K133+K134+K135+K136</f>
        <v>6012</v>
      </c>
    </row>
    <row r="139" spans="1:11" ht="13.5" thickBot="1">
      <c r="A139" s="84" t="s">
        <v>12</v>
      </c>
      <c r="B139" s="37"/>
      <c r="C139" s="181"/>
      <c r="D139" s="189">
        <f>D138/B138%</f>
        <v>79.44284341978866</v>
      </c>
      <c r="E139" s="53">
        <f>E138/C138%</f>
        <v>84.39211526126216</v>
      </c>
      <c r="F139" s="37">
        <f>F138/B138%</f>
        <v>18.73198847262248</v>
      </c>
      <c r="G139" s="181">
        <f>G138/C138%</f>
        <v>14.51374155030345</v>
      </c>
      <c r="H139" s="189">
        <f>H138/B138%</f>
        <v>1.8251681075888568</v>
      </c>
      <c r="I139" s="53">
        <f>I138/C138%</f>
        <v>1.0941431884344008</v>
      </c>
      <c r="J139" s="37"/>
      <c r="K139" s="154"/>
    </row>
    <row r="140" spans="1:11" ht="13.5" thickTop="1">
      <c r="A140" s="172"/>
      <c r="B140" s="30"/>
      <c r="C140" s="183"/>
      <c r="D140" s="79"/>
      <c r="E140" s="69"/>
      <c r="F140" s="30"/>
      <c r="G140" s="183"/>
      <c r="H140" s="79"/>
      <c r="I140" s="69"/>
      <c r="J140" s="38"/>
      <c r="K140" s="150"/>
    </row>
    <row r="141" spans="1:11" ht="12.75">
      <c r="A141" s="78">
        <v>1</v>
      </c>
      <c r="B141" s="33">
        <f aca="true" t="shared" si="23" ref="B141:C148">D141+F141+H141</f>
        <v>242</v>
      </c>
      <c r="C141" s="237">
        <f t="shared" si="23"/>
        <v>15653</v>
      </c>
      <c r="D141" s="191">
        <v>176</v>
      </c>
      <c r="E141" s="197">
        <v>12145</v>
      </c>
      <c r="F141" s="33">
        <v>66</v>
      </c>
      <c r="G141" s="184">
        <v>3508</v>
      </c>
      <c r="H141" s="191">
        <v>0</v>
      </c>
      <c r="I141" s="197">
        <v>0</v>
      </c>
      <c r="J141" s="40">
        <v>62</v>
      </c>
      <c r="K141" s="227">
        <v>1523</v>
      </c>
    </row>
    <row r="142" spans="1:11" ht="12.75">
      <c r="A142" s="78">
        <v>7</v>
      </c>
      <c r="B142" s="33">
        <f t="shared" si="23"/>
        <v>279</v>
      </c>
      <c r="C142" s="237">
        <f t="shared" si="23"/>
        <v>23462</v>
      </c>
      <c r="D142" s="191">
        <v>177</v>
      </c>
      <c r="E142" s="197">
        <v>13695</v>
      </c>
      <c r="F142" s="33">
        <v>99</v>
      </c>
      <c r="G142" s="184">
        <v>9471</v>
      </c>
      <c r="H142" s="191">
        <v>3</v>
      </c>
      <c r="I142" s="197">
        <v>296</v>
      </c>
      <c r="J142" s="40">
        <v>44</v>
      </c>
      <c r="K142" s="227">
        <v>856</v>
      </c>
    </row>
    <row r="143" spans="1:11" ht="12.75">
      <c r="A143" s="80">
        <v>26</v>
      </c>
      <c r="B143" s="33">
        <f t="shared" si="23"/>
        <v>160</v>
      </c>
      <c r="C143" s="237">
        <f t="shared" si="23"/>
        <v>18011</v>
      </c>
      <c r="D143" s="191">
        <v>72</v>
      </c>
      <c r="E143" s="197">
        <v>8743</v>
      </c>
      <c r="F143" s="33">
        <v>88</v>
      </c>
      <c r="G143" s="184">
        <v>9268</v>
      </c>
      <c r="H143" s="191">
        <v>0</v>
      </c>
      <c r="I143" s="197">
        <v>0</v>
      </c>
      <c r="J143" s="40">
        <v>36</v>
      </c>
      <c r="K143" s="227">
        <v>1075</v>
      </c>
    </row>
    <row r="144" spans="1:11" ht="12.75">
      <c r="A144" s="80">
        <v>38</v>
      </c>
      <c r="B144" s="33">
        <f t="shared" si="23"/>
        <v>174</v>
      </c>
      <c r="C144" s="237">
        <f t="shared" si="23"/>
        <v>14111</v>
      </c>
      <c r="D144" s="191">
        <v>105</v>
      </c>
      <c r="E144" s="197">
        <v>10082</v>
      </c>
      <c r="F144" s="33">
        <v>67</v>
      </c>
      <c r="G144" s="184">
        <v>3931</v>
      </c>
      <c r="H144" s="191">
        <v>2</v>
      </c>
      <c r="I144" s="197">
        <v>98</v>
      </c>
      <c r="J144" s="40">
        <v>92</v>
      </c>
      <c r="K144" s="227">
        <v>1646</v>
      </c>
    </row>
    <row r="145" spans="1:11" ht="12.75">
      <c r="A145" s="80">
        <v>42</v>
      </c>
      <c r="B145" s="33">
        <f t="shared" si="23"/>
        <v>181</v>
      </c>
      <c r="C145" s="237">
        <f t="shared" si="23"/>
        <v>12829</v>
      </c>
      <c r="D145" s="191">
        <v>128</v>
      </c>
      <c r="E145" s="197">
        <v>10217</v>
      </c>
      <c r="F145" s="33">
        <v>50</v>
      </c>
      <c r="G145" s="184">
        <v>2526</v>
      </c>
      <c r="H145" s="191">
        <v>3</v>
      </c>
      <c r="I145" s="197">
        <v>86</v>
      </c>
      <c r="J145" s="40">
        <v>91</v>
      </c>
      <c r="K145" s="227">
        <v>1631</v>
      </c>
    </row>
    <row r="146" spans="1:11" ht="12.75">
      <c r="A146" s="80">
        <v>69</v>
      </c>
      <c r="B146" s="33">
        <f t="shared" si="23"/>
        <v>103</v>
      </c>
      <c r="C146" s="237">
        <f t="shared" si="23"/>
        <v>6299</v>
      </c>
      <c r="D146" s="191">
        <v>93</v>
      </c>
      <c r="E146" s="197">
        <v>5834</v>
      </c>
      <c r="F146" s="33">
        <v>10</v>
      </c>
      <c r="G146" s="184">
        <v>465</v>
      </c>
      <c r="H146" s="191">
        <v>0</v>
      </c>
      <c r="I146" s="197">
        <v>0</v>
      </c>
      <c r="J146" s="40">
        <v>98</v>
      </c>
      <c r="K146" s="227">
        <v>1799</v>
      </c>
    </row>
    <row r="147" spans="1:11" ht="12.75">
      <c r="A147" s="80">
        <v>73</v>
      </c>
      <c r="B147" s="33">
        <f t="shared" si="23"/>
        <v>41</v>
      </c>
      <c r="C147" s="237">
        <f t="shared" si="23"/>
        <v>2359</v>
      </c>
      <c r="D147" s="191">
        <v>21</v>
      </c>
      <c r="E147" s="197">
        <v>1388</v>
      </c>
      <c r="F147" s="33">
        <v>18</v>
      </c>
      <c r="G147" s="184">
        <v>821</v>
      </c>
      <c r="H147" s="191">
        <v>2</v>
      </c>
      <c r="I147" s="197">
        <v>150</v>
      </c>
      <c r="J147" s="40">
        <v>11</v>
      </c>
      <c r="K147" s="227">
        <v>257</v>
      </c>
    </row>
    <row r="148" spans="1:11" ht="12.75">
      <c r="A148" s="80">
        <v>74</v>
      </c>
      <c r="B148" s="33">
        <f t="shared" si="23"/>
        <v>51</v>
      </c>
      <c r="C148" s="237">
        <f t="shared" si="23"/>
        <v>4099</v>
      </c>
      <c r="D148" s="191">
        <v>20</v>
      </c>
      <c r="E148" s="197">
        <v>1914</v>
      </c>
      <c r="F148" s="33">
        <v>30</v>
      </c>
      <c r="G148" s="184">
        <v>2146</v>
      </c>
      <c r="H148" s="191">
        <v>1</v>
      </c>
      <c r="I148" s="197">
        <v>39</v>
      </c>
      <c r="J148" s="40">
        <v>23</v>
      </c>
      <c r="K148" s="227">
        <v>248</v>
      </c>
    </row>
    <row r="149" spans="1:11" ht="12.75">
      <c r="A149" s="81"/>
      <c r="B149" s="87"/>
      <c r="C149" s="185"/>
      <c r="D149" s="192"/>
      <c r="E149" s="198"/>
      <c r="F149" s="87"/>
      <c r="G149" s="185"/>
      <c r="H149" s="192"/>
      <c r="I149" s="198"/>
      <c r="J149" s="41"/>
      <c r="K149" s="228"/>
    </row>
    <row r="150" spans="1:11" ht="12.75">
      <c r="A150" s="74" t="s">
        <v>29</v>
      </c>
      <c r="B150" s="54"/>
      <c r="C150" s="179"/>
      <c r="D150" s="187"/>
      <c r="E150" s="60"/>
      <c r="F150" s="54"/>
      <c r="G150" s="179"/>
      <c r="H150" s="187"/>
      <c r="I150" s="60"/>
      <c r="J150" s="58"/>
      <c r="K150" s="222"/>
    </row>
    <row r="151" spans="1:11" ht="12.75">
      <c r="A151" s="73" t="s">
        <v>30</v>
      </c>
      <c r="B151" s="36">
        <f aca="true" t="shared" si="24" ref="B151:K151">SUM(B141:B150)</f>
        <v>1231</v>
      </c>
      <c r="C151" s="180">
        <f t="shared" si="24"/>
        <v>96823</v>
      </c>
      <c r="D151" s="188">
        <f t="shared" si="24"/>
        <v>792</v>
      </c>
      <c r="E151" s="52">
        <f t="shared" si="24"/>
        <v>64018</v>
      </c>
      <c r="F151" s="36">
        <f t="shared" si="24"/>
        <v>428</v>
      </c>
      <c r="G151" s="180">
        <f t="shared" si="24"/>
        <v>32136</v>
      </c>
      <c r="H151" s="188">
        <f t="shared" si="24"/>
        <v>11</v>
      </c>
      <c r="I151" s="52">
        <f t="shared" si="24"/>
        <v>669</v>
      </c>
      <c r="J151" s="36">
        <f t="shared" si="24"/>
        <v>457</v>
      </c>
      <c r="K151" s="153">
        <f t="shared" si="24"/>
        <v>9035</v>
      </c>
    </row>
    <row r="152" spans="1:11" ht="13.5" thickBot="1">
      <c r="A152" s="84" t="s">
        <v>12</v>
      </c>
      <c r="B152" s="37"/>
      <c r="C152" s="181"/>
      <c r="D152" s="189">
        <f>D151/B151%</f>
        <v>64.33793663688058</v>
      </c>
      <c r="E152" s="53">
        <f>E151/C151%</f>
        <v>66.11858752569121</v>
      </c>
      <c r="F152" s="37">
        <f>F151/B151%</f>
        <v>34.76848090982941</v>
      </c>
      <c r="G152" s="181">
        <f>G151/C151%</f>
        <v>33.19046094419714</v>
      </c>
      <c r="H152" s="189">
        <f>H151/B151%</f>
        <v>0.8935824532900081</v>
      </c>
      <c r="I152" s="53">
        <f>I151/C151%</f>
        <v>0.690951530111647</v>
      </c>
      <c r="J152" s="37"/>
      <c r="K152" s="154"/>
    </row>
    <row r="153" spans="1:11" ht="13.5" thickTop="1">
      <c r="A153" s="232"/>
      <c r="B153" s="33"/>
      <c r="C153" s="184"/>
      <c r="D153" s="191"/>
      <c r="E153" s="197"/>
      <c r="F153" s="33"/>
      <c r="G153" s="184"/>
      <c r="H153" s="191"/>
      <c r="I153" s="197"/>
      <c r="J153" s="40"/>
      <c r="K153" s="227"/>
    </row>
    <row r="154" spans="1:11" ht="12.75">
      <c r="A154" s="80">
        <v>24</v>
      </c>
      <c r="B154" s="33">
        <f>D154+F154+H154</f>
        <v>795</v>
      </c>
      <c r="C154" s="184">
        <f aca="true" t="shared" si="25" ref="B154:C158">E154+G154+I154</f>
        <v>54903</v>
      </c>
      <c r="D154" s="191">
        <v>513</v>
      </c>
      <c r="E154" s="197">
        <v>39884</v>
      </c>
      <c r="F154" s="33">
        <v>276</v>
      </c>
      <c r="G154" s="184">
        <v>14784</v>
      </c>
      <c r="H154" s="191">
        <v>6</v>
      </c>
      <c r="I154" s="197">
        <v>235</v>
      </c>
      <c r="J154" s="40">
        <v>26</v>
      </c>
      <c r="K154" s="227">
        <v>968</v>
      </c>
    </row>
    <row r="155" spans="1:11" ht="12.75">
      <c r="A155" s="80">
        <v>33</v>
      </c>
      <c r="B155" s="33">
        <f t="shared" si="25"/>
        <v>1488</v>
      </c>
      <c r="C155" s="184">
        <f t="shared" si="25"/>
        <v>225506</v>
      </c>
      <c r="D155" s="191">
        <v>1133</v>
      </c>
      <c r="E155" s="197">
        <v>196377</v>
      </c>
      <c r="F155" s="33">
        <v>341</v>
      </c>
      <c r="G155" s="184">
        <v>28178</v>
      </c>
      <c r="H155" s="191">
        <v>14</v>
      </c>
      <c r="I155" s="197">
        <v>951</v>
      </c>
      <c r="J155" s="40">
        <v>71</v>
      </c>
      <c r="K155" s="227">
        <v>2666</v>
      </c>
    </row>
    <row r="156" spans="1:11" ht="12.75">
      <c r="A156" s="80">
        <v>40</v>
      </c>
      <c r="B156" s="33">
        <f t="shared" si="25"/>
        <v>1892</v>
      </c>
      <c r="C156" s="184">
        <f t="shared" si="25"/>
        <v>351032</v>
      </c>
      <c r="D156" s="191">
        <v>1530</v>
      </c>
      <c r="E156" s="197">
        <v>316282</v>
      </c>
      <c r="F156" s="33">
        <v>348</v>
      </c>
      <c r="G156" s="184">
        <v>33248</v>
      </c>
      <c r="H156" s="191">
        <v>14</v>
      </c>
      <c r="I156" s="197">
        <v>1502</v>
      </c>
      <c r="J156" s="40">
        <v>109</v>
      </c>
      <c r="K156" s="227">
        <v>3329</v>
      </c>
    </row>
    <row r="157" spans="1:11" ht="12.75">
      <c r="A157" s="80">
        <v>47</v>
      </c>
      <c r="B157" s="33">
        <f t="shared" si="25"/>
        <v>351</v>
      </c>
      <c r="C157" s="184">
        <f t="shared" si="25"/>
        <v>49795</v>
      </c>
      <c r="D157" s="191">
        <v>297</v>
      </c>
      <c r="E157" s="197">
        <v>46293</v>
      </c>
      <c r="F157" s="33">
        <v>50</v>
      </c>
      <c r="G157" s="184">
        <v>3266</v>
      </c>
      <c r="H157" s="191">
        <v>4</v>
      </c>
      <c r="I157" s="197">
        <v>236</v>
      </c>
      <c r="J157" s="40">
        <v>17</v>
      </c>
      <c r="K157" s="227">
        <v>321</v>
      </c>
    </row>
    <row r="158" spans="1:11" ht="12.75">
      <c r="A158" s="80">
        <v>64</v>
      </c>
      <c r="B158" s="33">
        <f>D158+F158+H158</f>
        <v>80</v>
      </c>
      <c r="C158" s="184">
        <f t="shared" si="25"/>
        <v>4925</v>
      </c>
      <c r="D158" s="191">
        <v>42</v>
      </c>
      <c r="E158" s="197">
        <v>2957</v>
      </c>
      <c r="F158" s="33">
        <v>37</v>
      </c>
      <c r="G158" s="184">
        <v>1914</v>
      </c>
      <c r="H158" s="191">
        <v>1</v>
      </c>
      <c r="I158" s="197">
        <v>54</v>
      </c>
      <c r="J158" s="40">
        <v>7</v>
      </c>
      <c r="K158" s="227">
        <v>177</v>
      </c>
    </row>
    <row r="159" spans="1:11" ht="12.75">
      <c r="A159" s="81"/>
      <c r="B159" s="87"/>
      <c r="C159" s="185"/>
      <c r="D159" s="192"/>
      <c r="E159" s="198"/>
      <c r="F159" s="87"/>
      <c r="G159" s="185"/>
      <c r="H159" s="192"/>
      <c r="I159" s="198"/>
      <c r="J159" s="41"/>
      <c r="K159" s="228"/>
    </row>
    <row r="160" spans="1:11" ht="12.75">
      <c r="A160" s="74" t="s">
        <v>31</v>
      </c>
      <c r="B160" s="13">
        <f aca="true" t="shared" si="26" ref="B160:K160">B154+B155+B156+B157+B158</f>
        <v>4606</v>
      </c>
      <c r="C160" s="179">
        <f t="shared" si="26"/>
        <v>686161</v>
      </c>
      <c r="D160" s="187">
        <f t="shared" si="26"/>
        <v>3515</v>
      </c>
      <c r="E160" s="60">
        <f t="shared" si="26"/>
        <v>601793</v>
      </c>
      <c r="F160" s="54">
        <f t="shared" si="26"/>
        <v>1052</v>
      </c>
      <c r="G160" s="179">
        <f t="shared" si="26"/>
        <v>81390</v>
      </c>
      <c r="H160" s="187">
        <f>H154+H155+H156+H157+H158</f>
        <v>39</v>
      </c>
      <c r="I160" s="60">
        <f t="shared" si="26"/>
        <v>2978</v>
      </c>
      <c r="J160" s="242">
        <f t="shared" si="26"/>
        <v>230</v>
      </c>
      <c r="K160" s="233">
        <f t="shared" si="26"/>
        <v>7461</v>
      </c>
    </row>
    <row r="161" spans="1:11" ht="13.5" thickBot="1">
      <c r="A161" s="84" t="s">
        <v>12</v>
      </c>
      <c r="B161" s="14"/>
      <c r="C161" s="181"/>
      <c r="D161" s="189">
        <f>D160/B160%</f>
        <v>76.31350412505428</v>
      </c>
      <c r="E161" s="53">
        <f>E160/C160%</f>
        <v>87.70434344126234</v>
      </c>
      <c r="F161" s="37">
        <f>F160/B160%</f>
        <v>22.83977420755536</v>
      </c>
      <c r="G161" s="181">
        <f>G160/C160%</f>
        <v>11.86164763080385</v>
      </c>
      <c r="H161" s="189">
        <f>H160/B160%</f>
        <v>0.8467216673903604</v>
      </c>
      <c r="I161" s="53">
        <f>I160/C160%</f>
        <v>0.4340089279338231</v>
      </c>
      <c r="J161" s="243"/>
      <c r="K161" s="234"/>
    </row>
    <row r="162" spans="1:11" ht="13.5" thickTop="1">
      <c r="A162" s="16" t="s">
        <v>18</v>
      </c>
      <c r="B162" s="16"/>
      <c r="C162" s="16"/>
      <c r="D162" s="16"/>
      <c r="E162" s="16"/>
      <c r="F162" s="16"/>
      <c r="G162" s="16"/>
      <c r="H162" s="16"/>
      <c r="I162" s="16"/>
      <c r="J162" s="20"/>
      <c r="K162" s="20"/>
    </row>
    <row r="163" spans="1:11" ht="12.75">
      <c r="A163" s="16"/>
      <c r="B163" s="16"/>
      <c r="C163" s="16"/>
      <c r="D163" s="16"/>
      <c r="E163" s="16"/>
      <c r="F163" s="16"/>
      <c r="G163" s="16"/>
      <c r="H163" s="16"/>
      <c r="I163" s="16"/>
      <c r="J163" s="20"/>
      <c r="K163" s="20"/>
    </row>
    <row r="164" spans="1:11" ht="12.75">
      <c r="A164" s="16"/>
      <c r="B164" s="16"/>
      <c r="C164" s="16"/>
      <c r="D164" s="16"/>
      <c r="E164" s="16"/>
      <c r="F164" s="16"/>
      <c r="G164" s="16"/>
      <c r="H164" s="16"/>
      <c r="I164" s="16"/>
      <c r="J164" s="20"/>
      <c r="K164" s="20"/>
    </row>
    <row r="165" spans="1:11" ht="12.75">
      <c r="A165" s="16"/>
      <c r="B165" s="16"/>
      <c r="C165" s="16"/>
      <c r="D165" s="16"/>
      <c r="E165" s="16"/>
      <c r="F165" s="16"/>
      <c r="G165" s="16"/>
      <c r="H165" s="16"/>
      <c r="I165" s="16"/>
      <c r="J165" s="20"/>
      <c r="K165" s="20"/>
    </row>
    <row r="166" spans="1:11" ht="4.5" customHeight="1" thickBot="1">
      <c r="A166" s="89"/>
      <c r="B166" s="90"/>
      <c r="C166" s="90"/>
      <c r="D166" s="90"/>
      <c r="E166" s="90"/>
      <c r="F166" s="90"/>
      <c r="G166" s="90"/>
      <c r="H166" s="90"/>
      <c r="I166" s="90"/>
      <c r="J166" s="22"/>
      <c r="K166" s="22"/>
    </row>
    <row r="167" spans="1:11" ht="18.75" customHeight="1">
      <c r="A167" s="246"/>
      <c r="B167" s="310" t="s">
        <v>49</v>
      </c>
      <c r="C167" s="311"/>
      <c r="D167" s="311"/>
      <c r="E167" s="311"/>
      <c r="F167" s="311"/>
      <c r="G167" s="311"/>
      <c r="H167" s="311"/>
      <c r="I167" s="306"/>
      <c r="J167" s="296" t="s">
        <v>53</v>
      </c>
      <c r="K167" s="297"/>
    </row>
    <row r="168" spans="1:11" ht="20.25" customHeight="1">
      <c r="A168" s="247" t="s">
        <v>19</v>
      </c>
      <c r="B168" s="303"/>
      <c r="C168" s="304"/>
      <c r="D168" s="304"/>
      <c r="E168" s="304"/>
      <c r="F168" s="304"/>
      <c r="G168" s="304"/>
      <c r="H168" s="304"/>
      <c r="I168" s="305"/>
      <c r="J168" s="286"/>
      <c r="K168" s="298"/>
    </row>
    <row r="169" spans="1:11" ht="14.25" customHeight="1">
      <c r="A169" s="248"/>
      <c r="B169" s="110" t="s">
        <v>1</v>
      </c>
      <c r="C169" s="75"/>
      <c r="D169" s="111" t="s">
        <v>2</v>
      </c>
      <c r="E169" s="112"/>
      <c r="F169" s="63" t="s">
        <v>3</v>
      </c>
      <c r="G169" s="49"/>
      <c r="H169" s="63" t="s">
        <v>4</v>
      </c>
      <c r="I169" s="47"/>
      <c r="J169" s="288"/>
      <c r="K169" s="299"/>
    </row>
    <row r="170" spans="1:11" ht="12.75">
      <c r="A170" s="249"/>
      <c r="B170" s="123" t="s">
        <v>9</v>
      </c>
      <c r="C170" s="125" t="s">
        <v>8</v>
      </c>
      <c r="D170" s="126" t="s">
        <v>43</v>
      </c>
      <c r="E170" s="124" t="s">
        <v>8</v>
      </c>
      <c r="F170" s="123" t="s">
        <v>9</v>
      </c>
      <c r="G170" s="125" t="s">
        <v>8</v>
      </c>
      <c r="H170" s="123" t="s">
        <v>43</v>
      </c>
      <c r="I170" s="125" t="s">
        <v>8</v>
      </c>
      <c r="J170" s="126" t="s">
        <v>9</v>
      </c>
      <c r="K170" s="148" t="s">
        <v>8</v>
      </c>
    </row>
    <row r="171" spans="1:11" ht="12.75">
      <c r="A171" s="250"/>
      <c r="B171" s="32"/>
      <c r="C171" s="182"/>
      <c r="D171" s="77"/>
      <c r="E171" s="195"/>
      <c r="F171" s="32"/>
      <c r="G171" s="182"/>
      <c r="H171" s="77"/>
      <c r="I171" s="195"/>
      <c r="J171" s="45"/>
      <c r="K171" s="149"/>
    </row>
    <row r="172" spans="1:11" ht="12.75">
      <c r="A172" s="78">
        <v>9</v>
      </c>
      <c r="B172" s="30">
        <f aca="true" t="shared" si="27" ref="B172:C179">D172+F172+H172</f>
        <v>308</v>
      </c>
      <c r="C172" s="183">
        <f t="shared" si="27"/>
        <v>26475</v>
      </c>
      <c r="D172" s="79">
        <v>180</v>
      </c>
      <c r="E172" s="69">
        <v>18550</v>
      </c>
      <c r="F172" s="30">
        <v>76</v>
      </c>
      <c r="G172" s="183">
        <v>5644</v>
      </c>
      <c r="H172" s="79">
        <v>52</v>
      </c>
      <c r="I172" s="69">
        <v>2281</v>
      </c>
      <c r="J172" s="38">
        <v>20</v>
      </c>
      <c r="K172" s="150">
        <v>697</v>
      </c>
    </row>
    <row r="173" spans="1:11" ht="12.75">
      <c r="A173" s="80">
        <v>12</v>
      </c>
      <c r="B173" s="30">
        <f t="shared" si="27"/>
        <v>319</v>
      </c>
      <c r="C173" s="183">
        <f t="shared" si="27"/>
        <v>26997</v>
      </c>
      <c r="D173" s="79">
        <v>196</v>
      </c>
      <c r="E173" s="69">
        <v>17988</v>
      </c>
      <c r="F173" s="30">
        <v>99</v>
      </c>
      <c r="G173" s="183">
        <v>7588</v>
      </c>
      <c r="H173" s="79">
        <v>24</v>
      </c>
      <c r="I173" s="69">
        <v>1421</v>
      </c>
      <c r="J173" s="38">
        <v>26</v>
      </c>
      <c r="K173" s="150">
        <v>415</v>
      </c>
    </row>
    <row r="174" spans="1:11" ht="12.75">
      <c r="A174" s="80">
        <v>31</v>
      </c>
      <c r="B174" s="30">
        <f t="shared" si="27"/>
        <v>112</v>
      </c>
      <c r="C174" s="183">
        <f t="shared" si="27"/>
        <v>8217</v>
      </c>
      <c r="D174" s="79">
        <v>87</v>
      </c>
      <c r="E174" s="69">
        <v>7005</v>
      </c>
      <c r="F174" s="30">
        <v>23</v>
      </c>
      <c r="G174" s="183">
        <v>1145</v>
      </c>
      <c r="H174" s="79">
        <v>2</v>
      </c>
      <c r="I174" s="69">
        <v>67</v>
      </c>
      <c r="J174" s="38">
        <v>14</v>
      </c>
      <c r="K174" s="150">
        <v>387</v>
      </c>
    </row>
    <row r="175" spans="1:11" ht="12.75">
      <c r="A175" s="80">
        <v>32</v>
      </c>
      <c r="B175" s="30">
        <f t="shared" si="27"/>
        <v>83</v>
      </c>
      <c r="C175" s="183">
        <f t="shared" si="27"/>
        <v>4428</v>
      </c>
      <c r="D175" s="79">
        <v>51</v>
      </c>
      <c r="E175" s="69">
        <v>2866</v>
      </c>
      <c r="F175" s="30">
        <v>29</v>
      </c>
      <c r="G175" s="183">
        <v>1453</v>
      </c>
      <c r="H175" s="79">
        <v>3</v>
      </c>
      <c r="I175" s="69">
        <v>109</v>
      </c>
      <c r="J175" s="38">
        <v>15</v>
      </c>
      <c r="K175" s="150">
        <v>302</v>
      </c>
    </row>
    <row r="176" spans="1:11" ht="12.75">
      <c r="A176" s="80">
        <v>46</v>
      </c>
      <c r="B176" s="30">
        <f t="shared" si="27"/>
        <v>192</v>
      </c>
      <c r="C176" s="183">
        <f t="shared" si="27"/>
        <v>19631</v>
      </c>
      <c r="D176" s="79">
        <v>130</v>
      </c>
      <c r="E176" s="69">
        <v>13114</v>
      </c>
      <c r="F176" s="30">
        <v>61</v>
      </c>
      <c r="G176" s="183">
        <v>6485</v>
      </c>
      <c r="H176" s="79">
        <v>1</v>
      </c>
      <c r="I176" s="69">
        <v>32</v>
      </c>
      <c r="J176" s="38">
        <v>12</v>
      </c>
      <c r="K176" s="150">
        <v>354</v>
      </c>
    </row>
    <row r="177" spans="1:11" ht="12.75">
      <c r="A177" s="80">
        <v>65</v>
      </c>
      <c r="B177" s="30">
        <f t="shared" si="27"/>
        <v>35</v>
      </c>
      <c r="C177" s="183">
        <f t="shared" si="27"/>
        <v>6982</v>
      </c>
      <c r="D177" s="79">
        <v>28</v>
      </c>
      <c r="E177" s="69">
        <v>6586</v>
      </c>
      <c r="F177" s="30">
        <v>6</v>
      </c>
      <c r="G177" s="183">
        <v>336</v>
      </c>
      <c r="H177" s="79">
        <v>1</v>
      </c>
      <c r="I177" s="69">
        <v>60</v>
      </c>
      <c r="J177" s="38">
        <v>4</v>
      </c>
      <c r="K177" s="150">
        <v>102</v>
      </c>
    </row>
    <row r="178" spans="1:11" ht="12.75">
      <c r="A178" s="80">
        <v>81</v>
      </c>
      <c r="B178" s="30">
        <f t="shared" si="27"/>
        <v>491</v>
      </c>
      <c r="C178" s="183">
        <f t="shared" si="27"/>
        <v>39174</v>
      </c>
      <c r="D178" s="79">
        <v>419</v>
      </c>
      <c r="E178" s="69">
        <v>34601</v>
      </c>
      <c r="F178" s="30">
        <v>64</v>
      </c>
      <c r="G178" s="183">
        <v>3690</v>
      </c>
      <c r="H178" s="79">
        <v>8</v>
      </c>
      <c r="I178" s="69">
        <v>883</v>
      </c>
      <c r="J178" s="38">
        <v>30</v>
      </c>
      <c r="K178" s="150">
        <v>843</v>
      </c>
    </row>
    <row r="179" spans="1:11" ht="12.75">
      <c r="A179" s="80">
        <v>82</v>
      </c>
      <c r="B179" s="30">
        <f t="shared" si="27"/>
        <v>55</v>
      </c>
      <c r="C179" s="183">
        <f t="shared" si="27"/>
        <v>3724</v>
      </c>
      <c r="D179" s="79">
        <v>43</v>
      </c>
      <c r="E179" s="69">
        <v>2883</v>
      </c>
      <c r="F179" s="30">
        <v>9</v>
      </c>
      <c r="G179" s="183">
        <v>682</v>
      </c>
      <c r="H179" s="79">
        <v>3</v>
      </c>
      <c r="I179" s="69">
        <v>159</v>
      </c>
      <c r="J179" s="38">
        <v>6</v>
      </c>
      <c r="K179" s="150">
        <v>110</v>
      </c>
    </row>
    <row r="180" spans="1:11" ht="12.75">
      <c r="A180" s="158"/>
      <c r="B180" s="31"/>
      <c r="C180" s="259"/>
      <c r="D180" s="82"/>
      <c r="E180" s="196"/>
      <c r="F180" s="86"/>
      <c r="G180" s="178"/>
      <c r="H180" s="82"/>
      <c r="I180" s="196"/>
      <c r="J180" s="39"/>
      <c r="K180" s="151"/>
    </row>
    <row r="181" spans="1:11" ht="12.75">
      <c r="A181" s="74" t="s">
        <v>32</v>
      </c>
      <c r="B181" s="95"/>
      <c r="C181" s="260"/>
      <c r="D181" s="187"/>
      <c r="E181" s="60"/>
      <c r="F181" s="54"/>
      <c r="G181" s="179"/>
      <c r="H181" s="187"/>
      <c r="I181" s="60"/>
      <c r="J181" s="58"/>
      <c r="K181" s="222"/>
    </row>
    <row r="182" spans="1:11" ht="12.75">
      <c r="A182" s="73" t="s">
        <v>33</v>
      </c>
      <c r="B182" s="19">
        <f>B172+B173+B174+B175+B176+B177+B178+B179</f>
        <v>1595</v>
      </c>
      <c r="C182" s="180">
        <f>SUM(C172:C179)</f>
        <v>135628</v>
      </c>
      <c r="D182" s="188">
        <f>D172+D173+D174+D175+D176+D177+D178+D179</f>
        <v>1134</v>
      </c>
      <c r="E182" s="52">
        <f>E172+E173+E174+E175+E176+E177+E178+E179</f>
        <v>103593</v>
      </c>
      <c r="F182" s="36">
        <f>F172+F173+F174+F175+F176+F177+F178+F179</f>
        <v>367</v>
      </c>
      <c r="G182" s="180">
        <f>G172+G173+G174+G175+G176+G177+G178+G179</f>
        <v>27023</v>
      </c>
      <c r="H182" s="188">
        <f>SUM(H172:H179)</f>
        <v>94</v>
      </c>
      <c r="I182" s="52">
        <f>I172+I173+I174+I175+I176+I177+I178+I179</f>
        <v>5012</v>
      </c>
      <c r="J182" s="264">
        <f>J172+J173+J174+J175+J176+J177+J178+J179</f>
        <v>127</v>
      </c>
      <c r="K182" s="251">
        <f>K172+K173+K174+K175+K176+K177+K178+K179</f>
        <v>3210</v>
      </c>
    </row>
    <row r="183" spans="1:11" ht="13.5" thickBot="1">
      <c r="A183" s="252" t="s">
        <v>12</v>
      </c>
      <c r="B183" s="14"/>
      <c r="C183" s="181"/>
      <c r="D183" s="189">
        <f>D182/B182%</f>
        <v>71.09717868338558</v>
      </c>
      <c r="E183" s="53">
        <f>E182/C182%</f>
        <v>76.38024596690948</v>
      </c>
      <c r="F183" s="37">
        <f>F182/B182%</f>
        <v>23.009404388714735</v>
      </c>
      <c r="G183" s="181">
        <f>G182/C182%</f>
        <v>19.924351903736692</v>
      </c>
      <c r="H183" s="189">
        <f>H182/B182%</f>
        <v>5.893416927899687</v>
      </c>
      <c r="I183" s="53">
        <f>I182/C182%</f>
        <v>3.6954021293538206</v>
      </c>
      <c r="J183" s="243"/>
      <c r="K183" s="234"/>
    </row>
    <row r="184" spans="1:11" ht="13.5" thickTop="1">
      <c r="A184" s="253"/>
      <c r="B184" s="96"/>
      <c r="C184" s="97"/>
      <c r="D184" s="261"/>
      <c r="E184" s="262"/>
      <c r="F184" s="96"/>
      <c r="G184" s="97"/>
      <c r="H184" s="261"/>
      <c r="I184" s="262"/>
      <c r="J184" s="43"/>
      <c r="K184" s="254"/>
    </row>
    <row r="185" spans="1:11" ht="12.75">
      <c r="A185" s="255">
        <v>11</v>
      </c>
      <c r="B185" s="35">
        <f aca="true" t="shared" si="28" ref="B185:C189">D185+F185+H185</f>
        <v>517</v>
      </c>
      <c r="C185" s="201">
        <f t="shared" si="28"/>
        <v>42676</v>
      </c>
      <c r="D185" s="263">
        <v>206</v>
      </c>
      <c r="E185" s="71">
        <v>25636</v>
      </c>
      <c r="F185" s="35">
        <v>310</v>
      </c>
      <c r="G185" s="201">
        <v>17030</v>
      </c>
      <c r="H185" s="263">
        <v>1</v>
      </c>
      <c r="I185" s="71">
        <v>10</v>
      </c>
      <c r="J185" s="44">
        <v>3</v>
      </c>
      <c r="K185" s="256">
        <v>80</v>
      </c>
    </row>
    <row r="186" spans="1:11" ht="12.75">
      <c r="A186" s="255">
        <v>30</v>
      </c>
      <c r="B186" s="35">
        <f t="shared" si="28"/>
        <v>552</v>
      </c>
      <c r="C186" s="201">
        <f t="shared" si="28"/>
        <v>45459</v>
      </c>
      <c r="D186" s="263">
        <v>118</v>
      </c>
      <c r="E186" s="71">
        <v>12163</v>
      </c>
      <c r="F186" s="35">
        <v>433</v>
      </c>
      <c r="G186" s="201">
        <v>33032</v>
      </c>
      <c r="H186" s="263">
        <v>1</v>
      </c>
      <c r="I186" s="71">
        <v>264</v>
      </c>
      <c r="J186" s="44">
        <v>5</v>
      </c>
      <c r="K186" s="256">
        <v>177</v>
      </c>
    </row>
    <row r="187" spans="1:11" ht="12.75">
      <c r="A187" s="255">
        <v>34</v>
      </c>
      <c r="B187" s="35">
        <f t="shared" si="28"/>
        <v>381</v>
      </c>
      <c r="C187" s="201">
        <f t="shared" si="28"/>
        <v>43869</v>
      </c>
      <c r="D187" s="263">
        <v>140</v>
      </c>
      <c r="E187" s="71">
        <v>19109</v>
      </c>
      <c r="F187" s="35">
        <v>241</v>
      </c>
      <c r="G187" s="201">
        <v>24760</v>
      </c>
      <c r="H187" s="263">
        <v>0</v>
      </c>
      <c r="I187" s="71">
        <v>0</v>
      </c>
      <c r="J187" s="44">
        <v>12</v>
      </c>
      <c r="K187" s="256">
        <v>271</v>
      </c>
    </row>
    <row r="188" spans="1:11" ht="12.75">
      <c r="A188" s="255">
        <v>48</v>
      </c>
      <c r="B188" s="35">
        <f t="shared" si="28"/>
        <v>395</v>
      </c>
      <c r="C188" s="201">
        <f t="shared" si="28"/>
        <v>35571</v>
      </c>
      <c r="D188" s="263">
        <v>178</v>
      </c>
      <c r="E188" s="71">
        <v>23060</v>
      </c>
      <c r="F188" s="35">
        <v>217</v>
      </c>
      <c r="G188" s="201">
        <v>12511</v>
      </c>
      <c r="H188" s="263">
        <v>0</v>
      </c>
      <c r="I188" s="71">
        <v>0</v>
      </c>
      <c r="J188" s="44">
        <v>18</v>
      </c>
      <c r="K188" s="256">
        <v>787</v>
      </c>
    </row>
    <row r="189" spans="1:11" ht="12.75">
      <c r="A189" s="255">
        <v>66</v>
      </c>
      <c r="B189" s="35">
        <f t="shared" si="28"/>
        <v>370</v>
      </c>
      <c r="C189" s="201">
        <f t="shared" si="28"/>
        <v>39937</v>
      </c>
      <c r="D189" s="263">
        <v>119</v>
      </c>
      <c r="E189" s="71">
        <v>19737</v>
      </c>
      <c r="F189" s="35">
        <v>250</v>
      </c>
      <c r="G189" s="201">
        <v>20172</v>
      </c>
      <c r="H189" s="263">
        <v>1</v>
      </c>
      <c r="I189" s="71">
        <v>28</v>
      </c>
      <c r="J189" s="44">
        <v>3</v>
      </c>
      <c r="K189" s="256">
        <v>94</v>
      </c>
    </row>
    <row r="190" spans="1:11" ht="12.75">
      <c r="A190" s="158"/>
      <c r="B190" s="86"/>
      <c r="C190" s="178"/>
      <c r="D190" s="82"/>
      <c r="E190" s="196"/>
      <c r="F190" s="86"/>
      <c r="G190" s="178"/>
      <c r="H190" s="82"/>
      <c r="I190" s="196"/>
      <c r="J190" s="39"/>
      <c r="K190" s="151"/>
    </row>
    <row r="191" spans="1:11" ht="12.75">
      <c r="A191" s="74" t="s">
        <v>34</v>
      </c>
      <c r="B191" s="13"/>
      <c r="C191" s="179"/>
      <c r="D191" s="187"/>
      <c r="E191" s="60"/>
      <c r="F191" s="54"/>
      <c r="G191" s="179"/>
      <c r="H191" s="187"/>
      <c r="I191" s="60"/>
      <c r="J191" s="242"/>
      <c r="K191" s="257"/>
    </row>
    <row r="192" spans="1:11" ht="12.75">
      <c r="A192" s="73" t="s">
        <v>35</v>
      </c>
      <c r="B192" s="19">
        <f aca="true" t="shared" si="29" ref="B192:K192">SUM(B185:B191)</f>
        <v>2215</v>
      </c>
      <c r="C192" s="180">
        <f t="shared" si="29"/>
        <v>207512</v>
      </c>
      <c r="D192" s="188">
        <f t="shared" si="29"/>
        <v>761</v>
      </c>
      <c r="E192" s="52">
        <f t="shared" si="29"/>
        <v>99705</v>
      </c>
      <c r="F192" s="36">
        <f t="shared" si="29"/>
        <v>1451</v>
      </c>
      <c r="G192" s="180">
        <f t="shared" si="29"/>
        <v>107505</v>
      </c>
      <c r="H192" s="188">
        <f t="shared" si="29"/>
        <v>3</v>
      </c>
      <c r="I192" s="52">
        <f t="shared" si="29"/>
        <v>302</v>
      </c>
      <c r="J192" s="264">
        <f t="shared" si="29"/>
        <v>41</v>
      </c>
      <c r="K192" s="251">
        <f t="shared" si="29"/>
        <v>1409</v>
      </c>
    </row>
    <row r="193" spans="1:11" ht="13.5" thickBot="1">
      <c r="A193" s="252" t="s">
        <v>12</v>
      </c>
      <c r="B193" s="14"/>
      <c r="C193" s="181"/>
      <c r="D193" s="189">
        <f>D192/B192%</f>
        <v>34.356659142212195</v>
      </c>
      <c r="E193" s="53">
        <f>E192/C192%</f>
        <v>48.04782374031382</v>
      </c>
      <c r="F193" s="37">
        <f>F192/B192%</f>
        <v>65.50790067720091</v>
      </c>
      <c r="G193" s="181">
        <f>G192/C192%</f>
        <v>51.80664250742126</v>
      </c>
      <c r="H193" s="189">
        <f>H192/B192%</f>
        <v>0.13544018058690746</v>
      </c>
      <c r="I193" s="53">
        <f>I192/C192%</f>
        <v>0.14553375226492926</v>
      </c>
      <c r="J193" s="243"/>
      <c r="K193" s="234"/>
    </row>
    <row r="194" spans="1:11" ht="13.5" thickTop="1">
      <c r="A194" s="155"/>
      <c r="B194" s="30"/>
      <c r="C194" s="183"/>
      <c r="D194" s="79"/>
      <c r="E194" s="69"/>
      <c r="F194" s="30"/>
      <c r="G194" s="183"/>
      <c r="H194" s="79"/>
      <c r="I194" s="69"/>
      <c r="J194" s="38"/>
      <c r="K194" s="150"/>
    </row>
    <row r="195" spans="1:11" ht="12.75">
      <c r="A195" s="78">
        <v>4</v>
      </c>
      <c r="B195" s="30">
        <f aca="true" t="shared" si="30" ref="B195:C200">D195+F195+H195</f>
        <v>972</v>
      </c>
      <c r="C195" s="177">
        <f t="shared" si="30"/>
        <v>62565</v>
      </c>
      <c r="D195" s="79">
        <v>169</v>
      </c>
      <c r="E195" s="69">
        <v>25168</v>
      </c>
      <c r="F195" s="30">
        <v>765</v>
      </c>
      <c r="G195" s="183">
        <v>34352</v>
      </c>
      <c r="H195" s="79">
        <v>38</v>
      </c>
      <c r="I195" s="69">
        <v>3045</v>
      </c>
      <c r="J195" s="38">
        <v>36</v>
      </c>
      <c r="K195" s="150">
        <v>500</v>
      </c>
    </row>
    <row r="196" spans="1:11" ht="12.75">
      <c r="A196" s="78">
        <v>5</v>
      </c>
      <c r="B196" s="30">
        <f t="shared" si="30"/>
        <v>122</v>
      </c>
      <c r="C196" s="177">
        <f t="shared" si="30"/>
        <v>8004</v>
      </c>
      <c r="D196" s="79">
        <v>38</v>
      </c>
      <c r="E196" s="69">
        <v>4039</v>
      </c>
      <c r="F196" s="30">
        <v>80</v>
      </c>
      <c r="G196" s="183">
        <v>3661</v>
      </c>
      <c r="H196" s="79">
        <v>4</v>
      </c>
      <c r="I196" s="69">
        <v>304</v>
      </c>
      <c r="J196" s="38">
        <v>6</v>
      </c>
      <c r="K196" s="150">
        <v>147</v>
      </c>
    </row>
    <row r="197" spans="1:11" ht="12.75">
      <c r="A197" s="78">
        <v>6</v>
      </c>
      <c r="B197" s="30">
        <f t="shared" si="30"/>
        <v>232</v>
      </c>
      <c r="C197" s="177">
        <f t="shared" si="30"/>
        <v>14246</v>
      </c>
      <c r="D197" s="79">
        <v>42</v>
      </c>
      <c r="E197" s="69">
        <v>5323</v>
      </c>
      <c r="F197" s="30">
        <v>183</v>
      </c>
      <c r="G197" s="183">
        <v>7068</v>
      </c>
      <c r="H197" s="79">
        <v>7</v>
      </c>
      <c r="I197" s="69">
        <v>1855</v>
      </c>
      <c r="J197" s="38">
        <v>9</v>
      </c>
      <c r="K197" s="150">
        <v>471</v>
      </c>
    </row>
    <row r="198" spans="1:11" ht="12.75">
      <c r="A198" s="80">
        <v>13</v>
      </c>
      <c r="B198" s="30">
        <f t="shared" si="30"/>
        <v>384</v>
      </c>
      <c r="C198" s="177">
        <f t="shared" si="30"/>
        <v>34165</v>
      </c>
      <c r="D198" s="79">
        <v>136</v>
      </c>
      <c r="E198" s="69">
        <v>16805</v>
      </c>
      <c r="F198" s="30">
        <v>224</v>
      </c>
      <c r="G198" s="183">
        <v>15609</v>
      </c>
      <c r="H198" s="79">
        <v>24</v>
      </c>
      <c r="I198" s="69">
        <v>1751</v>
      </c>
      <c r="J198" s="38">
        <v>21</v>
      </c>
      <c r="K198" s="150">
        <v>405</v>
      </c>
    </row>
    <row r="199" spans="1:11" ht="12.75">
      <c r="A199" s="80">
        <v>83</v>
      </c>
      <c r="B199" s="30">
        <f t="shared" si="30"/>
        <v>1555</v>
      </c>
      <c r="C199" s="177">
        <f t="shared" si="30"/>
        <v>126531</v>
      </c>
      <c r="D199" s="79">
        <v>328</v>
      </c>
      <c r="E199" s="69">
        <v>50299</v>
      </c>
      <c r="F199" s="30">
        <v>1120</v>
      </c>
      <c r="G199" s="183">
        <v>64446</v>
      </c>
      <c r="H199" s="79">
        <v>107</v>
      </c>
      <c r="I199" s="69">
        <v>11786</v>
      </c>
      <c r="J199" s="38">
        <v>42</v>
      </c>
      <c r="K199" s="150">
        <v>841</v>
      </c>
    </row>
    <row r="200" spans="1:11" ht="12.75">
      <c r="A200" s="80">
        <v>84</v>
      </c>
      <c r="B200" s="30">
        <f t="shared" si="30"/>
        <v>443</v>
      </c>
      <c r="C200" s="177">
        <f t="shared" si="30"/>
        <v>27043</v>
      </c>
      <c r="D200" s="79">
        <v>66</v>
      </c>
      <c r="E200" s="69">
        <v>5910</v>
      </c>
      <c r="F200" s="30">
        <v>373</v>
      </c>
      <c r="G200" s="183">
        <v>20927</v>
      </c>
      <c r="H200" s="79">
        <v>4</v>
      </c>
      <c r="I200" s="69">
        <v>206</v>
      </c>
      <c r="J200" s="38">
        <v>12</v>
      </c>
      <c r="K200" s="150">
        <v>272</v>
      </c>
    </row>
    <row r="201" spans="1:11" ht="12.75">
      <c r="A201" s="81"/>
      <c r="B201" s="86"/>
      <c r="C201" s="178"/>
      <c r="D201" s="82"/>
      <c r="E201" s="196"/>
      <c r="F201" s="86"/>
      <c r="G201" s="178" t="s">
        <v>36</v>
      </c>
      <c r="H201" s="82"/>
      <c r="I201" s="196"/>
      <c r="J201" s="39"/>
      <c r="K201" s="151"/>
    </row>
    <row r="202" spans="1:11" ht="12.75">
      <c r="A202" s="74" t="s">
        <v>50</v>
      </c>
      <c r="B202" s="13"/>
      <c r="C202" s="179"/>
      <c r="D202" s="187"/>
      <c r="E202" s="60"/>
      <c r="F202" s="54"/>
      <c r="G202" s="179"/>
      <c r="H202" s="187"/>
      <c r="I202" s="60"/>
      <c r="J202" s="58"/>
      <c r="K202" s="222"/>
    </row>
    <row r="203" spans="1:11" ht="12.75">
      <c r="A203" s="73"/>
      <c r="B203" s="19">
        <f aca="true" t="shared" si="31" ref="B203:J203">B195+B196+B197+B198+B199+B200</f>
        <v>3708</v>
      </c>
      <c r="C203" s="180">
        <f t="shared" si="31"/>
        <v>272554</v>
      </c>
      <c r="D203" s="188">
        <f t="shared" si="31"/>
        <v>779</v>
      </c>
      <c r="E203" s="52">
        <f t="shared" si="31"/>
        <v>107544</v>
      </c>
      <c r="F203" s="36">
        <f t="shared" si="31"/>
        <v>2745</v>
      </c>
      <c r="G203" s="180">
        <f t="shared" si="31"/>
        <v>146063</v>
      </c>
      <c r="H203" s="188">
        <f t="shared" si="31"/>
        <v>184</v>
      </c>
      <c r="I203" s="52">
        <f t="shared" si="31"/>
        <v>18947</v>
      </c>
      <c r="J203" s="264">
        <f t="shared" si="31"/>
        <v>126</v>
      </c>
      <c r="K203" s="251">
        <f>SUM(K195:K200)</f>
        <v>2636</v>
      </c>
    </row>
    <row r="204" spans="1:11" ht="13.5" thickBot="1">
      <c r="A204" s="84" t="s">
        <v>12</v>
      </c>
      <c r="B204" s="14"/>
      <c r="C204" s="181"/>
      <c r="D204" s="189">
        <f>D203/B203%</f>
        <v>21.008629989212515</v>
      </c>
      <c r="E204" s="53">
        <f>E203/C203%</f>
        <v>39.45786889937407</v>
      </c>
      <c r="F204" s="37">
        <f>F203/B203%</f>
        <v>74.02912621359224</v>
      </c>
      <c r="G204" s="181">
        <f>G203/C203%</f>
        <v>53.5904811523588</v>
      </c>
      <c r="H204" s="189">
        <f>H203/B203%</f>
        <v>4.962243797195254</v>
      </c>
      <c r="I204" s="53">
        <f>I203/C203%</f>
        <v>6.951649948267132</v>
      </c>
      <c r="J204" s="243"/>
      <c r="K204" s="234"/>
    </row>
    <row r="205" spans="1:11" ht="13.5" thickTop="1">
      <c r="A205" s="258"/>
      <c r="B205" s="30"/>
      <c r="C205" s="183"/>
      <c r="D205" s="79"/>
      <c r="E205" s="69"/>
      <c r="F205" s="30"/>
      <c r="G205" s="183"/>
      <c r="H205" s="79"/>
      <c r="I205" s="69"/>
      <c r="J205" s="38"/>
      <c r="K205" s="150"/>
    </row>
    <row r="206" spans="1:11" ht="12.75">
      <c r="A206" s="80" t="s">
        <v>37</v>
      </c>
      <c r="B206" s="30">
        <f>D206+F206+H206</f>
        <v>600</v>
      </c>
      <c r="C206" s="177">
        <f>E206+G206+I206</f>
        <v>32500</v>
      </c>
      <c r="D206" s="79">
        <v>16</v>
      </c>
      <c r="E206" s="69">
        <v>2224</v>
      </c>
      <c r="F206" s="30">
        <v>584</v>
      </c>
      <c r="G206" s="183">
        <v>30276</v>
      </c>
      <c r="H206" s="79">
        <v>0</v>
      </c>
      <c r="I206" s="69">
        <v>0</v>
      </c>
      <c r="J206" s="38">
        <v>6</v>
      </c>
      <c r="K206" s="150">
        <v>268</v>
      </c>
    </row>
    <row r="207" spans="1:11" ht="12.75">
      <c r="A207" s="80" t="s">
        <v>38</v>
      </c>
      <c r="B207" s="30">
        <f>D207+F207+H207</f>
        <v>499</v>
      </c>
      <c r="C207" s="177">
        <f>E207+G207+I207</f>
        <v>23500</v>
      </c>
      <c r="D207" s="79">
        <v>4</v>
      </c>
      <c r="E207" s="69">
        <v>462</v>
      </c>
      <c r="F207" s="30">
        <v>495</v>
      </c>
      <c r="G207" s="183">
        <v>23038</v>
      </c>
      <c r="H207" s="79">
        <v>0</v>
      </c>
      <c r="I207" s="69">
        <v>0</v>
      </c>
      <c r="J207" s="38">
        <v>12</v>
      </c>
      <c r="K207" s="150">
        <v>432</v>
      </c>
    </row>
    <row r="208" spans="1:11" ht="12.75">
      <c r="A208" s="158"/>
      <c r="B208" s="86"/>
      <c r="C208" s="178"/>
      <c r="D208" s="82"/>
      <c r="E208" s="196"/>
      <c r="F208" s="86"/>
      <c r="G208" s="178" t="s">
        <v>36</v>
      </c>
      <c r="H208" s="82"/>
      <c r="I208" s="196"/>
      <c r="J208" s="39"/>
      <c r="K208" s="151"/>
    </row>
    <row r="209" spans="1:11" ht="12.75">
      <c r="A209" s="73" t="s">
        <v>39</v>
      </c>
      <c r="B209" s="19">
        <f aca="true" t="shared" si="32" ref="B209:K209">B206+B207</f>
        <v>1099</v>
      </c>
      <c r="C209" s="180">
        <f t="shared" si="32"/>
        <v>56000</v>
      </c>
      <c r="D209" s="187">
        <f t="shared" si="32"/>
        <v>20</v>
      </c>
      <c r="E209" s="52">
        <f t="shared" si="32"/>
        <v>2686</v>
      </c>
      <c r="F209" s="36">
        <f t="shared" si="32"/>
        <v>1079</v>
      </c>
      <c r="G209" s="180">
        <f t="shared" si="32"/>
        <v>53314</v>
      </c>
      <c r="H209" s="188">
        <f t="shared" si="32"/>
        <v>0</v>
      </c>
      <c r="I209" s="52">
        <f t="shared" si="32"/>
        <v>0</v>
      </c>
      <c r="J209" s="264">
        <f t="shared" si="32"/>
        <v>18</v>
      </c>
      <c r="K209" s="233">
        <f t="shared" si="32"/>
        <v>700</v>
      </c>
    </row>
    <row r="210" spans="1:11" ht="13.5" thickBot="1">
      <c r="A210" s="84" t="s">
        <v>12</v>
      </c>
      <c r="B210" s="14"/>
      <c r="C210" s="181"/>
      <c r="D210" s="189">
        <f>D209/B209%</f>
        <v>1.8198362147406733</v>
      </c>
      <c r="E210" s="53">
        <f>E209/C209%</f>
        <v>4.796428571428572</v>
      </c>
      <c r="F210" s="37">
        <f>F209/B209%</f>
        <v>98.18016378525932</v>
      </c>
      <c r="G210" s="181">
        <f>G209/C209%</f>
        <v>95.20357142857142</v>
      </c>
      <c r="H210" s="189">
        <f>H209/B209%</f>
        <v>0</v>
      </c>
      <c r="I210" s="53">
        <f>I209/C209%</f>
        <v>0</v>
      </c>
      <c r="J210" s="243"/>
      <c r="K210" s="234"/>
    </row>
    <row r="211" spans="1:9" ht="13.5" thickTop="1">
      <c r="A211" s="105" t="s">
        <v>18</v>
      </c>
      <c r="B211" s="106"/>
      <c r="C211" s="106"/>
      <c r="D211" s="106"/>
      <c r="E211" s="106"/>
      <c r="F211" s="106"/>
      <c r="G211" s="106"/>
      <c r="H211" s="106"/>
      <c r="I211" s="106"/>
    </row>
    <row r="212" spans="1:11" ht="12.75">
      <c r="A212" s="98"/>
      <c r="B212" s="99"/>
      <c r="C212" s="99"/>
      <c r="D212" s="99"/>
      <c r="E212" s="99"/>
      <c r="F212" s="99"/>
      <c r="G212" s="99"/>
      <c r="H212" s="99"/>
      <c r="I212" s="99"/>
      <c r="J212" s="24"/>
      <c r="K212" s="24"/>
    </row>
    <row r="213" spans="1:11" ht="12.75">
      <c r="A213" s="98"/>
      <c r="B213" s="99"/>
      <c r="C213" s="99"/>
      <c r="D213" s="99"/>
      <c r="E213" s="99"/>
      <c r="F213" s="99"/>
      <c r="G213" s="99"/>
      <c r="H213" s="99"/>
      <c r="I213" s="99"/>
      <c r="J213" s="24"/>
      <c r="K213" s="24"/>
    </row>
    <row r="214" spans="1:11" ht="12.75">
      <c r="A214" s="98"/>
      <c r="B214" s="99"/>
      <c r="C214" s="99"/>
      <c r="D214" s="99"/>
      <c r="E214" s="99"/>
      <c r="F214" s="99"/>
      <c r="G214" s="99"/>
      <c r="H214" s="99"/>
      <c r="I214" s="99"/>
      <c r="J214" s="24"/>
      <c r="K214" s="24"/>
    </row>
    <row r="215" spans="1:11" ht="12.75">
      <c r="A215" s="98"/>
      <c r="B215" s="99"/>
      <c r="C215" s="99"/>
      <c r="D215" s="99"/>
      <c r="E215" s="99"/>
      <c r="F215" s="99"/>
      <c r="G215" s="99"/>
      <c r="H215" s="99"/>
      <c r="I215" s="99"/>
      <c r="J215" s="24"/>
      <c r="K215" s="24"/>
    </row>
    <row r="216" spans="1:11" ht="12.75">
      <c r="A216" s="98"/>
      <c r="B216" s="99"/>
      <c r="C216" s="99"/>
      <c r="D216" s="99"/>
      <c r="E216" s="99"/>
      <c r="F216" s="99"/>
      <c r="G216" s="99"/>
      <c r="H216" s="99"/>
      <c r="I216" s="99"/>
      <c r="J216" s="24"/>
      <c r="K216" s="24"/>
    </row>
    <row r="217" spans="1:11" ht="12.75">
      <c r="A217" s="98"/>
      <c r="B217" s="99"/>
      <c r="C217" s="99"/>
      <c r="D217" s="99"/>
      <c r="E217" s="99"/>
      <c r="F217" s="99"/>
      <c r="G217" s="99"/>
      <c r="H217" s="99"/>
      <c r="I217" s="99"/>
      <c r="J217" s="24"/>
      <c r="K217" s="24"/>
    </row>
    <row r="218" spans="1:11" ht="12.75">
      <c r="A218" s="98"/>
      <c r="B218" s="99"/>
      <c r="C218" s="99"/>
      <c r="D218" s="99"/>
      <c r="E218" s="99"/>
      <c r="F218" s="99"/>
      <c r="G218" s="99"/>
      <c r="H218" s="99"/>
      <c r="I218" s="99"/>
      <c r="J218" s="24"/>
      <c r="K218" s="24"/>
    </row>
    <row r="219" spans="1:11" ht="12.75">
      <c r="A219" s="98"/>
      <c r="B219" s="99"/>
      <c r="C219" s="99"/>
      <c r="D219" s="99"/>
      <c r="E219" s="99"/>
      <c r="F219" s="99"/>
      <c r="G219" s="99"/>
      <c r="H219" s="99"/>
      <c r="I219" s="99"/>
      <c r="J219" s="24"/>
      <c r="K219" s="24"/>
    </row>
    <row r="220" spans="1:11" ht="20.25" customHeight="1">
      <c r="A220" s="6"/>
      <c r="B220" s="7"/>
      <c r="C220" s="7"/>
      <c r="D220" s="7"/>
      <c r="E220" s="7"/>
      <c r="F220" s="7"/>
      <c r="G220" s="7"/>
      <c r="H220" s="7"/>
      <c r="I220" s="7"/>
      <c r="J220" s="23"/>
      <c r="K220" s="23"/>
    </row>
    <row r="221" spans="1:11" ht="6.75" customHeight="1">
      <c r="A221" s="114"/>
      <c r="B221" s="115"/>
      <c r="C221" s="115"/>
      <c r="D221" s="115"/>
      <c r="E221" s="115"/>
      <c r="F221" s="115"/>
      <c r="G221" s="115"/>
      <c r="H221" s="115"/>
      <c r="I221" s="115"/>
      <c r="J221" s="116"/>
      <c r="K221" s="116"/>
    </row>
    <row r="222" spans="1:11" ht="9" customHeight="1" hidden="1">
      <c r="A222" s="6"/>
      <c r="B222" s="7"/>
      <c r="C222" s="7"/>
      <c r="D222" s="7"/>
      <c r="E222" s="7"/>
      <c r="F222" s="7"/>
      <c r="G222" s="100"/>
      <c r="H222" s="7"/>
      <c r="I222" s="7"/>
      <c r="J222" s="23"/>
      <c r="K222" s="23"/>
    </row>
    <row r="223" spans="1:11" ht="17.25" customHeight="1">
      <c r="A223" s="10" t="s">
        <v>40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1:11" ht="6" customHeight="1">
      <c r="A224" s="10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1:11" ht="22.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26"/>
      <c r="K225" s="26"/>
    </row>
    <row r="226" spans="1:11" ht="20.25" customHeight="1">
      <c r="A226" s="92"/>
      <c r="B226" s="300" t="s">
        <v>49</v>
      </c>
      <c r="C226" s="301"/>
      <c r="D226" s="301"/>
      <c r="E226" s="301"/>
      <c r="F226" s="301"/>
      <c r="G226" s="301"/>
      <c r="H226" s="301"/>
      <c r="I226" s="302"/>
      <c r="J226" s="284" t="s">
        <v>53</v>
      </c>
      <c r="K226" s="285"/>
    </row>
    <row r="227" spans="1:11" ht="18" customHeight="1">
      <c r="A227" s="93" t="s">
        <v>19</v>
      </c>
      <c r="B227" s="303"/>
      <c r="C227" s="304"/>
      <c r="D227" s="304"/>
      <c r="E227" s="304"/>
      <c r="F227" s="304"/>
      <c r="G227" s="304"/>
      <c r="H227" s="304"/>
      <c r="I227" s="305"/>
      <c r="J227" s="286"/>
      <c r="K227" s="287"/>
    </row>
    <row r="228" spans="1:11" ht="15.75" customHeight="1">
      <c r="A228" s="46"/>
      <c r="B228" s="110" t="s">
        <v>1</v>
      </c>
      <c r="C228" s="75"/>
      <c r="D228" s="111" t="s">
        <v>2</v>
      </c>
      <c r="E228" s="112"/>
      <c r="F228" s="63" t="s">
        <v>3</v>
      </c>
      <c r="G228" s="47"/>
      <c r="H228" s="63" t="s">
        <v>4</v>
      </c>
      <c r="I228" s="47"/>
      <c r="J228" s="288"/>
      <c r="K228" s="289"/>
    </row>
    <row r="229" spans="1:11" ht="12.75">
      <c r="A229" s="94"/>
      <c r="B229" s="123" t="s">
        <v>44</v>
      </c>
      <c r="C229" s="125" t="s">
        <v>8</v>
      </c>
      <c r="D229" s="126" t="s">
        <v>43</v>
      </c>
      <c r="E229" s="124" t="s">
        <v>8</v>
      </c>
      <c r="F229" s="123" t="s">
        <v>43</v>
      </c>
      <c r="G229" s="125" t="s">
        <v>8</v>
      </c>
      <c r="H229" s="123" t="s">
        <v>9</v>
      </c>
      <c r="I229" s="125" t="s">
        <v>8</v>
      </c>
      <c r="J229" s="130" t="s">
        <v>44</v>
      </c>
      <c r="K229" s="131" t="s">
        <v>7</v>
      </c>
    </row>
    <row r="230" spans="1:11" ht="12.75">
      <c r="A230" s="102"/>
      <c r="B230" s="103"/>
      <c r="C230" s="103"/>
      <c r="D230" s="103"/>
      <c r="E230" s="103"/>
      <c r="F230" s="103"/>
      <c r="G230" s="103"/>
      <c r="H230" s="103"/>
      <c r="I230" s="103"/>
      <c r="J230" s="27"/>
      <c r="K230" s="28"/>
    </row>
    <row r="231" spans="1:11" ht="16.5" customHeight="1">
      <c r="A231" s="290" t="s">
        <v>41</v>
      </c>
      <c r="B231" s="291"/>
      <c r="C231" s="291"/>
      <c r="D231" s="291"/>
      <c r="E231" s="291"/>
      <c r="F231" s="291"/>
      <c r="G231" s="291"/>
      <c r="H231" s="291"/>
      <c r="I231" s="291"/>
      <c r="J231" s="291"/>
      <c r="K231" s="292"/>
    </row>
    <row r="232" spans="1:11" ht="12.75">
      <c r="A232" s="64"/>
      <c r="B232" s="3">
        <f aca="true" t="shared" si="33" ref="B232:K232">B14+B23+B32+B43+B51+B69+B87+B95+B104+B123+B130+B138+B151+B160+B182+B192+B203+B209</f>
        <v>33878</v>
      </c>
      <c r="C232" s="265">
        <f t="shared" si="33"/>
        <v>3435983</v>
      </c>
      <c r="D232" s="268">
        <f t="shared" si="33"/>
        <v>23123</v>
      </c>
      <c r="E232" s="143">
        <f t="shared" si="33"/>
        <v>2764682</v>
      </c>
      <c r="F232" s="267">
        <f t="shared" si="33"/>
        <v>10133</v>
      </c>
      <c r="G232" s="265">
        <f t="shared" si="33"/>
        <v>622094</v>
      </c>
      <c r="H232" s="268">
        <f t="shared" si="33"/>
        <v>622</v>
      </c>
      <c r="I232" s="143">
        <f t="shared" si="33"/>
        <v>49207</v>
      </c>
      <c r="J232" s="269">
        <f t="shared" si="33"/>
        <v>3376</v>
      </c>
      <c r="K232" s="65">
        <f t="shared" si="33"/>
        <v>81737</v>
      </c>
    </row>
    <row r="233" spans="1:11" ht="12.75">
      <c r="A233" s="66" t="s">
        <v>12</v>
      </c>
      <c r="B233" s="104"/>
      <c r="C233" s="266"/>
      <c r="D233" s="272">
        <f>D232/B232%</f>
        <v>68.25373398665802</v>
      </c>
      <c r="E233" s="271">
        <f>E232/C232%</f>
        <v>80.46262161366921</v>
      </c>
      <c r="F233" s="273">
        <f>F232/B232%</f>
        <v>29.910266249483442</v>
      </c>
      <c r="G233" s="274">
        <f>G232/C232%</f>
        <v>18.1052700202533</v>
      </c>
      <c r="H233" s="272">
        <f>H232/B232%</f>
        <v>1.8359997638585515</v>
      </c>
      <c r="I233" s="271">
        <f>I232/C232%</f>
        <v>1.4321083660774805</v>
      </c>
      <c r="J233" s="270"/>
      <c r="K233" s="67"/>
    </row>
    <row r="234" spans="1:11" ht="12.7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21" customHeight="1">
      <c r="A235" s="293" t="s">
        <v>47</v>
      </c>
      <c r="B235" s="294"/>
      <c r="C235" s="294"/>
      <c r="D235" s="294"/>
      <c r="E235" s="294"/>
      <c r="F235" s="294"/>
      <c r="G235" s="294"/>
      <c r="H235" s="294"/>
      <c r="I235" s="294"/>
      <c r="J235" s="294"/>
      <c r="K235" s="295"/>
    </row>
    <row r="236" spans="1:11" ht="12.75">
      <c r="A236" s="64"/>
      <c r="B236" s="3">
        <f aca="true" t="shared" si="34" ref="B236:H236">B14+B23+B32+B43+B51+B69+B87+B95+B104+B123+B130+B138+B141+B144+B145+B146+B147+B148+B160+B182</f>
        <v>26417</v>
      </c>
      <c r="C236" s="265">
        <f t="shared" si="34"/>
        <v>2858444</v>
      </c>
      <c r="D236" s="268">
        <f t="shared" si="34"/>
        <v>21314</v>
      </c>
      <c r="E236" s="143">
        <f t="shared" si="34"/>
        <v>2532309</v>
      </c>
      <c r="F236" s="267">
        <f t="shared" si="34"/>
        <v>4671</v>
      </c>
      <c r="G236" s="265">
        <f t="shared" si="34"/>
        <v>296473</v>
      </c>
      <c r="H236" s="268">
        <f t="shared" si="34"/>
        <v>432</v>
      </c>
      <c r="I236" s="143">
        <f>(I14+I23+I32+I43+I51+I69+I87+I95+I104+I123+I130+I138+I141+I144+I145+I146+I147+I148+I160+I182)+1</f>
        <v>29663</v>
      </c>
      <c r="J236" s="269">
        <f>J14+J23+J32+J43+J51+J69+J87+J95+J104+J123+J130+J138+J141+J144+J145+J146+J147+J148+J160+J182</f>
        <v>3111</v>
      </c>
      <c r="K236" s="65">
        <f>K14+K23+K32+K43+K51+K69+K87+K95+K104+K123+K130+K138+K141+K144+K145+K146+K147+K148+K160+K182</f>
        <v>75061</v>
      </c>
    </row>
    <row r="237" spans="1:11" ht="12.75">
      <c r="A237" s="66" t="s">
        <v>12</v>
      </c>
      <c r="B237" s="104"/>
      <c r="C237" s="266"/>
      <c r="D237" s="272">
        <f>D236/B236%</f>
        <v>80.68289359124806</v>
      </c>
      <c r="E237" s="271">
        <f>E236/C236%</f>
        <v>88.59047089955234</v>
      </c>
      <c r="F237" s="273">
        <f>F236/B236%</f>
        <v>17.68179581330204</v>
      </c>
      <c r="G237" s="274">
        <f>G236/C236%</f>
        <v>10.371831667858459</v>
      </c>
      <c r="H237" s="272">
        <f>H236/B236%</f>
        <v>1.6353105954498997</v>
      </c>
      <c r="I237" s="271">
        <f>I236/C236%</f>
        <v>1.0377324166574542</v>
      </c>
      <c r="J237" s="270"/>
      <c r="K237" s="67"/>
    </row>
    <row r="238" spans="1:11" ht="12.75">
      <c r="A238" s="8"/>
      <c r="B238" s="9"/>
      <c r="C238" s="9"/>
      <c r="D238" s="9"/>
      <c r="E238" s="9"/>
      <c r="F238" s="9"/>
      <c r="G238" s="9"/>
      <c r="H238" s="9"/>
      <c r="I238" s="9"/>
      <c r="J238" s="68"/>
      <c r="K238" s="68"/>
    </row>
    <row r="239" spans="1:11" ht="23.25" customHeight="1">
      <c r="A239" s="293" t="s">
        <v>48</v>
      </c>
      <c r="B239" s="294"/>
      <c r="C239" s="294"/>
      <c r="D239" s="294"/>
      <c r="E239" s="294"/>
      <c r="F239" s="294"/>
      <c r="G239" s="294"/>
      <c r="H239" s="294"/>
      <c r="I239" s="294"/>
      <c r="J239" s="294"/>
      <c r="K239" s="295"/>
    </row>
    <row r="240" spans="1:11" ht="12.75">
      <c r="A240" s="64"/>
      <c r="B240" s="3">
        <f>B209+B203+B192+B142+B143</f>
        <v>7461</v>
      </c>
      <c r="C240" s="265">
        <f>E240+G240+I240</f>
        <v>577539</v>
      </c>
      <c r="D240" s="268">
        <f aca="true" t="shared" si="35" ref="D240:K240">D203+D192+D142+D143+D209</f>
        <v>1809</v>
      </c>
      <c r="E240" s="143">
        <f t="shared" si="35"/>
        <v>232373</v>
      </c>
      <c r="F240" s="267">
        <f t="shared" si="35"/>
        <v>5462</v>
      </c>
      <c r="G240" s="265">
        <f t="shared" si="35"/>
        <v>325621</v>
      </c>
      <c r="H240" s="268">
        <f t="shared" si="35"/>
        <v>190</v>
      </c>
      <c r="I240" s="143">
        <f t="shared" si="35"/>
        <v>19545</v>
      </c>
      <c r="J240" s="269">
        <f t="shared" si="35"/>
        <v>265</v>
      </c>
      <c r="K240" s="65">
        <f t="shared" si="35"/>
        <v>6676</v>
      </c>
    </row>
    <row r="241" spans="1:11" ht="12.75">
      <c r="A241" s="66" t="s">
        <v>12</v>
      </c>
      <c r="B241" s="104"/>
      <c r="C241" s="266"/>
      <c r="D241" s="272">
        <f>D240/B240%</f>
        <v>24.246079613992762</v>
      </c>
      <c r="E241" s="271">
        <f>E240/C240%</f>
        <v>40.23503174677381</v>
      </c>
      <c r="F241" s="273">
        <f>F240/B240%</f>
        <v>73.20734485993835</v>
      </c>
      <c r="G241" s="274">
        <f>G240/C240%</f>
        <v>56.38078121131213</v>
      </c>
      <c r="H241" s="272">
        <f>H240/B240%</f>
        <v>2.5465755260688914</v>
      </c>
      <c r="I241" s="271">
        <f>I240/C240%</f>
        <v>3.3841870419140525</v>
      </c>
      <c r="J241" s="270"/>
      <c r="K241" s="67"/>
    </row>
    <row r="242" spans="1:11" ht="33" customHeight="1">
      <c r="A242" s="6"/>
      <c r="B242" s="7"/>
      <c r="C242" s="7"/>
      <c r="D242" s="7"/>
      <c r="E242" s="7"/>
      <c r="F242" s="7"/>
      <c r="G242" s="7"/>
      <c r="H242" s="7"/>
      <c r="I242" s="7"/>
      <c r="J242" s="23"/>
      <c r="K242" s="23"/>
    </row>
    <row r="243" spans="1:11" ht="25.5" customHeight="1">
      <c r="A243" s="135" t="s">
        <v>55</v>
      </c>
      <c r="B243" s="136"/>
      <c r="C243" s="136"/>
      <c r="D243" s="136"/>
      <c r="E243" s="137"/>
      <c r="F243" s="140"/>
      <c r="G243" s="141"/>
      <c r="H243" s="141"/>
      <c r="I243" s="141"/>
      <c r="J243" s="141"/>
      <c r="K243" s="141"/>
    </row>
    <row r="244" spans="1:11" ht="12.75">
      <c r="A244" s="278" t="s">
        <v>54</v>
      </c>
      <c r="B244" s="279"/>
      <c r="C244" s="279"/>
      <c r="D244" s="279"/>
      <c r="E244" s="280"/>
      <c r="F244" s="142"/>
      <c r="G244" s="100"/>
      <c r="H244" s="100"/>
      <c r="I244" s="100"/>
      <c r="J244" s="25"/>
      <c r="K244" s="25"/>
    </row>
    <row r="245" spans="1:11" ht="12.75">
      <c r="A245" s="119" t="s">
        <v>9</v>
      </c>
      <c r="B245" s="118">
        <f>D232+J232</f>
        <v>26499</v>
      </c>
      <c r="C245" s="7"/>
      <c r="D245" s="7"/>
      <c r="E245" s="138"/>
      <c r="F245" s="142"/>
      <c r="G245" s="100"/>
      <c r="H245" s="100"/>
      <c r="I245" s="100"/>
      <c r="J245" s="25"/>
      <c r="K245" s="25"/>
    </row>
    <row r="246" spans="1:11" ht="12.75">
      <c r="A246" s="119" t="s">
        <v>8</v>
      </c>
      <c r="B246" s="118">
        <f>E232+K232</f>
        <v>2846419</v>
      </c>
      <c r="C246" s="7"/>
      <c r="D246" s="7"/>
      <c r="E246" s="138"/>
      <c r="F246" s="142"/>
      <c r="G246" s="100"/>
      <c r="H246" s="100"/>
      <c r="I246" s="100"/>
      <c r="J246" s="25"/>
      <c r="K246" s="25"/>
    </row>
    <row r="247" spans="1:11" ht="12.75">
      <c r="A247" s="275" t="s">
        <v>47</v>
      </c>
      <c r="B247" s="276"/>
      <c r="C247" s="276"/>
      <c r="D247" s="276"/>
      <c r="E247" s="277"/>
      <c r="F247" s="142"/>
      <c r="G247" s="100"/>
      <c r="H247" s="100"/>
      <c r="I247" s="100"/>
      <c r="J247" s="25"/>
      <c r="K247" s="25"/>
    </row>
    <row r="248" spans="1:11" ht="12.75">
      <c r="A248" s="119" t="s">
        <v>9</v>
      </c>
      <c r="B248" s="118">
        <f>D236+J236</f>
        <v>24425</v>
      </c>
      <c r="C248" s="7"/>
      <c r="D248" s="7"/>
      <c r="E248" s="138"/>
      <c r="F248" s="142"/>
      <c r="G248" s="100"/>
      <c r="H248" s="100"/>
      <c r="I248" s="100"/>
      <c r="J248" s="25"/>
      <c r="K248" s="25"/>
    </row>
    <row r="249" spans="1:11" ht="12.75">
      <c r="A249" s="119" t="s">
        <v>8</v>
      </c>
      <c r="B249" s="118">
        <f>E236+K236</f>
        <v>2607370</v>
      </c>
      <c r="C249" s="7"/>
      <c r="D249" s="7"/>
      <c r="E249" s="138"/>
      <c r="F249" s="142"/>
      <c r="G249" s="100"/>
      <c r="H249" s="100"/>
      <c r="I249" s="100"/>
      <c r="J249" s="25"/>
      <c r="K249" s="25"/>
    </row>
    <row r="250" spans="1:11" ht="12.75">
      <c r="A250" s="281" t="s">
        <v>48</v>
      </c>
      <c r="B250" s="282"/>
      <c r="C250" s="282"/>
      <c r="D250" s="282"/>
      <c r="E250" s="283"/>
      <c r="F250" s="142"/>
      <c r="G250" s="100"/>
      <c r="H250" s="100"/>
      <c r="I250" s="100"/>
      <c r="J250" s="25"/>
      <c r="K250" s="25"/>
    </row>
    <row r="251" spans="1:11" ht="12.75">
      <c r="A251" s="119" t="s">
        <v>9</v>
      </c>
      <c r="B251" s="118">
        <f>D240+J240</f>
        <v>2074</v>
      </c>
      <c r="C251" s="7"/>
      <c r="D251" s="7"/>
      <c r="E251" s="138"/>
      <c r="F251" s="142"/>
      <c r="G251" s="100"/>
      <c r="H251" s="100"/>
      <c r="I251" s="100"/>
      <c r="J251" s="25"/>
      <c r="K251" s="25"/>
    </row>
    <row r="252" spans="1:11" ht="12.75">
      <c r="A252" s="120" t="s">
        <v>8</v>
      </c>
      <c r="B252" s="121">
        <f>E240+K240</f>
        <v>239049</v>
      </c>
      <c r="C252" s="122"/>
      <c r="D252" s="122"/>
      <c r="E252" s="139"/>
      <c r="F252" s="142"/>
      <c r="G252" s="100"/>
      <c r="H252" s="100"/>
      <c r="I252" s="100"/>
      <c r="J252" s="25"/>
      <c r="K252" s="25"/>
    </row>
    <row r="253" spans="1:11" ht="12.75">
      <c r="A253" s="117"/>
      <c r="B253" s="7"/>
      <c r="C253" s="7"/>
      <c r="D253" s="7"/>
      <c r="E253" s="7"/>
      <c r="F253" s="7"/>
      <c r="G253" s="7"/>
      <c r="H253" s="7"/>
      <c r="I253" s="7"/>
      <c r="J253" s="23"/>
      <c r="K253" s="23"/>
    </row>
    <row r="254" spans="1:11" ht="12.75">
      <c r="A254" s="4" t="s">
        <v>18</v>
      </c>
      <c r="B254" s="5"/>
      <c r="C254" s="5"/>
      <c r="D254" s="5"/>
      <c r="E254" s="5"/>
      <c r="F254" s="5"/>
      <c r="G254" s="5"/>
      <c r="H254" s="5"/>
      <c r="I254" s="5"/>
      <c r="J254" s="29"/>
      <c r="K254" s="29"/>
    </row>
    <row r="255" spans="10:11" ht="12.75">
      <c r="J255" s="23"/>
      <c r="K255" s="23"/>
    </row>
    <row r="256" spans="10:11" ht="12.75">
      <c r="J256" s="23"/>
      <c r="K256" s="23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  <row r="451" spans="10:11" ht="12.75">
      <c r="J451" s="2"/>
      <c r="K451" s="2"/>
    </row>
    <row r="452" spans="10:11" ht="12.75">
      <c r="J452" s="2"/>
      <c r="K452" s="2"/>
    </row>
    <row r="453" spans="10:11" ht="12.75">
      <c r="J453" s="2"/>
      <c r="K453" s="2"/>
    </row>
    <row r="454" spans="10:11" ht="12.75">
      <c r="J454" s="2"/>
      <c r="K454" s="2"/>
    </row>
    <row r="455" spans="10:11" ht="12.75">
      <c r="J455" s="2"/>
      <c r="K455" s="2"/>
    </row>
    <row r="456" spans="10:11" ht="12.75">
      <c r="J456" s="2"/>
      <c r="K456" s="2"/>
    </row>
    <row r="457" spans="10:11" ht="12.75">
      <c r="J457" s="2"/>
      <c r="K457" s="2"/>
    </row>
    <row r="458" spans="10:11" ht="12.75">
      <c r="J458" s="2"/>
      <c r="K458" s="2"/>
    </row>
    <row r="459" spans="10:11" ht="12.75">
      <c r="J459" s="2"/>
      <c r="K459" s="2"/>
    </row>
    <row r="460" spans="10:11" ht="12.75">
      <c r="J460" s="2"/>
      <c r="K460" s="2"/>
    </row>
    <row r="461" spans="10:11" ht="12.75">
      <c r="J461" s="2"/>
      <c r="K461" s="2"/>
    </row>
    <row r="462" spans="10:11" ht="12.75">
      <c r="J462" s="2"/>
      <c r="K462" s="2"/>
    </row>
    <row r="463" spans="10:11" ht="12.75">
      <c r="J463" s="2"/>
      <c r="K463" s="2"/>
    </row>
    <row r="464" spans="10:11" ht="12.75">
      <c r="J464" s="2"/>
      <c r="K464" s="2"/>
    </row>
    <row r="465" spans="10:11" ht="12.75">
      <c r="J465" s="2"/>
      <c r="K465" s="2"/>
    </row>
    <row r="466" spans="10:11" ht="12.75">
      <c r="J466" s="2"/>
      <c r="K466" s="2"/>
    </row>
    <row r="467" spans="10:11" ht="12.75">
      <c r="J467" s="2"/>
      <c r="K467" s="2"/>
    </row>
    <row r="468" spans="10:11" ht="12.75">
      <c r="J468" s="2"/>
      <c r="K468" s="2"/>
    </row>
    <row r="469" spans="10:11" ht="12.75">
      <c r="J469" s="2"/>
      <c r="K469" s="2"/>
    </row>
    <row r="470" spans="10:11" ht="12.75">
      <c r="J470" s="2"/>
      <c r="K470" s="2"/>
    </row>
    <row r="471" spans="10:11" ht="12.75">
      <c r="J471" s="2"/>
      <c r="K471" s="2"/>
    </row>
    <row r="472" spans="10:11" ht="12.75">
      <c r="J472" s="2"/>
      <c r="K472" s="2"/>
    </row>
    <row r="473" spans="10:11" ht="12.75">
      <c r="J473" s="2"/>
      <c r="K473" s="2"/>
    </row>
    <row r="474" spans="10:11" ht="12.75">
      <c r="J474" s="2"/>
      <c r="K474" s="2"/>
    </row>
    <row r="475" spans="10:11" ht="12.75">
      <c r="J475" s="2"/>
      <c r="K475" s="2"/>
    </row>
    <row r="476" spans="10:11" ht="12.75">
      <c r="J476" s="2"/>
      <c r="K476" s="2"/>
    </row>
    <row r="477" spans="10:11" ht="12.75">
      <c r="J477" s="2"/>
      <c r="K477" s="2"/>
    </row>
    <row r="478" spans="10:11" ht="12.75">
      <c r="J478" s="2"/>
      <c r="K478" s="2"/>
    </row>
    <row r="479" spans="10:11" ht="12.75">
      <c r="J479" s="2"/>
      <c r="K479" s="2"/>
    </row>
    <row r="480" spans="10:11" ht="12.75">
      <c r="J480" s="2"/>
      <c r="K480" s="2"/>
    </row>
    <row r="481" spans="10:11" ht="12.75">
      <c r="J481" s="2"/>
      <c r="K481" s="2"/>
    </row>
    <row r="482" spans="10:11" ht="12.75">
      <c r="J482" s="2"/>
      <c r="K482" s="2"/>
    </row>
    <row r="483" spans="10:11" ht="12.75">
      <c r="J483" s="2"/>
      <c r="K483" s="2"/>
    </row>
    <row r="484" spans="10:11" ht="12.75">
      <c r="J484" s="2"/>
      <c r="K484" s="2"/>
    </row>
    <row r="485" spans="10:11" ht="12.75">
      <c r="J485" s="2"/>
      <c r="K485" s="2"/>
    </row>
    <row r="486" spans="10:11" ht="12.75">
      <c r="J486" s="2"/>
      <c r="K486" s="2"/>
    </row>
    <row r="487" spans="10:11" ht="12.75">
      <c r="J487" s="2"/>
      <c r="K487" s="2"/>
    </row>
    <row r="488" spans="10:11" ht="12.75">
      <c r="J488" s="2"/>
      <c r="K488" s="2"/>
    </row>
    <row r="489" spans="10:11" ht="12.75">
      <c r="J489" s="2"/>
      <c r="K489" s="2"/>
    </row>
    <row r="490" spans="10:11" ht="12.75">
      <c r="J490" s="2"/>
      <c r="K490" s="2"/>
    </row>
    <row r="491" spans="10:11" ht="12.75">
      <c r="J491" s="2"/>
      <c r="K491" s="2"/>
    </row>
    <row r="492" spans="10:11" ht="12.75">
      <c r="J492" s="2"/>
      <c r="K492" s="2"/>
    </row>
    <row r="493" spans="10:11" ht="12.75">
      <c r="J493" s="2"/>
      <c r="K493" s="2"/>
    </row>
    <row r="494" spans="10:11" ht="12.75">
      <c r="J494" s="2"/>
      <c r="K494" s="2"/>
    </row>
    <row r="495" spans="10:11" ht="12.75">
      <c r="J495" s="2"/>
      <c r="K495" s="2"/>
    </row>
    <row r="496" spans="10:11" ht="12.75">
      <c r="J496" s="2"/>
      <c r="K496" s="2"/>
    </row>
    <row r="497" spans="10:11" ht="12.75">
      <c r="J497" s="2"/>
      <c r="K497" s="2"/>
    </row>
    <row r="498" spans="10:11" ht="12.75">
      <c r="J498" s="2"/>
      <c r="K498" s="2"/>
    </row>
    <row r="499" spans="10:11" ht="12.75">
      <c r="J499" s="2"/>
      <c r="K499" s="2"/>
    </row>
    <row r="500" spans="10:11" ht="12.75">
      <c r="J500" s="2"/>
      <c r="K500" s="2"/>
    </row>
    <row r="501" spans="10:11" ht="12.75">
      <c r="J501" s="2"/>
      <c r="K501" s="2"/>
    </row>
    <row r="502" spans="10:11" ht="12.75">
      <c r="J502" s="2"/>
      <c r="K502" s="2"/>
    </row>
    <row r="503" spans="10:11" ht="12.75">
      <c r="J503" s="2"/>
      <c r="K503" s="2"/>
    </row>
    <row r="504" spans="10:11" ht="12.75">
      <c r="J504" s="2"/>
      <c r="K504" s="2"/>
    </row>
    <row r="505" spans="10:11" ht="12.75">
      <c r="J505" s="2"/>
      <c r="K505" s="2"/>
    </row>
    <row r="506" spans="10:11" ht="12.75">
      <c r="J506" s="2"/>
      <c r="K506" s="2"/>
    </row>
    <row r="507" spans="10:11" ht="12.75">
      <c r="J507" s="2"/>
      <c r="K507" s="2"/>
    </row>
    <row r="508" spans="10:11" ht="12.75">
      <c r="J508" s="2"/>
      <c r="K508" s="2"/>
    </row>
    <row r="509" spans="10:11" ht="12.75">
      <c r="J509" s="2"/>
      <c r="K509" s="2"/>
    </row>
    <row r="510" spans="10:11" ht="12.75">
      <c r="J510" s="2"/>
      <c r="K510" s="2"/>
    </row>
    <row r="511" spans="10:11" ht="12.75">
      <c r="J511" s="2"/>
      <c r="K511" s="2"/>
    </row>
    <row r="512" spans="10:11" ht="12.75">
      <c r="J512" s="2"/>
      <c r="K512" s="2"/>
    </row>
    <row r="513" spans="10:11" ht="12.75">
      <c r="J513" s="2"/>
      <c r="K513" s="2"/>
    </row>
    <row r="514" spans="10:11" ht="12.75">
      <c r="J514" s="2"/>
      <c r="K514" s="2"/>
    </row>
    <row r="515" spans="10:11" ht="12.75">
      <c r="J515" s="2"/>
      <c r="K515" s="2"/>
    </row>
    <row r="516" spans="10:11" ht="12.75">
      <c r="J516" s="2"/>
      <c r="K516" s="2"/>
    </row>
    <row r="517" spans="10:11" ht="12.75">
      <c r="J517" s="2"/>
      <c r="K517" s="2"/>
    </row>
    <row r="518" spans="10:11" ht="12.75">
      <c r="J518" s="2"/>
      <c r="K518" s="2"/>
    </row>
    <row r="519" spans="10:11" ht="12.75">
      <c r="J519" s="2"/>
      <c r="K519" s="2"/>
    </row>
    <row r="520" spans="10:11" ht="12.75">
      <c r="J520" s="2"/>
      <c r="K520" s="2"/>
    </row>
    <row r="521" spans="10:11" ht="12.75">
      <c r="J521" s="2"/>
      <c r="K521" s="2"/>
    </row>
    <row r="522" spans="10:11" ht="12.75">
      <c r="J522" s="2"/>
      <c r="K522" s="2"/>
    </row>
    <row r="523" spans="10:11" ht="12.75">
      <c r="J523" s="2"/>
      <c r="K523" s="2"/>
    </row>
    <row r="524" spans="10:11" ht="12.75">
      <c r="J524" s="2"/>
      <c r="K524" s="2"/>
    </row>
    <row r="525" spans="10:11" ht="12.75">
      <c r="J525" s="2"/>
      <c r="K525" s="2"/>
    </row>
    <row r="526" spans="10:11" ht="12.75">
      <c r="J526" s="2"/>
      <c r="K526" s="2"/>
    </row>
    <row r="527" spans="10:11" ht="12.75">
      <c r="J527" s="2"/>
      <c r="K527" s="2"/>
    </row>
    <row r="528" spans="10:11" ht="12.75">
      <c r="J528" s="2"/>
      <c r="K528" s="2"/>
    </row>
  </sheetData>
  <mergeCells count="17">
    <mergeCell ref="J2:K4"/>
    <mergeCell ref="J57:K59"/>
    <mergeCell ref="J112:K114"/>
    <mergeCell ref="B226:I227"/>
    <mergeCell ref="B112:I113"/>
    <mergeCell ref="B167:I168"/>
    <mergeCell ref="B2:I3"/>
    <mergeCell ref="A31:B31"/>
    <mergeCell ref="B57:I58"/>
    <mergeCell ref="J167:K169"/>
    <mergeCell ref="A247:E247"/>
    <mergeCell ref="A244:E244"/>
    <mergeCell ref="A250:E250"/>
    <mergeCell ref="J226:K228"/>
    <mergeCell ref="A231:K231"/>
    <mergeCell ref="A235:K235"/>
    <mergeCell ref="A239:K239"/>
  </mergeCells>
  <printOptions/>
  <pageMargins left="0.35433070866141736" right="0.1968503937007874" top="0.9448818897637796" bottom="0.984251968503937" header="0.5118110236220472" footer="0.5118110236220472"/>
  <pageSetup horizontalDpi="300" verticalDpi="300" orientation="portrait" paperSize="9" r:id="rId1"/>
  <headerFooter alignWithMargins="0">
    <oddHeader>&amp;C&amp;"Arial,Gras"&amp;12Situation au 31 décembre 2010 des propriétés concernées par les PSG  &gt; 25 ha et par les PSG volontaires</oddHeader>
    <oddFooter>&amp;C&amp;"Arial,Gras"&amp;9- L'activité des Centres Régionaux de la Propriété Forestière en 2010 -&amp;R&amp;P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ANCRPF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Stephane</dc:creator>
  <cp:keywords/>
  <dc:description/>
  <cp:lastModifiedBy>CNPPF</cp:lastModifiedBy>
  <cp:lastPrinted>2011-03-22T13:02:11Z</cp:lastPrinted>
  <dcterms:created xsi:type="dcterms:W3CDTF">2002-06-12T08:19:10Z</dcterms:created>
  <dcterms:modified xsi:type="dcterms:W3CDTF">2011-04-29T13:17:57Z</dcterms:modified>
  <cp:category/>
  <cp:version/>
  <cp:contentType/>
  <cp:contentStatus/>
</cp:coreProperties>
</file>