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775" activeTab="3"/>
  </bookViews>
  <sheets>
    <sheet name="Participation 1er tour" sheetId="1" r:id="rId1"/>
    <sheet name="9 mars 2008" sheetId="2" r:id="rId2"/>
    <sheet name="Participation 2ème tour" sheetId="3" r:id="rId3"/>
    <sheet name="16 mars 2008" sheetId="4" r:id="rId4"/>
  </sheets>
  <definedNames>
    <definedName name="CRITERIA" localSheetId="3">'16 mars 2008'!$A$1:$F$13</definedName>
    <definedName name="CRITERIA">'9 mars 2008'!$A$1:$G$13</definedName>
    <definedName name="_xlnm.Print_Area" localSheetId="3">'16 mars 2008'!$A$1:$G$13</definedName>
    <definedName name="_xlnm.Print_Area" localSheetId="1">'9 mars 2008'!$A$1:$N$13</definedName>
    <definedName name="_xlnm.Print_Area" localSheetId="2">'Participation 2ème tour'!$A:$IV</definedName>
  </definedNames>
  <calcPr fullCalcOnLoad="1"/>
</workbook>
</file>

<file path=xl/sharedStrings.xml><?xml version="1.0" encoding="utf-8"?>
<sst xmlns="http://schemas.openxmlformats.org/spreadsheetml/2006/main" count="111" uniqueCount="56">
  <si>
    <t>ELECTIONS CANTONALES</t>
  </si>
  <si>
    <t xml:space="preserve"> </t>
  </si>
  <si>
    <t>CONTROLE</t>
  </si>
  <si>
    <t>BUREAUX</t>
  </si>
  <si>
    <t>INSCRITS</t>
  </si>
  <si>
    <t>VOTANTS</t>
  </si>
  <si>
    <t>NULS</t>
  </si>
  <si>
    <t>EXPRIMES</t>
  </si>
  <si>
    <t>Contrôle
Total
Candidats</t>
  </si>
  <si>
    <t>Rappel
EXPRIMES</t>
  </si>
  <si>
    <t>TOTAL
 GENERAL</t>
  </si>
  <si>
    <t>Le quart est de :</t>
  </si>
  <si>
    <t>10 % correspond à :</t>
  </si>
  <si>
    <t>MAJORITE ABSOLUE :</t>
  </si>
  <si>
    <t>PARTICIPATION HORAIRE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</si>
  <si>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</si>
  <si>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</si>
  <si>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</si>
  <si>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</si>
  <si>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</si>
  <si>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</si>
  <si>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</si>
  <si>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</si>
  <si>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</si>
  <si>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</si>
  <si>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Total</t>
  </si>
  <si>
    <t>Nombre votants :</t>
  </si>
  <si>
    <t>%</t>
  </si>
  <si>
    <t>définitif :</t>
  </si>
  <si>
    <t>Rappel inscrits : 6 884</t>
  </si>
  <si>
    <t>Participation :</t>
  </si>
  <si>
    <t>soit en % :</t>
  </si>
  <si>
    <t>Rappel 1er tour cantonales 15 mars 1998 :</t>
  </si>
  <si>
    <t>Nbre de
procurations</t>
  </si>
  <si>
    <t>Cartes
restituées</t>
  </si>
  <si>
    <t>Scrutin du 9 mars 2008</t>
  </si>
  <si>
    <t>Rappel 1er tour cantonales mars 2004 :</t>
  </si>
  <si>
    <t>Scrutin du 16 mars 2008</t>
  </si>
  <si>
    <t>CANTON de RODEZ-NORD</t>
  </si>
  <si>
    <t>Rodez N° 16</t>
  </si>
  <si>
    <t>Rodez N° 17</t>
  </si>
  <si>
    <t>TOTAL
RODEZ-NORD</t>
  </si>
  <si>
    <t>ONET-LE-CHÂTEAU</t>
  </si>
  <si>
    <t>SÉBAZAC-CONCOURÈS</t>
  </si>
  <si>
    <t>Claude PALIS</t>
  </si>
  <si>
    <t>Guy DRILLIN</t>
  </si>
  <si>
    <t>Jean-Louis ROUSSEL</t>
  </si>
  <si>
    <t>TOTAL
 RODEZ-NORD</t>
  </si>
  <si>
    <t>ok</t>
  </si>
  <si>
    <t>Rodez-Nord</t>
  </si>
  <si>
    <t>Définitif :</t>
  </si>
  <si>
    <t>Claude
PALIS</t>
  </si>
  <si>
    <t>Jean-Louis
ROUSSEL</t>
  </si>
  <si>
    <t>Pourcentage :</t>
  </si>
  <si>
    <t>Taux participation :</t>
  </si>
  <si>
    <t>Rappel Cantonales 2ème tour 18 mars 2001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</si>
</sst>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_-* #,##0\ _F_-;\-* #,##0\ _F_-;_-* &quot;-&quot;??\ _F_-;_-@_-"/>
    <numFmt numFmtId="174" formatCode="#,##0.0"/>
  </numFmts>
  <fonts count="35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"/>
      <family val="0"/>
    </font>
    <font>
      <b/>
      <u val="single"/>
      <sz val="2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8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sz val="16"/>
      <name val="Trebuchet MS"/>
      <family val="2"/>
    </font>
    <font>
      <b/>
      <sz val="15"/>
      <name val="Trebuchet MS"/>
      <family val="2"/>
    </font>
    <font>
      <sz val="9"/>
      <name val="Trebuchet MS"/>
      <family val="2"/>
    </font>
    <font>
      <b/>
      <u val="single"/>
      <sz val="16"/>
      <name val="Trebuchet MS"/>
      <family val="2"/>
    </font>
    <font>
      <b/>
      <sz val="6"/>
      <name val="Trebuchet MS"/>
      <family val="2"/>
    </font>
    <font>
      <sz val="12"/>
      <name val="Trebuchet MS"/>
      <family val="2"/>
    </font>
    <font>
      <b/>
      <u val="single"/>
      <sz val="10"/>
      <name val="Trebuchet MS"/>
      <family val="2"/>
    </font>
    <font>
      <sz val="18"/>
      <name val="Trebuchet MS"/>
      <family val="2"/>
    </font>
    <font>
      <b/>
      <sz val="20"/>
      <name val="Trebuchet MS"/>
      <family val="2"/>
    </font>
    <font>
      <b/>
      <u val="single"/>
      <sz val="12"/>
      <name val="Trebuchet MS"/>
      <family val="2"/>
    </font>
    <font>
      <b/>
      <i/>
      <sz val="14"/>
      <name val="Trebuchet MS"/>
      <family val="2"/>
    </font>
    <font>
      <b/>
      <sz val="6"/>
      <name val="Arial"/>
      <family val="2"/>
    </font>
    <font>
      <b/>
      <sz val="10"/>
      <name val="Arial"/>
      <family val="2"/>
    </font>
    <font>
      <sz val="16"/>
      <name val="Book Antiqua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u val="single"/>
      <sz val="11.2"/>
      <color indexed="12"/>
      <name val="Helv"/>
      <family val="0"/>
    </font>
    <font>
      <b/>
      <u val="single"/>
      <sz val="11.2"/>
      <color indexed="36"/>
      <name val="Helv"/>
      <family val="0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47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15" fontId="10" fillId="0" borderId="0" xfId="0" applyNumberFormat="1" applyFont="1" applyAlignment="1" applyProtection="1">
      <alignment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center"/>
      <protection/>
    </xf>
    <xf numFmtId="173" fontId="16" fillId="0" borderId="8" xfId="19" applyNumberFormat="1" applyFont="1" applyBorder="1" applyAlignment="1" applyProtection="1">
      <alignment horizontal="center"/>
      <protection/>
    </xf>
    <xf numFmtId="3" fontId="10" fillId="0" borderId="9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3" fontId="7" fillId="0" borderId="8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 locked="0"/>
    </xf>
    <xf numFmtId="3" fontId="10" fillId="0" borderId="8" xfId="0" applyNumberFormat="1" applyFont="1" applyBorder="1" applyAlignment="1" applyProtection="1">
      <alignment/>
      <protection locked="0"/>
    </xf>
    <xf numFmtId="3" fontId="10" fillId="0" borderId="14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3" fontId="17" fillId="0" borderId="5" xfId="0" applyNumberFormat="1" applyFont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3" fontId="14" fillId="0" borderId="5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3" fontId="14" fillId="0" borderId="18" xfId="0" applyNumberFormat="1" applyFont="1" applyBorder="1" applyAlignment="1" applyProtection="1">
      <alignment/>
      <protection/>
    </xf>
    <xf numFmtId="10" fontId="14" fillId="0" borderId="19" xfId="0" applyNumberFormat="1" applyFont="1" applyBorder="1" applyAlignment="1" applyProtection="1">
      <alignment/>
      <protection/>
    </xf>
    <xf numFmtId="10" fontId="14" fillId="0" borderId="20" xfId="0" applyNumberFormat="1" applyFont="1" applyBorder="1" applyAlignment="1" applyProtection="1">
      <alignment/>
      <protection/>
    </xf>
    <xf numFmtId="10" fontId="12" fillId="0" borderId="0" xfId="0" applyNumberFormat="1" applyFont="1" applyBorder="1" applyAlignment="1" applyProtection="1">
      <alignment/>
      <protection/>
    </xf>
    <xf numFmtId="10" fontId="7" fillId="0" borderId="5" xfId="0" applyNumberFormat="1" applyFont="1" applyBorder="1" applyAlignment="1" applyProtection="1">
      <alignment/>
      <protection/>
    </xf>
    <xf numFmtId="10" fontId="12" fillId="0" borderId="5" xfId="0" applyNumberFormat="1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1" fontId="7" fillId="0" borderId="4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8" fillId="0" borderId="0" xfId="22" applyFont="1">
      <alignment/>
      <protection/>
    </xf>
    <xf numFmtId="0" fontId="19" fillId="0" borderId="0" xfId="22" applyFont="1" applyAlignment="1">
      <alignment horizontal="centerContinuous"/>
      <protection/>
    </xf>
    <xf numFmtId="0" fontId="7" fillId="0" borderId="0" xfId="22" applyFont="1" applyAlignment="1">
      <alignment horizontal="centerContinuous"/>
      <protection/>
    </xf>
    <xf numFmtId="0" fontId="7" fillId="0" borderId="0" xfId="22" applyFont="1" applyAlignment="1">
      <alignment horizontal="center"/>
      <protection/>
    </xf>
    <xf numFmtId="0" fontId="20" fillId="3" borderId="8" xfId="22" applyFont="1" applyFill="1" applyBorder="1" applyAlignment="1">
      <alignment horizontal="center"/>
      <protection/>
    </xf>
    <xf numFmtId="0" fontId="11" fillId="3" borderId="8" xfId="22" applyFont="1" applyFill="1" applyBorder="1" applyAlignment="1">
      <alignment horizontal="center"/>
      <protection/>
    </xf>
    <xf numFmtId="173" fontId="16" fillId="0" borderId="8" xfId="19" applyNumberFormat="1" applyFont="1" applyBorder="1" applyAlignment="1">
      <alignment horizontal="center"/>
    </xf>
    <xf numFmtId="0" fontId="8" fillId="0" borderId="8" xfId="22" applyFont="1" applyBorder="1">
      <alignment/>
      <protection/>
    </xf>
    <xf numFmtId="0" fontId="12" fillId="3" borderId="8" xfId="22" applyFont="1" applyFill="1" applyBorder="1" applyAlignment="1">
      <alignment horizontal="center"/>
      <protection/>
    </xf>
    <xf numFmtId="3" fontId="14" fillId="0" borderId="8" xfId="22" applyNumberFormat="1" applyFont="1" applyBorder="1" applyAlignment="1">
      <alignment horizontal="center" vertical="center"/>
      <protection/>
    </xf>
    <xf numFmtId="3" fontId="12" fillId="0" borderId="8" xfId="22" applyNumberFormat="1" applyFont="1" applyBorder="1" applyAlignment="1">
      <alignment vertical="center"/>
      <protection/>
    </xf>
    <xf numFmtId="0" fontId="12" fillId="3" borderId="23" xfId="22" applyFont="1" applyFill="1" applyBorder="1" applyAlignment="1">
      <alignment horizontal="centerContinuous" vertical="center" wrapText="1"/>
      <protection/>
    </xf>
    <xf numFmtId="0" fontId="11" fillId="3" borderId="16" xfId="22" applyFont="1" applyFill="1" applyBorder="1" applyAlignment="1">
      <alignment horizontal="centerContinuous"/>
      <protection/>
    </xf>
    <xf numFmtId="0" fontId="12" fillId="3" borderId="8" xfId="22" applyFont="1" applyFill="1" applyBorder="1" applyAlignment="1">
      <alignment horizontal="center" vertical="center"/>
      <protection/>
    </xf>
    <xf numFmtId="0" fontId="21" fillId="0" borderId="8" xfId="22" applyFont="1" applyBorder="1">
      <alignment/>
      <protection/>
    </xf>
    <xf numFmtId="10" fontId="21" fillId="0" borderId="8" xfId="23" applyNumberFormat="1" applyFont="1" applyBorder="1" applyAlignment="1">
      <alignment/>
    </xf>
    <xf numFmtId="0" fontId="21" fillId="0" borderId="0" xfId="22" applyFont="1">
      <alignment/>
      <protection/>
    </xf>
    <xf numFmtId="0" fontId="22" fillId="0" borderId="8" xfId="22" applyFont="1" applyBorder="1">
      <alignment/>
      <protection/>
    </xf>
    <xf numFmtId="0" fontId="21" fillId="0" borderId="8" xfId="23" applyNumberFormat="1" applyFont="1" applyBorder="1" applyAlignment="1">
      <alignment/>
    </xf>
    <xf numFmtId="10" fontId="8" fillId="0" borderId="8" xfId="23" applyNumberFormat="1" applyFont="1" applyBorder="1" applyAlignment="1">
      <alignment/>
    </xf>
    <xf numFmtId="0" fontId="15" fillId="0" borderId="0" xfId="22" applyFont="1">
      <alignment/>
      <protection/>
    </xf>
    <xf numFmtId="0" fontId="13" fillId="0" borderId="8" xfId="22" applyFont="1" applyBorder="1">
      <alignment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top" wrapText="1"/>
      <protection/>
    </xf>
    <xf numFmtId="173" fontId="16" fillId="0" borderId="13" xfId="19" applyNumberFormat="1" applyFont="1" applyBorder="1" applyAlignment="1" applyProtection="1">
      <alignment horizontal="center"/>
      <protection/>
    </xf>
    <xf numFmtId="0" fontId="13" fillId="4" borderId="5" xfId="0" applyFont="1" applyFill="1" applyBorder="1" applyAlignment="1" applyProtection="1">
      <alignment horizontal="center" wrapText="1"/>
      <protection/>
    </xf>
    <xf numFmtId="3" fontId="17" fillId="4" borderId="5" xfId="0" applyNumberFormat="1" applyFont="1" applyFill="1" applyBorder="1" applyAlignment="1" applyProtection="1">
      <alignment/>
      <protection/>
    </xf>
    <xf numFmtId="3" fontId="7" fillId="4" borderId="5" xfId="0" applyNumberFormat="1" applyFont="1" applyFill="1" applyBorder="1" applyAlignment="1" applyProtection="1">
      <alignment/>
      <protection/>
    </xf>
    <xf numFmtId="3" fontId="12" fillId="4" borderId="0" xfId="0" applyNumberFormat="1" applyFont="1" applyFill="1" applyBorder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14" fillId="3" borderId="5" xfId="0" applyFont="1" applyFill="1" applyBorder="1" applyAlignment="1" applyProtection="1">
      <alignment horizontal="center" wrapText="1"/>
      <protection/>
    </xf>
    <xf numFmtId="3" fontId="14" fillId="3" borderId="5" xfId="0" applyNumberFormat="1" applyFont="1" applyFill="1" applyBorder="1" applyAlignment="1" applyProtection="1">
      <alignment/>
      <protection/>
    </xf>
    <xf numFmtId="3" fontId="7" fillId="3" borderId="5" xfId="0" applyNumberFormat="1" applyFont="1" applyFill="1" applyBorder="1" applyAlignment="1" applyProtection="1">
      <alignment/>
      <protection/>
    </xf>
    <xf numFmtId="10" fontId="7" fillId="0" borderId="8" xfId="23" applyNumberFormat="1" applyFont="1" applyBorder="1" applyAlignment="1">
      <alignment/>
    </xf>
    <xf numFmtId="173" fontId="23" fillId="0" borderId="8" xfId="19" applyNumberFormat="1" applyFont="1" applyBorder="1" applyAlignment="1" applyProtection="1">
      <alignment horizontal="center"/>
      <protection/>
    </xf>
    <xf numFmtId="3" fontId="9" fillId="0" borderId="5" xfId="0" applyNumberFormat="1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/>
      <protection/>
    </xf>
    <xf numFmtId="173" fontId="23" fillId="0" borderId="13" xfId="19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 applyProtection="1">
      <alignment horizontal="center" wrapText="1"/>
      <protection/>
    </xf>
    <xf numFmtId="0" fontId="11" fillId="0" borderId="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14" fillId="4" borderId="5" xfId="0" applyFont="1" applyFill="1" applyBorder="1" applyAlignment="1" applyProtection="1">
      <alignment horizontal="center" wrapText="1"/>
      <protection/>
    </xf>
    <xf numFmtId="3" fontId="24" fillId="4" borderId="5" xfId="0" applyNumberFormat="1" applyFont="1" applyFill="1" applyBorder="1" applyAlignment="1" applyProtection="1">
      <alignment/>
      <protection/>
    </xf>
    <xf numFmtId="3" fontId="14" fillId="4" borderId="5" xfId="0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/>
      <protection/>
    </xf>
    <xf numFmtId="0" fontId="13" fillId="5" borderId="5" xfId="0" applyFont="1" applyFill="1" applyBorder="1" applyAlignment="1" applyProtection="1">
      <alignment horizontal="center" wrapText="1"/>
      <protection/>
    </xf>
    <xf numFmtId="3" fontId="9" fillId="5" borderId="5" xfId="0" applyNumberFormat="1" applyFont="1" applyFill="1" applyBorder="1" applyAlignment="1" applyProtection="1">
      <alignment/>
      <protection/>
    </xf>
    <xf numFmtId="3" fontId="17" fillId="5" borderId="5" xfId="0" applyNumberFormat="1" applyFont="1" applyFill="1" applyBorder="1" applyAlignment="1" applyProtection="1">
      <alignment/>
      <protection/>
    </xf>
    <xf numFmtId="3" fontId="7" fillId="5" borderId="5" xfId="0" applyNumberFormat="1" applyFont="1" applyFill="1" applyBorder="1" applyAlignment="1" applyProtection="1">
      <alignment/>
      <protection/>
    </xf>
    <xf numFmtId="3" fontId="12" fillId="5" borderId="0" xfId="0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12" fillId="0" borderId="0" xfId="22" applyFont="1">
      <alignment/>
      <protection/>
    </xf>
    <xf numFmtId="3" fontId="12" fillId="0" borderId="0" xfId="17" applyNumberFormat="1" applyFont="1" applyAlignment="1">
      <alignment/>
    </xf>
    <xf numFmtId="10" fontId="12" fillId="0" borderId="0" xfId="22" applyNumberFormat="1" applyFont="1">
      <alignment/>
      <protection/>
    </xf>
    <xf numFmtId="0" fontId="25" fillId="0" borderId="0" xfId="22" applyFont="1">
      <alignment/>
      <protection/>
    </xf>
    <xf numFmtId="0" fontId="13" fillId="0" borderId="2" xfId="0" applyFont="1" applyBorder="1" applyAlignment="1" applyProtection="1">
      <alignment/>
      <protection/>
    </xf>
    <xf numFmtId="3" fontId="14" fillId="0" borderId="2" xfId="0" applyNumberFormat="1" applyFont="1" applyBorder="1" applyAlignment="1" applyProtection="1">
      <alignment/>
      <protection/>
    </xf>
    <xf numFmtId="10" fontId="14" fillId="0" borderId="2" xfId="0" applyNumberFormat="1" applyFont="1" applyBorder="1" applyAlignment="1" applyProtection="1">
      <alignment/>
      <protection/>
    </xf>
    <xf numFmtId="3" fontId="26" fillId="6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27" fillId="3" borderId="8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/>
    </xf>
    <xf numFmtId="173" fontId="29" fillId="0" borderId="8" xfId="17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30" fillId="0" borderId="8" xfId="0" applyNumberFormat="1" applyFont="1" applyBorder="1" applyAlignment="1">
      <alignment vertical="center"/>
    </xf>
    <xf numFmtId="0" fontId="30" fillId="3" borderId="23" xfId="0" applyFont="1" applyFill="1" applyBorder="1" applyAlignment="1">
      <alignment horizontal="centerContinuous" vertical="center" wrapText="1"/>
    </xf>
    <xf numFmtId="0" fontId="28" fillId="3" borderId="16" xfId="0" applyFont="1" applyFill="1" applyBorder="1" applyAlignment="1">
      <alignment horizontal="centerContinuous"/>
    </xf>
    <xf numFmtId="0" fontId="28" fillId="3" borderId="8" xfId="0" applyFont="1" applyFill="1" applyBorder="1" applyAlignment="1">
      <alignment horizontal="center" vertical="center"/>
    </xf>
    <xf numFmtId="10" fontId="31" fillId="0" borderId="8" xfId="23" applyNumberFormat="1" applyFont="1" applyBorder="1" applyAlignment="1">
      <alignment/>
    </xf>
    <xf numFmtId="0" fontId="21" fillId="0" borderId="0" xfId="22" applyFont="1" applyBorder="1">
      <alignment/>
      <protection/>
    </xf>
    <xf numFmtId="10" fontId="21" fillId="0" borderId="0" xfId="23" applyNumberFormat="1" applyFont="1" applyBorder="1" applyAlignment="1">
      <alignment/>
    </xf>
    <xf numFmtId="10" fontId="7" fillId="0" borderId="0" xfId="23" applyNumberFormat="1" applyFont="1" applyBorder="1" applyAlignment="1">
      <alignment/>
    </xf>
    <xf numFmtId="0" fontId="25" fillId="0" borderId="0" xfId="22" applyFont="1" applyBorder="1">
      <alignment/>
      <protection/>
    </xf>
    <xf numFmtId="3" fontId="32" fillId="0" borderId="9" xfId="0" applyNumberFormat="1" applyFont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14" fillId="0" borderId="8" xfId="0" applyNumberFormat="1" applyFont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 vertical="top" wrapText="1"/>
      <protection/>
    </xf>
    <xf numFmtId="0" fontId="12" fillId="0" borderId="24" xfId="0" applyFont="1" applyFill="1" applyBorder="1" applyAlignment="1" applyProtection="1">
      <alignment horizontal="center" vertical="top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iers_participation horaire" xfId="19"/>
    <cellStyle name="Currency" xfId="20"/>
    <cellStyle name="Currency [0]" xfId="21"/>
    <cellStyle name="Normal_participation horair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2" sqref="A12:IV12"/>
    </sheetView>
  </sheetViews>
  <sheetFormatPr defaultColWidth="10.90625" defaultRowHeight="18"/>
  <cols>
    <col min="1" max="1" width="5.0859375" style="52" customWidth="1"/>
    <col min="2" max="2" width="11.72265625" style="52" customWidth="1"/>
    <col min="3" max="12" width="6.54296875" style="52" customWidth="1"/>
    <col min="13" max="13" width="8.18359375" style="52" customWidth="1"/>
    <col min="14" max="16384" width="7.2734375" style="52" customWidth="1"/>
  </cols>
  <sheetData>
    <row r="1" ht="13.5" customHeight="1"/>
    <row r="2" spans="1:13" ht="21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5" spans="1:12" ht="21.75" customHeight="1">
      <c r="A5" s="56" t="s">
        <v>3</v>
      </c>
      <c r="B5" s="56" t="s">
        <v>4</v>
      </c>
      <c r="C5" s="57" t="s">
        <v>15</v>
      </c>
      <c r="D5" s="57" t="s">
        <v>16</v>
      </c>
      <c r="E5" s="57" t="s">
        <v>17</v>
      </c>
      <c r="F5" s="57" t="s">
        <v>18</v>
      </c>
      <c r="G5" s="57" t="s">
        <v>19</v>
      </c>
      <c r="H5" s="57" t="s">
        <v>20</v>
      </c>
      <c r="I5" s="57" t="s">
        <v>21</v>
      </c>
      <c r="J5" s="57" t="s">
        <v>22</v>
      </c>
      <c r="K5" s="57" t="s">
        <v>23</v>
      </c>
      <c r="L5" s="57" t="s">
        <v>24</v>
      </c>
    </row>
    <row r="6" spans="1:12" ht="21" customHeight="1">
      <c r="A6" s="57">
        <v>16</v>
      </c>
      <c r="B6" s="58">
        <v>601</v>
      </c>
      <c r="C6" s="59">
        <v>30</v>
      </c>
      <c r="D6" s="59">
        <v>81</v>
      </c>
      <c r="E6" s="59">
        <v>163</v>
      </c>
      <c r="F6" s="59">
        <v>227</v>
      </c>
      <c r="G6" s="59">
        <v>257</v>
      </c>
      <c r="H6" s="59"/>
      <c r="I6" s="59">
        <v>330</v>
      </c>
      <c r="J6" s="59">
        <v>385</v>
      </c>
      <c r="K6" s="59">
        <v>411</v>
      </c>
      <c r="L6" s="59"/>
    </row>
    <row r="7" spans="1:13" ht="21" customHeight="1">
      <c r="A7" s="57">
        <v>17</v>
      </c>
      <c r="B7" s="58">
        <v>1033</v>
      </c>
      <c r="C7" s="59">
        <v>38</v>
      </c>
      <c r="D7" s="59">
        <v>134</v>
      </c>
      <c r="E7" s="59">
        <v>239</v>
      </c>
      <c r="F7" s="59">
        <v>389</v>
      </c>
      <c r="G7" s="59">
        <v>426</v>
      </c>
      <c r="H7" s="59"/>
      <c r="I7" s="59">
        <v>534</v>
      </c>
      <c r="J7" s="59">
        <v>682</v>
      </c>
      <c r="K7" s="59">
        <v>724</v>
      </c>
      <c r="L7" s="59"/>
      <c r="M7" s="111" t="s">
        <v>50</v>
      </c>
    </row>
    <row r="8" spans="1:13" ht="20.25" customHeight="1">
      <c r="A8" s="60" t="s">
        <v>25</v>
      </c>
      <c r="B8" s="61">
        <f>SUM(B6:B7)</f>
        <v>1634</v>
      </c>
      <c r="C8" s="62">
        <f>SUM(C6:C7)</f>
        <v>68</v>
      </c>
      <c r="D8" s="62">
        <f aca="true" t="shared" si="0" ref="D8:L8">SUM(D6:D7)</f>
        <v>215</v>
      </c>
      <c r="E8" s="62">
        <f t="shared" si="0"/>
        <v>402</v>
      </c>
      <c r="F8" s="62">
        <f t="shared" si="0"/>
        <v>616</v>
      </c>
      <c r="G8" s="62">
        <f t="shared" si="0"/>
        <v>683</v>
      </c>
      <c r="H8" s="62">
        <f t="shared" si="0"/>
        <v>0</v>
      </c>
      <c r="I8" s="62">
        <f t="shared" si="0"/>
        <v>864</v>
      </c>
      <c r="J8" s="62">
        <f t="shared" si="0"/>
        <v>1067</v>
      </c>
      <c r="K8" s="62">
        <f t="shared" si="0"/>
        <v>1135</v>
      </c>
      <c r="L8" s="62">
        <f t="shared" si="0"/>
        <v>0</v>
      </c>
      <c r="M8" s="109">
        <v>1193</v>
      </c>
    </row>
    <row r="9" spans="1:13" ht="42" customHeight="1">
      <c r="A9" s="63" t="s">
        <v>26</v>
      </c>
      <c r="B9" s="64"/>
      <c r="C9" s="62">
        <f>C8</f>
        <v>68</v>
      </c>
      <c r="D9" s="62">
        <f aca="true" t="shared" si="1" ref="D9:K9">D8-C8</f>
        <v>147</v>
      </c>
      <c r="E9" s="62">
        <f t="shared" si="1"/>
        <v>187</v>
      </c>
      <c r="F9" s="62">
        <f t="shared" si="1"/>
        <v>214</v>
      </c>
      <c r="G9" s="62">
        <f t="shared" si="1"/>
        <v>67</v>
      </c>
      <c r="H9" s="62">
        <f t="shared" si="1"/>
        <v>-683</v>
      </c>
      <c r="I9" s="62">
        <f t="shared" si="1"/>
        <v>864</v>
      </c>
      <c r="J9" s="62">
        <f t="shared" si="1"/>
        <v>203</v>
      </c>
      <c r="K9" s="62">
        <f t="shared" si="1"/>
        <v>68</v>
      </c>
      <c r="L9" s="62">
        <f>L8-J8</f>
        <v>-1067</v>
      </c>
      <c r="M9" s="108"/>
    </row>
    <row r="10" spans="1:14" s="68" customFormat="1" ht="21" customHeight="1">
      <c r="A10" s="65" t="s">
        <v>27</v>
      </c>
      <c r="B10" s="66"/>
      <c r="C10" s="67">
        <f aca="true" t="shared" si="2" ref="C10:L10">C8/$B$8</f>
        <v>0.0416156670746634</v>
      </c>
      <c r="D10" s="67">
        <f t="shared" si="2"/>
        <v>0.13157894736842105</v>
      </c>
      <c r="E10" s="67">
        <f t="shared" si="2"/>
        <v>0.2460220318237454</v>
      </c>
      <c r="F10" s="67">
        <f t="shared" si="2"/>
        <v>0.3769889840881273</v>
      </c>
      <c r="G10" s="67">
        <f t="shared" si="2"/>
        <v>0.4179926560587515</v>
      </c>
      <c r="H10" s="67">
        <f t="shared" si="2"/>
        <v>0</v>
      </c>
      <c r="I10" s="67">
        <f t="shared" si="2"/>
        <v>0.5287637698898409</v>
      </c>
      <c r="J10" s="67">
        <f t="shared" si="2"/>
        <v>0.652998776009792</v>
      </c>
      <c r="K10" s="67">
        <f t="shared" si="2"/>
        <v>0.6946144430844553</v>
      </c>
      <c r="L10" s="67">
        <f t="shared" si="2"/>
        <v>0</v>
      </c>
      <c r="M10" s="110">
        <v>0.7301</v>
      </c>
      <c r="N10" s="52"/>
    </row>
    <row r="11" s="68" customFormat="1" ht="21" customHeight="1">
      <c r="M11" s="52"/>
    </row>
    <row r="12" s="68" customFormat="1" ht="21" customHeight="1">
      <c r="M12" s="52"/>
    </row>
    <row r="13" s="68" customFormat="1" ht="21" customHeight="1">
      <c r="M13" s="52"/>
    </row>
    <row r="14" s="68" customFormat="1" ht="21" customHeight="1">
      <c r="M14" s="52"/>
    </row>
    <row r="15" s="68" customFormat="1" ht="21" customHeight="1">
      <c r="A15" s="69" t="s">
        <v>36</v>
      </c>
    </row>
    <row r="16" spans="3:13" s="68" customFormat="1" ht="21" customHeight="1">
      <c r="C16" s="67">
        <v>0.050964431074146166</v>
      </c>
      <c r="D16" s="67">
        <v>0.15802512829587684</v>
      </c>
      <c r="E16" s="67">
        <v>0.2571226331622722</v>
      </c>
      <c r="F16" s="67">
        <v>0</v>
      </c>
      <c r="G16" s="67">
        <v>0</v>
      </c>
      <c r="H16" s="67">
        <v>0.4135551229870819</v>
      </c>
      <c r="I16" s="67">
        <v>0.4954875243319766</v>
      </c>
      <c r="J16" s="67">
        <v>0.5478676340470713</v>
      </c>
      <c r="K16" s="67">
        <v>0.6159971686427181</v>
      </c>
      <c r="L16" s="67">
        <v>0.6538665722880906</v>
      </c>
      <c r="M16" s="67">
        <v>0.6777561493540967</v>
      </c>
    </row>
    <row r="17" spans="1:14" s="68" customFormat="1" ht="21" customHeight="1">
      <c r="A17" s="69" t="s">
        <v>32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2"/>
    </row>
    <row r="18" spans="1:14" s="68" customFormat="1" ht="21" customHeight="1">
      <c r="A18" s="66" t="s">
        <v>29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52"/>
    </row>
    <row r="19" spans="1:14" s="68" customFormat="1" ht="21" customHeight="1">
      <c r="A19" s="68" t="s">
        <v>30</v>
      </c>
      <c r="B19" s="66"/>
      <c r="C19" s="66">
        <v>275</v>
      </c>
      <c r="D19" s="70">
        <v>664</v>
      </c>
      <c r="E19" s="70">
        <v>1299</v>
      </c>
      <c r="F19" s="70">
        <v>1856</v>
      </c>
      <c r="G19" s="70">
        <v>2206</v>
      </c>
      <c r="H19" s="70">
        <v>2540</v>
      </c>
      <c r="I19" s="70">
        <v>3039</v>
      </c>
      <c r="J19" s="70">
        <v>3532</v>
      </c>
      <c r="K19" s="70">
        <v>3929</v>
      </c>
      <c r="L19" s="70">
        <v>4306</v>
      </c>
      <c r="M19" s="70"/>
      <c r="N19" s="52"/>
    </row>
    <row r="20" spans="2:12" ht="18.75" customHeight="1">
      <c r="B20" s="59" t="s">
        <v>31</v>
      </c>
      <c r="C20" s="71">
        <f>C19/6884</f>
        <v>0.03994770482277746</v>
      </c>
      <c r="D20" s="71">
        <f aca="true" t="shared" si="3" ref="D20:L20">D19/6884</f>
        <v>0.09645554909936084</v>
      </c>
      <c r="E20" s="71">
        <f t="shared" si="3"/>
        <v>0.18869843114468332</v>
      </c>
      <c r="F20" s="71">
        <f t="shared" si="3"/>
        <v>0.2696106914584544</v>
      </c>
      <c r="G20" s="71">
        <f t="shared" si="3"/>
        <v>0.32045322486926203</v>
      </c>
      <c r="H20" s="71">
        <f t="shared" si="3"/>
        <v>0.3689715281812899</v>
      </c>
      <c r="I20" s="71">
        <f t="shared" si="3"/>
        <v>0.44145845438698433</v>
      </c>
      <c r="J20" s="71">
        <f t="shared" si="3"/>
        <v>0.5130737943056363</v>
      </c>
      <c r="K20" s="71">
        <f t="shared" si="3"/>
        <v>0.5707437536316096</v>
      </c>
      <c r="L20" s="71">
        <f t="shared" si="3"/>
        <v>0.6255084253341081</v>
      </c>
    </row>
    <row r="22" spans="11:12" ht="16.5">
      <c r="K22" s="72" t="s">
        <v>28</v>
      </c>
      <c r="L22" s="73">
        <v>66.32</v>
      </c>
    </row>
  </sheetData>
  <printOptions horizontalCentered="1"/>
  <pageMargins left="0.1968503937007874" right="0.2362204724409449" top="1.141732283464567" bottom="0.2362204724409449" header="0.2755905511811024" footer="0.2362204724409449"/>
  <pageSetup fitToHeight="1" fitToWidth="1" horizontalDpi="600" verticalDpi="600" orientation="landscape" paperSize="9" r:id="rId1"/>
  <headerFooter alignWithMargins="0">
    <oddHeader>&amp;L&amp;"Arial Narrow,Gras"&amp;12MAIRIE de RODEZ
Direction des Affaires Juridiques
&amp;"Arial Narrow,Italique"Service Population&amp;C&amp;"Arial Narrow,Gras"&amp;12&amp;U
&amp;F&amp;R&amp;"Arial Narrow,Gras"&amp;11Le &amp;D à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4" sqref="F14"/>
    </sheetView>
  </sheetViews>
  <sheetFormatPr defaultColWidth="10.90625" defaultRowHeight="18"/>
  <cols>
    <col min="1" max="1" width="12.6328125" style="51" customWidth="1"/>
    <col min="2" max="2" width="12.0859375" style="6" customWidth="1"/>
    <col min="3" max="3" width="10.18359375" style="6" customWidth="1"/>
    <col min="4" max="4" width="7.90625" style="6" customWidth="1"/>
    <col min="5" max="5" width="9.54296875" style="6" customWidth="1"/>
    <col min="6" max="8" width="15.0859375" style="6" customWidth="1"/>
    <col min="9" max="9" width="1.8125" style="6" customWidth="1"/>
    <col min="10" max="10" width="10.2734375" style="6" customWidth="1"/>
    <col min="11" max="11" width="8.18359375" style="6" customWidth="1"/>
    <col min="12" max="12" width="4.8125" style="6" customWidth="1"/>
    <col min="13" max="13" width="10.72265625" style="7" customWidth="1"/>
    <col min="14" max="14" width="8.90625" style="7" customWidth="1"/>
    <col min="15" max="16384" width="10.90625" style="6" customWidth="1"/>
  </cols>
  <sheetData>
    <row r="1" spans="1:15" s="5" customFormat="1" ht="35.25" customHeight="1">
      <c r="A1" s="1" t="s">
        <v>0</v>
      </c>
      <c r="B1" s="2"/>
      <c r="C1" s="2"/>
      <c r="D1" s="2"/>
      <c r="E1" s="3"/>
      <c r="F1" s="1"/>
      <c r="G1" s="1"/>
      <c r="H1" s="3"/>
      <c r="I1" s="3"/>
      <c r="J1" s="4" t="s">
        <v>49</v>
      </c>
      <c r="K1" s="4"/>
      <c r="L1" s="4"/>
      <c r="O1" s="4"/>
    </row>
    <row r="2" spans="1:15" ht="18.75">
      <c r="A2" s="6"/>
      <c r="H2" s="4"/>
      <c r="I2" s="4"/>
      <c r="J2" s="4"/>
      <c r="K2" s="4"/>
      <c r="L2" s="4"/>
      <c r="O2" s="4"/>
    </row>
    <row r="3" spans="1:15" ht="24" thickBot="1">
      <c r="A3" s="8" t="s">
        <v>38</v>
      </c>
      <c r="F3" s="9" t="s">
        <v>1</v>
      </c>
      <c r="G3" s="6" t="s">
        <v>35</v>
      </c>
      <c r="H3" s="4"/>
      <c r="I3" s="4"/>
      <c r="J3" s="10">
        <f ca="1">TODAY()</f>
        <v>40267</v>
      </c>
      <c r="K3" s="4"/>
      <c r="L3" s="4"/>
      <c r="O3" s="4"/>
    </row>
    <row r="4" spans="1:15" ht="19.5" thickBot="1">
      <c r="A4" s="6" t="s">
        <v>1</v>
      </c>
      <c r="H4" s="4"/>
      <c r="J4" s="11" t="s">
        <v>2</v>
      </c>
      <c r="K4" s="12"/>
      <c r="L4" s="4"/>
      <c r="M4" s="134" t="s">
        <v>33</v>
      </c>
      <c r="N4" s="134" t="s">
        <v>34</v>
      </c>
      <c r="O4" s="4"/>
    </row>
    <row r="5" spans="1:14" s="97" customFormat="1" ht="76.5" customHeight="1" thickBot="1">
      <c r="A5" s="91" t="s">
        <v>3</v>
      </c>
      <c r="B5" s="91" t="s">
        <v>4</v>
      </c>
      <c r="C5" s="92" t="s">
        <v>5</v>
      </c>
      <c r="D5" s="92" t="s">
        <v>6</v>
      </c>
      <c r="E5" s="92" t="s">
        <v>7</v>
      </c>
      <c r="F5" s="93" t="s">
        <v>44</v>
      </c>
      <c r="G5" s="93" t="s">
        <v>45</v>
      </c>
      <c r="H5" s="93" t="s">
        <v>46</v>
      </c>
      <c r="I5" s="94"/>
      <c r="J5" s="95" t="s">
        <v>8</v>
      </c>
      <c r="K5" s="96" t="s">
        <v>9</v>
      </c>
      <c r="M5" s="135"/>
      <c r="N5" s="135"/>
    </row>
    <row r="6" spans="1:14" ht="36" customHeight="1">
      <c r="A6" s="89" t="s">
        <v>39</v>
      </c>
      <c r="B6" s="90">
        <v>601</v>
      </c>
      <c r="C6" s="19">
        <v>427</v>
      </c>
      <c r="D6" s="19">
        <v>15</v>
      </c>
      <c r="E6" s="20">
        <v>412</v>
      </c>
      <c r="F6" s="21">
        <v>156</v>
      </c>
      <c r="G6" s="22">
        <v>46</v>
      </c>
      <c r="H6" s="23">
        <v>210</v>
      </c>
      <c r="I6" s="24"/>
      <c r="J6" s="25">
        <f aca="true" t="shared" si="0" ref="J6:J12">SUM(F6:H6)</f>
        <v>412</v>
      </c>
      <c r="K6" s="25">
        <f aca="true" t="shared" si="1" ref="K6:K11">C6-D6</f>
        <v>412</v>
      </c>
      <c r="L6" s="6" t="str">
        <f aca="true" t="shared" si="2" ref="L6:L11">IF(J6=K6,"OK","ERREUR")</f>
        <v>OK</v>
      </c>
      <c r="M6" s="26">
        <v>10</v>
      </c>
      <c r="N6" s="26">
        <v>0</v>
      </c>
    </row>
    <row r="7" spans="1:14" ht="36" customHeight="1" thickBot="1">
      <c r="A7" s="89" t="s">
        <v>40</v>
      </c>
      <c r="B7" s="87">
        <v>1033</v>
      </c>
      <c r="C7" s="27">
        <v>766</v>
      </c>
      <c r="D7" s="27">
        <v>56</v>
      </c>
      <c r="E7" s="28">
        <v>710</v>
      </c>
      <c r="F7" s="29">
        <v>232</v>
      </c>
      <c r="G7" s="30">
        <v>71</v>
      </c>
      <c r="H7" s="31">
        <v>407</v>
      </c>
      <c r="I7" s="24"/>
      <c r="J7" s="25">
        <f t="shared" si="0"/>
        <v>710</v>
      </c>
      <c r="K7" s="25">
        <f t="shared" si="1"/>
        <v>710</v>
      </c>
      <c r="L7" s="6" t="str">
        <f t="shared" si="2"/>
        <v>OK</v>
      </c>
      <c r="M7" s="32">
        <v>27</v>
      </c>
      <c r="N7" s="32">
        <v>1</v>
      </c>
    </row>
    <row r="8" spans="1:15" s="107" customFormat="1" ht="52.5" customHeight="1" thickBot="1">
      <c r="A8" s="102" t="s">
        <v>41</v>
      </c>
      <c r="B8" s="103">
        <f aca="true" t="shared" si="3" ref="B8:H8">SUM(B6:B7)</f>
        <v>1634</v>
      </c>
      <c r="C8" s="104">
        <f t="shared" si="3"/>
        <v>1193</v>
      </c>
      <c r="D8" s="104">
        <f t="shared" si="3"/>
        <v>71</v>
      </c>
      <c r="E8" s="104">
        <f t="shared" si="3"/>
        <v>1122</v>
      </c>
      <c r="F8" s="105">
        <f t="shared" si="3"/>
        <v>388</v>
      </c>
      <c r="G8" s="105">
        <f t="shared" si="3"/>
        <v>117</v>
      </c>
      <c r="H8" s="105">
        <f t="shared" si="3"/>
        <v>617</v>
      </c>
      <c r="I8" s="106"/>
      <c r="J8" s="105">
        <f t="shared" si="0"/>
        <v>1122</v>
      </c>
      <c r="K8" s="105">
        <f t="shared" si="1"/>
        <v>1122</v>
      </c>
      <c r="L8" s="107" t="str">
        <f t="shared" si="2"/>
        <v>OK</v>
      </c>
      <c r="M8" s="104">
        <f>SUM(M6:M7)</f>
        <v>37</v>
      </c>
      <c r="N8" s="104">
        <f>SUM(N6:N7)</f>
        <v>1</v>
      </c>
      <c r="O8" s="107" t="s">
        <v>48</v>
      </c>
    </row>
    <row r="9" spans="1:14" ht="52.5" customHeight="1" thickBot="1">
      <c r="A9" s="34" t="s">
        <v>42</v>
      </c>
      <c r="B9" s="88">
        <v>7354</v>
      </c>
      <c r="C9" s="35">
        <v>5140</v>
      </c>
      <c r="D9" s="35">
        <v>244</v>
      </c>
      <c r="E9" s="35">
        <v>4896</v>
      </c>
      <c r="F9" s="36">
        <v>1744</v>
      </c>
      <c r="G9" s="36">
        <v>1226</v>
      </c>
      <c r="H9" s="36">
        <v>1926</v>
      </c>
      <c r="I9" s="24"/>
      <c r="J9" s="33">
        <f>SUM(F9:H9)</f>
        <v>4896</v>
      </c>
      <c r="K9" s="33">
        <f>C9-D9</f>
        <v>4896</v>
      </c>
      <c r="L9" s="6" t="str">
        <f t="shared" si="2"/>
        <v>OK</v>
      </c>
      <c r="M9" s="35">
        <v>138</v>
      </c>
      <c r="N9" s="35"/>
    </row>
    <row r="10" spans="1:14" ht="52.5" customHeight="1" thickBot="1">
      <c r="A10" s="34" t="s">
        <v>43</v>
      </c>
      <c r="B10" s="88">
        <v>2423</v>
      </c>
      <c r="C10" s="35">
        <v>1831</v>
      </c>
      <c r="D10" s="35">
        <v>112</v>
      </c>
      <c r="E10" s="35">
        <v>1719</v>
      </c>
      <c r="F10" s="36">
        <v>591</v>
      </c>
      <c r="G10" s="36">
        <v>160</v>
      </c>
      <c r="H10" s="36">
        <v>968</v>
      </c>
      <c r="I10" s="24"/>
      <c r="J10" s="33">
        <f t="shared" si="0"/>
        <v>1719</v>
      </c>
      <c r="K10" s="33">
        <f t="shared" si="1"/>
        <v>1719</v>
      </c>
      <c r="L10" s="6" t="str">
        <f t="shared" si="2"/>
        <v>OK</v>
      </c>
      <c r="M10" s="35">
        <v>44</v>
      </c>
      <c r="N10" s="35"/>
    </row>
    <row r="11" spans="1:15" s="82" customFormat="1" ht="60.75" customHeight="1" thickBot="1">
      <c r="A11" s="98" t="s">
        <v>10</v>
      </c>
      <c r="B11" s="99">
        <f aca="true" t="shared" si="4" ref="B11:H11">SUM(B8:B10)</f>
        <v>11411</v>
      </c>
      <c r="C11" s="100">
        <f t="shared" si="4"/>
        <v>8164</v>
      </c>
      <c r="D11" s="100">
        <f t="shared" si="4"/>
        <v>427</v>
      </c>
      <c r="E11" s="79">
        <f t="shared" si="4"/>
        <v>7737</v>
      </c>
      <c r="F11" s="100">
        <f t="shared" si="4"/>
        <v>2723</v>
      </c>
      <c r="G11" s="100">
        <f t="shared" si="4"/>
        <v>1503</v>
      </c>
      <c r="H11" s="100">
        <f t="shared" si="4"/>
        <v>3511</v>
      </c>
      <c r="I11" s="101"/>
      <c r="J11" s="79">
        <f t="shared" si="0"/>
        <v>7737</v>
      </c>
      <c r="K11" s="79">
        <f t="shared" si="1"/>
        <v>7737</v>
      </c>
      <c r="L11" s="82" t="str">
        <f t="shared" si="2"/>
        <v>OK</v>
      </c>
      <c r="M11" s="100">
        <f>SUM(M8:M10)</f>
        <v>219</v>
      </c>
      <c r="N11" s="79">
        <f>SUM(N8:N10)</f>
        <v>1</v>
      </c>
      <c r="O11" s="82" t="s">
        <v>48</v>
      </c>
    </row>
    <row r="12" spans="1:11" ht="37.5" customHeight="1" thickBot="1">
      <c r="A12" s="39" t="s">
        <v>11</v>
      </c>
      <c r="B12" s="40">
        <f>B11/4</f>
        <v>2852.75</v>
      </c>
      <c r="C12" s="41">
        <f>C11/B11</f>
        <v>0.7154500043817369</v>
      </c>
      <c r="D12" s="42">
        <f>D11/B11</f>
        <v>0.0374200333012006</v>
      </c>
      <c r="E12" s="42">
        <f>E11/B11</f>
        <v>0.6780299710805363</v>
      </c>
      <c r="F12" s="41">
        <f>F11/$E$11</f>
        <v>0.35194519839731164</v>
      </c>
      <c r="G12" s="41">
        <f>G11/$E$11</f>
        <v>0.19426134160527336</v>
      </c>
      <c r="H12" s="41">
        <f>H11/$E$11</f>
        <v>0.453793459997415</v>
      </c>
      <c r="I12" s="43"/>
      <c r="J12" s="44">
        <f t="shared" si="0"/>
        <v>1</v>
      </c>
      <c r="K12" s="45">
        <f>E11/B11</f>
        <v>0.6780299710805363</v>
      </c>
    </row>
    <row r="13" spans="1:5" ht="35.25" customHeight="1" thickBot="1">
      <c r="A13" s="46" t="s">
        <v>12</v>
      </c>
      <c r="B13" s="47">
        <f>B11/10</f>
        <v>1141.1</v>
      </c>
      <c r="C13" s="48" t="s">
        <v>13</v>
      </c>
      <c r="D13" s="49"/>
      <c r="E13" s="50">
        <f>INT((E11/2)+1)</f>
        <v>3869</v>
      </c>
    </row>
    <row r="14" spans="1:14" ht="18.75">
      <c r="A14" s="6"/>
      <c r="M14" s="6"/>
      <c r="N14" s="6"/>
    </row>
    <row r="15" spans="1:14" ht="18.75">
      <c r="A15" s="4"/>
      <c r="B15" s="4"/>
      <c r="C15" s="4"/>
      <c r="D15" s="4"/>
      <c r="E15" s="4"/>
      <c r="F15" s="4"/>
      <c r="G15" s="4"/>
      <c r="M15" s="6"/>
      <c r="N15" s="6"/>
    </row>
    <row r="16" spans="1:14" ht="18.75">
      <c r="A16" s="4"/>
      <c r="B16" s="4"/>
      <c r="D16" s="4"/>
      <c r="E16" s="4"/>
      <c r="F16" s="4"/>
      <c r="G16" s="4"/>
      <c r="H16" s="38"/>
      <c r="M16" s="6"/>
      <c r="N16" s="6"/>
    </row>
    <row r="17" spans="1:14" ht="18.75">
      <c r="A17" s="4"/>
      <c r="B17" s="4"/>
      <c r="C17" s="4"/>
      <c r="D17" s="4"/>
      <c r="E17" s="4"/>
      <c r="F17" s="4"/>
      <c r="G17" s="4"/>
      <c r="M17" s="6"/>
      <c r="N17" s="6"/>
    </row>
    <row r="18" spans="1:14" ht="18.75">
      <c r="A18" s="4"/>
      <c r="B18" s="4"/>
      <c r="C18" s="4"/>
      <c r="D18" s="4"/>
      <c r="E18" s="4"/>
      <c r="F18" s="4"/>
      <c r="G18" s="4"/>
      <c r="M18" s="6"/>
      <c r="N18" s="6"/>
    </row>
    <row r="19" spans="1:7" ht="18.75">
      <c r="A19" s="4"/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/>
      <c r="B21" s="4"/>
      <c r="C21" s="4"/>
      <c r="D21" s="4"/>
      <c r="E21" s="4"/>
      <c r="F21" s="4"/>
      <c r="G21" s="4"/>
    </row>
    <row r="22" spans="1:7" ht="18.75">
      <c r="A22" s="4"/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/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</sheetData>
  <mergeCells count="2">
    <mergeCell ref="M4:M5"/>
    <mergeCell ref="N4:N5"/>
  </mergeCells>
  <printOptions horizontalCentered="1"/>
  <pageMargins left="0.2362204724409449" right="0.2362204724409449" top="0.65" bottom="0" header="0.1968503937007874" footer="0.2362204724409449"/>
  <pageSetup fitToHeight="1" fitToWidth="1" horizontalDpi="300" verticalDpi="300" orientation="landscape" paperSize="9" scale="72" r:id="rId1"/>
  <headerFooter alignWithMargins="0">
    <oddHeader>&amp;L&amp;"Trebuchet MS,Gras"&amp;12MAIRIE de RODEZ
&amp;"Trebuchet MS,Italique"Service Population&amp;C   &amp;R&amp;"Trebuchet MS,Normal"&amp;11Le  &amp;D à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1" sqref="M11"/>
    </sheetView>
  </sheetViews>
  <sheetFormatPr defaultColWidth="10.90625" defaultRowHeight="18"/>
  <cols>
    <col min="1" max="1" width="5.0859375" style="52" customWidth="1"/>
    <col min="2" max="2" width="11.72265625" style="52" customWidth="1"/>
    <col min="3" max="12" width="6.54296875" style="52" customWidth="1"/>
    <col min="13" max="13" width="8.453125" style="52" customWidth="1"/>
    <col min="14" max="16384" width="7.2734375" style="52" customWidth="1"/>
  </cols>
  <sheetData>
    <row r="1" ht="13.5" customHeight="1"/>
    <row r="2" spans="1:13" ht="21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5" spans="1:12" ht="33.75" customHeight="1">
      <c r="A5" s="56" t="s">
        <v>3</v>
      </c>
      <c r="B5" s="56" t="s">
        <v>4</v>
      </c>
      <c r="C5" s="57" t="s">
        <v>15</v>
      </c>
      <c r="D5" s="57" t="s">
        <v>16</v>
      </c>
      <c r="E5" s="57" t="s">
        <v>17</v>
      </c>
      <c r="F5" s="57" t="s">
        <v>18</v>
      </c>
      <c r="G5" s="57" t="s">
        <v>19</v>
      </c>
      <c r="H5" s="57" t="s">
        <v>20</v>
      </c>
      <c r="I5" s="57" t="s">
        <v>21</v>
      </c>
      <c r="J5" s="57" t="s">
        <v>22</v>
      </c>
      <c r="K5" s="57" t="s">
        <v>23</v>
      </c>
      <c r="L5" s="57" t="s">
        <v>24</v>
      </c>
    </row>
    <row r="6" spans="1:12" ht="21" customHeight="1">
      <c r="A6" s="57">
        <v>16</v>
      </c>
      <c r="B6" s="58">
        <v>601</v>
      </c>
      <c r="C6" s="59">
        <v>28</v>
      </c>
      <c r="D6" s="59">
        <v>58</v>
      </c>
      <c r="E6" s="59">
        <v>88</v>
      </c>
      <c r="F6" s="59">
        <v>136</v>
      </c>
      <c r="G6" s="59">
        <v>154</v>
      </c>
      <c r="H6" s="59">
        <v>182</v>
      </c>
      <c r="I6" s="59">
        <v>212</v>
      </c>
      <c r="J6" s="59">
        <v>246</v>
      </c>
      <c r="K6" s="59">
        <v>275</v>
      </c>
      <c r="L6" s="59"/>
    </row>
    <row r="7" spans="1:12" ht="21" customHeight="1">
      <c r="A7" s="57">
        <v>17</v>
      </c>
      <c r="B7" s="58">
        <v>1033</v>
      </c>
      <c r="C7" s="59">
        <v>45</v>
      </c>
      <c r="D7" s="59">
        <v>97</v>
      </c>
      <c r="E7" s="59">
        <v>173</v>
      </c>
      <c r="F7" s="59">
        <v>286</v>
      </c>
      <c r="G7" s="59">
        <v>326</v>
      </c>
      <c r="H7" s="59">
        <v>355</v>
      </c>
      <c r="I7" s="59">
        <v>406</v>
      </c>
      <c r="J7" s="59">
        <v>468</v>
      </c>
      <c r="K7" s="59">
        <v>513</v>
      </c>
      <c r="L7" s="59"/>
    </row>
    <row r="8" spans="1:13" ht="20.25" customHeight="1">
      <c r="A8" s="60" t="s">
        <v>25</v>
      </c>
      <c r="B8" s="61">
        <f aca="true" t="shared" si="0" ref="B8:L8">SUM(B6:B7)</f>
        <v>1634</v>
      </c>
      <c r="C8" s="62">
        <f t="shared" si="0"/>
        <v>73</v>
      </c>
      <c r="D8" s="62">
        <f t="shared" si="0"/>
        <v>155</v>
      </c>
      <c r="E8" s="62">
        <f t="shared" si="0"/>
        <v>261</v>
      </c>
      <c r="F8" s="62">
        <f t="shared" si="0"/>
        <v>422</v>
      </c>
      <c r="G8" s="62">
        <f t="shared" si="0"/>
        <v>480</v>
      </c>
      <c r="H8" s="62">
        <f t="shared" si="0"/>
        <v>537</v>
      </c>
      <c r="I8" s="62">
        <f t="shared" si="0"/>
        <v>618</v>
      </c>
      <c r="J8" s="62">
        <f t="shared" si="0"/>
        <v>714</v>
      </c>
      <c r="K8" s="62">
        <f t="shared" si="0"/>
        <v>788</v>
      </c>
      <c r="L8" s="62">
        <f t="shared" si="0"/>
        <v>0</v>
      </c>
      <c r="M8" s="111" t="s">
        <v>50</v>
      </c>
    </row>
    <row r="9" spans="1:13" ht="42" customHeight="1">
      <c r="A9" s="63" t="s">
        <v>26</v>
      </c>
      <c r="B9" s="64"/>
      <c r="C9" s="62">
        <f>C8</f>
        <v>73</v>
      </c>
      <c r="D9" s="62">
        <f aca="true" t="shared" si="1" ref="D9:K9">D8-C8</f>
        <v>82</v>
      </c>
      <c r="E9" s="62">
        <f t="shared" si="1"/>
        <v>106</v>
      </c>
      <c r="F9" s="62">
        <f t="shared" si="1"/>
        <v>161</v>
      </c>
      <c r="G9" s="62">
        <f t="shared" si="1"/>
        <v>58</v>
      </c>
      <c r="H9" s="62">
        <f t="shared" si="1"/>
        <v>57</v>
      </c>
      <c r="I9" s="62">
        <f t="shared" si="1"/>
        <v>81</v>
      </c>
      <c r="J9" s="62">
        <f t="shared" si="1"/>
        <v>96</v>
      </c>
      <c r="K9" s="62">
        <f t="shared" si="1"/>
        <v>74</v>
      </c>
      <c r="L9" s="62">
        <f>L8-J8</f>
        <v>-714</v>
      </c>
      <c r="M9" s="62">
        <v>863</v>
      </c>
    </row>
    <row r="10" spans="1:14" s="68" customFormat="1" ht="21" customHeight="1">
      <c r="A10" s="65" t="s">
        <v>27</v>
      </c>
      <c r="B10" s="66"/>
      <c r="C10" s="67">
        <f aca="true" t="shared" si="2" ref="C10:L10">C8/$B$8</f>
        <v>0.04467564259485924</v>
      </c>
      <c r="D10" s="67">
        <f t="shared" si="2"/>
        <v>0.094859241126071</v>
      </c>
      <c r="E10" s="67">
        <f t="shared" si="2"/>
        <v>0.15973072215422277</v>
      </c>
      <c r="F10" s="67">
        <f t="shared" si="2"/>
        <v>0.2582619339045288</v>
      </c>
      <c r="G10" s="67">
        <f t="shared" si="2"/>
        <v>0.2937576499388005</v>
      </c>
      <c r="H10" s="67">
        <f t="shared" si="2"/>
        <v>0.32864137086903306</v>
      </c>
      <c r="I10" s="67">
        <f t="shared" si="2"/>
        <v>0.37821297429620565</v>
      </c>
      <c r="J10" s="67">
        <f t="shared" si="2"/>
        <v>0.4369645042839657</v>
      </c>
      <c r="K10" s="67">
        <f t="shared" si="2"/>
        <v>0.48225214198286415</v>
      </c>
      <c r="L10" s="67">
        <f t="shared" si="2"/>
        <v>0</v>
      </c>
      <c r="M10" s="86">
        <f>M9/B8</f>
        <v>0.5281517747858017</v>
      </c>
      <c r="N10" s="52"/>
    </row>
    <row r="11" spans="1:14" s="68" customFormat="1" ht="21" customHeight="1">
      <c r="A11" s="127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52"/>
    </row>
    <row r="12" spans="1:14" s="68" customFormat="1" ht="21" customHeight="1">
      <c r="A12" s="130" t="s">
        <v>55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52"/>
    </row>
    <row r="13" spans="1:14" s="68" customFormat="1" ht="21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2" ht="21.75" customHeight="1">
      <c r="A14" s="118" t="s">
        <v>3</v>
      </c>
      <c r="B14" s="118" t="s">
        <v>4</v>
      </c>
      <c r="C14" s="119" t="s">
        <v>15</v>
      </c>
      <c r="D14" s="119" t="s">
        <v>16</v>
      </c>
      <c r="E14" s="119" t="s">
        <v>17</v>
      </c>
      <c r="F14" s="119" t="s">
        <v>18</v>
      </c>
      <c r="G14" s="119" t="s">
        <v>19</v>
      </c>
      <c r="H14" s="119" t="s">
        <v>20</v>
      </c>
      <c r="I14" s="119" t="s">
        <v>21</v>
      </c>
      <c r="J14" s="119" t="s">
        <v>22</v>
      </c>
      <c r="K14" s="119" t="s">
        <v>23</v>
      </c>
      <c r="L14" s="119" t="s">
        <v>24</v>
      </c>
    </row>
    <row r="15" spans="1:13" ht="20.25" customHeight="1" thickBot="1">
      <c r="A15" s="119">
        <v>16</v>
      </c>
      <c r="B15" s="120">
        <v>1551</v>
      </c>
      <c r="C15" s="121">
        <v>50</v>
      </c>
      <c r="D15" s="121">
        <v>113</v>
      </c>
      <c r="E15" s="121">
        <v>245</v>
      </c>
      <c r="F15" s="121">
        <v>361</v>
      </c>
      <c r="G15" s="121">
        <v>400</v>
      </c>
      <c r="H15" s="121">
        <v>468</v>
      </c>
      <c r="I15" s="121">
        <v>573</v>
      </c>
      <c r="J15" s="121">
        <v>672</v>
      </c>
      <c r="K15" s="121">
        <v>756</v>
      </c>
      <c r="L15" s="121"/>
      <c r="M15" t="s">
        <v>50</v>
      </c>
    </row>
    <row r="16" spans="1:13" ht="42" customHeight="1">
      <c r="A16" s="123" t="s">
        <v>26</v>
      </c>
      <c r="B16" s="124"/>
      <c r="C16" s="122">
        <f>C15</f>
        <v>50</v>
      </c>
      <c r="D16" s="122">
        <f aca="true" t="shared" si="3" ref="D16:K16">D15</f>
        <v>113</v>
      </c>
      <c r="E16" s="122">
        <f t="shared" si="3"/>
        <v>245</v>
      </c>
      <c r="F16" s="122">
        <f t="shared" si="3"/>
        <v>361</v>
      </c>
      <c r="G16" s="122">
        <f t="shared" si="3"/>
        <v>400</v>
      </c>
      <c r="H16" s="122">
        <f t="shared" si="3"/>
        <v>468</v>
      </c>
      <c r="I16" s="122">
        <f t="shared" si="3"/>
        <v>573</v>
      </c>
      <c r="J16" s="122">
        <f t="shared" si="3"/>
        <v>672</v>
      </c>
      <c r="K16" s="122">
        <f t="shared" si="3"/>
        <v>756</v>
      </c>
      <c r="L16" s="122"/>
      <c r="M16" s="131">
        <v>860</v>
      </c>
    </row>
    <row r="17" spans="1:13" ht="21" customHeight="1">
      <c r="A17" s="125" t="s">
        <v>27</v>
      </c>
      <c r="B17" s="121"/>
      <c r="C17" s="126">
        <f>C16/$B$15</f>
        <v>0.032237266279819474</v>
      </c>
      <c r="D17" s="126">
        <f aca="true" t="shared" si="4" ref="D17:K17">D16/$B$15</f>
        <v>0.07285622179239201</v>
      </c>
      <c r="E17" s="126">
        <f t="shared" si="4"/>
        <v>0.1579626047711154</v>
      </c>
      <c r="F17" s="126">
        <f t="shared" si="4"/>
        <v>0.2327530625402966</v>
      </c>
      <c r="G17" s="126">
        <f t="shared" si="4"/>
        <v>0.2578981302385558</v>
      </c>
      <c r="H17" s="126">
        <f t="shared" si="4"/>
        <v>0.30174081237911027</v>
      </c>
      <c r="I17" s="126">
        <f t="shared" si="4"/>
        <v>0.3694390715667311</v>
      </c>
      <c r="J17" s="126">
        <f t="shared" si="4"/>
        <v>0.4332688588007737</v>
      </c>
      <c r="K17" s="126">
        <f t="shared" si="4"/>
        <v>0.4874274661508704</v>
      </c>
      <c r="L17" s="126"/>
      <c r="M17" s="132">
        <v>0.5545</v>
      </c>
    </row>
    <row r="18" spans="1:14" s="68" customFormat="1" ht="21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/>
    </row>
    <row r="19" ht="19.5">
      <c r="N19"/>
    </row>
  </sheetData>
  <printOptions horizontalCentered="1"/>
  <pageMargins left="0.1968503937007874" right="0.2362204724409449" top="0.94" bottom="0.2362204724409449" header="0.2755905511811024" footer="0.2362204724409449"/>
  <pageSetup fitToHeight="1" fitToWidth="1" horizontalDpi="600" verticalDpi="600" orientation="landscape" paperSize="9" r:id="rId1"/>
  <headerFooter alignWithMargins="0">
    <oddHeader>&amp;L&amp;"Arial Narrow,Gras"&amp;12MAIRIE de RODEZ
Direction des Affaires Juridiques
&amp;"Arial Narrow,Italique"Service Population&amp;C&amp;"Arial Narrow,Gras"&amp;12&amp;U
&amp;F - &amp;A&amp;R&amp;"Arial Narrow,Gras"&amp;11Le &amp;D à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10.90625" defaultRowHeight="18"/>
  <cols>
    <col min="1" max="1" width="11.0859375" style="51" customWidth="1"/>
    <col min="2" max="2" width="13.72265625" style="6" customWidth="1"/>
    <col min="3" max="3" width="9.18359375" style="6" customWidth="1"/>
    <col min="4" max="4" width="6.90625" style="6" customWidth="1"/>
    <col min="5" max="5" width="8.0859375" style="6" customWidth="1"/>
    <col min="6" max="7" width="14.36328125" style="6" customWidth="1"/>
    <col min="8" max="8" width="1.8125" style="6" customWidth="1"/>
    <col min="9" max="9" width="10.6328125" style="6" customWidth="1"/>
    <col min="10" max="10" width="8.18359375" style="6" customWidth="1"/>
    <col min="11" max="11" width="1.90625" style="6" customWidth="1"/>
    <col min="12" max="12" width="9.2734375" style="6" customWidth="1"/>
    <col min="13" max="13" width="10.72265625" style="7" customWidth="1"/>
    <col min="14" max="14" width="8.90625" style="7" customWidth="1"/>
    <col min="15" max="16384" width="10.90625" style="6" customWidth="1"/>
  </cols>
  <sheetData>
    <row r="1" spans="1:15" s="5" customFormat="1" ht="35.25" customHeight="1">
      <c r="A1" s="1" t="s">
        <v>0</v>
      </c>
      <c r="B1" s="2"/>
      <c r="C1" s="2"/>
      <c r="D1" s="2"/>
      <c r="E1" s="3"/>
      <c r="F1" s="1"/>
      <c r="G1" s="3"/>
      <c r="H1" s="3"/>
      <c r="I1" s="4" t="s">
        <v>49</v>
      </c>
      <c r="J1" s="4"/>
      <c r="K1" s="4"/>
      <c r="L1" s="4"/>
      <c r="O1" s="4"/>
    </row>
    <row r="2" spans="1:15" ht="18.75">
      <c r="A2" s="6"/>
      <c r="G2" s="4"/>
      <c r="H2" s="4"/>
      <c r="I2" s="4"/>
      <c r="J2" s="4"/>
      <c r="K2" s="4"/>
      <c r="L2" s="4"/>
      <c r="O2" s="4"/>
    </row>
    <row r="3" spans="1:15" ht="24" thickBot="1">
      <c r="A3" s="8" t="s">
        <v>38</v>
      </c>
      <c r="F3" s="6" t="s">
        <v>37</v>
      </c>
      <c r="G3" s="4"/>
      <c r="H3" s="4"/>
      <c r="I3" s="10">
        <v>39523</v>
      </c>
      <c r="J3" s="4"/>
      <c r="K3" s="4"/>
      <c r="L3" s="4"/>
      <c r="O3" s="4"/>
    </row>
    <row r="4" spans="1:14" ht="19.5" thickBot="1">
      <c r="A4" s="6" t="s">
        <v>1</v>
      </c>
      <c r="G4" s="4"/>
      <c r="I4" s="136" t="s">
        <v>33</v>
      </c>
      <c r="J4" s="136" t="s">
        <v>34</v>
      </c>
      <c r="K4" s="4"/>
      <c r="L4" s="11" t="s">
        <v>2</v>
      </c>
      <c r="M4" s="12"/>
      <c r="N4" s="4"/>
    </row>
    <row r="5" spans="1:14" ht="70.5" customHeight="1" thickBot="1">
      <c r="A5" s="13" t="s">
        <v>3</v>
      </c>
      <c r="B5" s="74" t="s">
        <v>4</v>
      </c>
      <c r="C5" s="14" t="s">
        <v>5</v>
      </c>
      <c r="D5" s="14" t="s">
        <v>6</v>
      </c>
      <c r="E5" s="74" t="s">
        <v>7</v>
      </c>
      <c r="F5" s="15" t="s">
        <v>51</v>
      </c>
      <c r="G5" s="15" t="s">
        <v>52</v>
      </c>
      <c r="H5" s="16"/>
      <c r="I5" s="137"/>
      <c r="J5" s="137"/>
      <c r="K5" s="4"/>
      <c r="L5" s="75" t="s">
        <v>8</v>
      </c>
      <c r="M5" s="75" t="s">
        <v>9</v>
      </c>
      <c r="N5" s="6"/>
    </row>
    <row r="6" spans="1:14" ht="30.75" customHeight="1">
      <c r="A6" s="17" t="s">
        <v>39</v>
      </c>
      <c r="B6" s="90">
        <v>601</v>
      </c>
      <c r="C6" s="19">
        <v>307</v>
      </c>
      <c r="D6" s="19">
        <v>8</v>
      </c>
      <c r="E6" s="76">
        <v>299</v>
      </c>
      <c r="F6" s="21">
        <v>92</v>
      </c>
      <c r="G6" s="23">
        <v>207</v>
      </c>
      <c r="H6" s="24"/>
      <c r="I6" s="26">
        <v>5</v>
      </c>
      <c r="J6" s="26"/>
      <c r="K6" s="4"/>
      <c r="L6" s="25">
        <f aca="true" t="shared" si="0" ref="L6:L12">SUM(F6:G6)</f>
        <v>299</v>
      </c>
      <c r="M6" s="25">
        <f aca="true" t="shared" si="1" ref="M6:M11">C6-D6</f>
        <v>299</v>
      </c>
      <c r="N6" s="6" t="str">
        <f aca="true" t="shared" si="2" ref="N6:N11">IF(L6=M6,"OK","ERREUR")</f>
        <v>OK</v>
      </c>
    </row>
    <row r="7" spans="1:14" ht="30.75" customHeight="1" thickBot="1">
      <c r="A7" s="17" t="s">
        <v>40</v>
      </c>
      <c r="B7" s="87">
        <v>1033</v>
      </c>
      <c r="C7" s="27">
        <v>556</v>
      </c>
      <c r="D7" s="27">
        <v>21</v>
      </c>
      <c r="E7" s="18">
        <v>535</v>
      </c>
      <c r="F7" s="29">
        <v>145</v>
      </c>
      <c r="G7" s="31">
        <v>390</v>
      </c>
      <c r="H7" s="24"/>
      <c r="I7" s="32">
        <v>22</v>
      </c>
      <c r="J7" s="32"/>
      <c r="K7" s="4"/>
      <c r="L7" s="25">
        <f t="shared" si="0"/>
        <v>535</v>
      </c>
      <c r="M7" s="25">
        <f t="shared" si="1"/>
        <v>535</v>
      </c>
      <c r="N7" s="6" t="str">
        <f t="shared" si="2"/>
        <v>OK</v>
      </c>
    </row>
    <row r="8" spans="1:14" s="82" customFormat="1" ht="52.5" customHeight="1" thickBot="1">
      <c r="A8" s="77" t="s">
        <v>47</v>
      </c>
      <c r="B8" s="78">
        <f aca="true" t="shared" si="3" ref="B8:G8">SUM(B6:B7)</f>
        <v>1634</v>
      </c>
      <c r="C8" s="78">
        <f t="shared" si="3"/>
        <v>863</v>
      </c>
      <c r="D8" s="78">
        <f t="shared" si="3"/>
        <v>29</v>
      </c>
      <c r="E8" s="78">
        <f t="shared" si="3"/>
        <v>834</v>
      </c>
      <c r="F8" s="79">
        <f t="shared" si="3"/>
        <v>237</v>
      </c>
      <c r="G8" s="79">
        <f t="shared" si="3"/>
        <v>597</v>
      </c>
      <c r="H8" s="80"/>
      <c r="I8" s="78">
        <f>SUM(I6:I7)</f>
        <v>27</v>
      </c>
      <c r="J8" s="78">
        <f>SUM(J6:J7)</f>
        <v>0</v>
      </c>
      <c r="K8" s="81"/>
      <c r="L8" s="79">
        <f t="shared" si="0"/>
        <v>834</v>
      </c>
      <c r="M8" s="79">
        <f t="shared" si="1"/>
        <v>834</v>
      </c>
      <c r="N8" s="82" t="str">
        <f t="shared" si="2"/>
        <v>OK</v>
      </c>
    </row>
    <row r="9" spans="1:14" ht="52.5" customHeight="1" thickBot="1">
      <c r="A9" s="34" t="s">
        <v>42</v>
      </c>
      <c r="B9" s="88">
        <v>7354</v>
      </c>
      <c r="C9" s="35">
        <v>4056</v>
      </c>
      <c r="D9" s="35">
        <v>152</v>
      </c>
      <c r="E9" s="35">
        <v>3904</v>
      </c>
      <c r="F9" s="36">
        <v>1313</v>
      </c>
      <c r="G9" s="36">
        <v>2591</v>
      </c>
      <c r="H9" s="24"/>
      <c r="I9" s="35">
        <v>117</v>
      </c>
      <c r="J9" s="35"/>
      <c r="K9" s="4"/>
      <c r="L9" s="33">
        <f t="shared" si="0"/>
        <v>3904</v>
      </c>
      <c r="M9" s="33">
        <f t="shared" si="1"/>
        <v>3904</v>
      </c>
      <c r="N9" s="6" t="str">
        <f t="shared" si="2"/>
        <v>OK</v>
      </c>
    </row>
    <row r="10" spans="1:14" ht="52.5" customHeight="1" thickBot="1">
      <c r="A10" s="34" t="s">
        <v>43</v>
      </c>
      <c r="B10" s="88">
        <v>2423</v>
      </c>
      <c r="C10" s="35">
        <v>1421</v>
      </c>
      <c r="D10" s="35">
        <v>57</v>
      </c>
      <c r="E10" s="35">
        <v>1364</v>
      </c>
      <c r="F10" s="36">
        <v>425</v>
      </c>
      <c r="G10" s="36">
        <v>939</v>
      </c>
      <c r="H10" s="24"/>
      <c r="I10" s="35">
        <v>39</v>
      </c>
      <c r="J10" s="35"/>
      <c r="K10" s="4"/>
      <c r="L10" s="33">
        <f t="shared" si="0"/>
        <v>1364</v>
      </c>
      <c r="M10" s="33">
        <f t="shared" si="1"/>
        <v>1364</v>
      </c>
      <c r="N10" s="6" t="str">
        <f t="shared" si="2"/>
        <v>OK</v>
      </c>
    </row>
    <row r="11" spans="1:14" ht="60.75" customHeight="1" thickBot="1">
      <c r="A11" s="83" t="s">
        <v>10</v>
      </c>
      <c r="B11" s="84">
        <f aca="true" t="shared" si="4" ref="B11:G11">SUM(B8:B10)</f>
        <v>11411</v>
      </c>
      <c r="C11" s="84">
        <f t="shared" si="4"/>
        <v>6340</v>
      </c>
      <c r="D11" s="84">
        <f t="shared" si="4"/>
        <v>238</v>
      </c>
      <c r="E11" s="85">
        <f t="shared" si="4"/>
        <v>6102</v>
      </c>
      <c r="F11" s="84">
        <f t="shared" si="4"/>
        <v>1975</v>
      </c>
      <c r="G11" s="84">
        <f t="shared" si="4"/>
        <v>4127</v>
      </c>
      <c r="H11" s="38"/>
      <c r="I11" s="37">
        <f>SUM(I8:I10)</f>
        <v>183</v>
      </c>
      <c r="J11" s="37">
        <f>SUM(J8:J10)</f>
        <v>0</v>
      </c>
      <c r="K11" s="4"/>
      <c r="L11" s="33">
        <f t="shared" si="0"/>
        <v>6102</v>
      </c>
      <c r="M11" s="33">
        <f t="shared" si="1"/>
        <v>6102</v>
      </c>
      <c r="N11" s="6" t="str">
        <f t="shared" si="2"/>
        <v>OK</v>
      </c>
    </row>
    <row r="12" spans="1:14" ht="37.5" customHeight="1" thickBot="1">
      <c r="A12" s="112"/>
      <c r="B12" s="113"/>
      <c r="C12" s="114"/>
      <c r="D12" s="114"/>
      <c r="E12" s="115" t="s">
        <v>53</v>
      </c>
      <c r="F12" s="41">
        <f>F11/$E$11</f>
        <v>0.32366437233693873</v>
      </c>
      <c r="G12" s="41">
        <f>G11/$E$11</f>
        <v>0.6763356276630613</v>
      </c>
      <c r="H12" s="43"/>
      <c r="I12" s="7"/>
      <c r="J12" s="7"/>
      <c r="K12" s="4"/>
      <c r="L12" s="44">
        <f t="shared" si="0"/>
        <v>1</v>
      </c>
      <c r="M12" s="45">
        <f>E11/B11</f>
        <v>0.5347471737796863</v>
      </c>
      <c r="N12" s="6"/>
    </row>
    <row r="13" spans="1:14" ht="35.25" customHeight="1">
      <c r="A13" s="116"/>
      <c r="B13" s="117" t="s">
        <v>54</v>
      </c>
      <c r="C13" s="133">
        <f>C11/B11</f>
        <v>0.555604241521339</v>
      </c>
      <c r="D13" s="116"/>
      <c r="E13" s="116"/>
      <c r="I13" s="7"/>
      <c r="J13" s="7"/>
      <c r="K13" s="4"/>
      <c r="M13" s="6"/>
      <c r="N13" s="6"/>
    </row>
    <row r="14" spans="1:14" ht="18.75">
      <c r="A14" s="6"/>
      <c r="K14" s="4"/>
      <c r="M14" s="6"/>
      <c r="N14" s="6"/>
    </row>
    <row r="15" spans="1:14" ht="18.75">
      <c r="A15" s="4"/>
      <c r="B15" s="4"/>
      <c r="C15" s="4"/>
      <c r="D15" s="4"/>
      <c r="E15" s="4"/>
      <c r="F15" s="4"/>
      <c r="K15" s="4"/>
      <c r="M15" s="6"/>
      <c r="N15" s="6"/>
    </row>
    <row r="16" spans="1:14" ht="18.75">
      <c r="A16" s="4"/>
      <c r="B16" s="4"/>
      <c r="D16" s="4"/>
      <c r="E16" s="4"/>
      <c r="F16" s="4"/>
      <c r="K16" s="4"/>
      <c r="M16" s="6"/>
      <c r="N16" s="6"/>
    </row>
    <row r="17" spans="1:14" ht="18.75">
      <c r="A17" s="4"/>
      <c r="B17" s="4"/>
      <c r="C17" s="4"/>
      <c r="D17" s="4"/>
      <c r="E17" s="4"/>
      <c r="F17" s="4"/>
      <c r="K17" s="4"/>
      <c r="M17" s="6"/>
      <c r="N17" s="6"/>
    </row>
    <row r="18" spans="1:14" ht="18.75">
      <c r="A18" s="4"/>
      <c r="B18" s="4"/>
      <c r="C18" s="4"/>
      <c r="D18" s="4"/>
      <c r="E18" s="4"/>
      <c r="F18" s="4"/>
      <c r="K18" s="4"/>
      <c r="M18" s="6"/>
      <c r="N18" s="6"/>
    </row>
    <row r="19" spans="1:14" ht="18.75">
      <c r="A19" s="4"/>
      <c r="B19" s="4"/>
      <c r="C19" s="4"/>
      <c r="D19" s="4"/>
      <c r="E19" s="4"/>
      <c r="F19" s="4"/>
      <c r="I19" s="7"/>
      <c r="J19" s="7"/>
      <c r="K19" s="4"/>
      <c r="M19" s="6"/>
      <c r="N19" s="6"/>
    </row>
    <row r="20" spans="1:14" ht="18.75">
      <c r="A20" s="4"/>
      <c r="B20" s="4"/>
      <c r="C20" s="4"/>
      <c r="D20" s="4"/>
      <c r="E20" s="4"/>
      <c r="F20" s="4"/>
      <c r="I20" s="7"/>
      <c r="J20" s="7"/>
      <c r="K20" s="4"/>
      <c r="M20" s="6"/>
      <c r="N20" s="6"/>
    </row>
    <row r="21" spans="1:14" ht="18.75">
      <c r="A21" s="4"/>
      <c r="B21" s="4"/>
      <c r="C21" s="4"/>
      <c r="D21" s="4"/>
      <c r="E21" s="4"/>
      <c r="F21" s="4"/>
      <c r="I21" s="7"/>
      <c r="J21" s="7"/>
      <c r="K21" s="4"/>
      <c r="M21" s="6"/>
      <c r="N21" s="6"/>
    </row>
    <row r="22" spans="1:14" ht="18.75">
      <c r="A22" s="4"/>
      <c r="B22" s="4"/>
      <c r="C22" s="4"/>
      <c r="D22" s="4"/>
      <c r="E22" s="4"/>
      <c r="F22" s="4"/>
      <c r="I22" s="7"/>
      <c r="J22" s="7"/>
      <c r="K22" s="7"/>
      <c r="M22" s="6"/>
      <c r="N22" s="6"/>
    </row>
    <row r="23" spans="1:14" ht="18.75">
      <c r="A23" s="4"/>
      <c r="B23" s="4"/>
      <c r="C23" s="4"/>
      <c r="D23" s="4"/>
      <c r="E23" s="4"/>
      <c r="F23" s="4"/>
      <c r="I23" s="7"/>
      <c r="J23" s="7"/>
      <c r="K23" s="7"/>
      <c r="M23" s="6"/>
      <c r="N23" s="6"/>
    </row>
    <row r="24" spans="1:14" ht="18.75">
      <c r="A24" s="4"/>
      <c r="B24" s="4"/>
      <c r="C24" s="4"/>
      <c r="D24" s="4"/>
      <c r="E24" s="4"/>
      <c r="F24" s="4"/>
      <c r="I24" s="7"/>
      <c r="J24" s="7"/>
      <c r="K24" s="7"/>
      <c r="M24" s="6"/>
      <c r="N24" s="6"/>
    </row>
    <row r="25" spans="1:6" ht="18.75">
      <c r="A25" s="4"/>
      <c r="B25" s="4"/>
      <c r="C25" s="4"/>
      <c r="D25" s="4"/>
      <c r="E25" s="4"/>
      <c r="F25" s="4"/>
    </row>
    <row r="26" spans="1:6" ht="18.75">
      <c r="A26" s="4"/>
      <c r="B26" s="4"/>
      <c r="C26" s="4"/>
      <c r="D26" s="4"/>
      <c r="E26" s="4"/>
      <c r="F26" s="4"/>
    </row>
    <row r="27" spans="1:6" ht="18.75">
      <c r="A27" s="4"/>
      <c r="B27" s="4"/>
      <c r="C27" s="4"/>
      <c r="D27" s="4"/>
      <c r="E27" s="4"/>
      <c r="F27" s="4"/>
    </row>
  </sheetData>
  <mergeCells count="2">
    <mergeCell ref="I4:I5"/>
    <mergeCell ref="J4:J5"/>
  </mergeCells>
  <printOptions horizontalCentered="1"/>
  <pageMargins left="0.2362204724409449" right="0.2362204724409449" top="0.59" bottom="0" header="0.1968503937007874" footer="0.2362204724409449"/>
  <pageSetup fitToHeight="1" fitToWidth="1" horizontalDpi="600" verticalDpi="600" orientation="landscape" paperSize="9" scale="96" r:id="rId1"/>
  <headerFooter alignWithMargins="0">
    <oddHeader>&amp;L&amp;"Arial Narrow,Gras"&amp;12Direction des Affaires Juridiques
&amp;"Arial Narrow,Italique"Service Population&amp;C   &amp;R&amp;"Arial Narrow,Normal"&amp;11Le  &amp;D à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2008-03-16T18:54:22Z</cp:lastPrinted>
  <dcterms:created xsi:type="dcterms:W3CDTF">2001-02-23T12:43:25Z</dcterms:created>
  <dcterms:modified xsi:type="dcterms:W3CDTF">2010-03-30T08:42:45Z</dcterms:modified>
  <cp:category/>
  <cp:version/>
  <cp:contentType/>
  <cp:contentStatus/>
</cp:coreProperties>
</file>