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500-DISIC\PR24 -Pôle services en ligne\NosDémarches\Démarches phares\"/>
    </mc:Choice>
  </mc:AlternateContent>
  <bookViews>
    <workbookView xWindow="0" yWindow="0" windowWidth="23040" windowHeight="9096" tabRatio="500"/>
  </bookViews>
  <sheets>
    <sheet name="Démarches phares" sheetId="1" r:id="rId1"/>
    <sheet name="Legende&amp;synthese (publiées)" sheetId="2" r:id="rId2"/>
  </sheets>
  <definedNames>
    <definedName name="_xlnm._FilterDatabase" localSheetId="0" hidden="1">'Démarches phares'!$B$2:$R$255</definedName>
    <definedName name="Excel_BuiltIn_Print_Titles" localSheetId="0">'Démarches phares'!$2:$2</definedName>
    <definedName name="_xlnm.Print_Titles" localSheetId="0">'Démarches phares'!$2:$2</definedName>
    <definedName name="Print_Titles_0" localSheetId="0">'Démarches phares'!$2:$2</definedName>
    <definedName name="_xlnm.Print_Area" localSheetId="0">'Démarches phares'!$B$2:$P$255</definedName>
    <definedName name="_xlnm.Print_Area" localSheetId="1">'Legende&amp;synthese (publiées)'!$B$2:$L$49</definedName>
  </definedNames>
  <calcPr calcId="152511"/>
</workbook>
</file>

<file path=xl/calcChain.xml><?xml version="1.0" encoding="utf-8"?>
<calcChain xmlns="http://schemas.openxmlformats.org/spreadsheetml/2006/main">
  <c r="I180" i="1" l="1"/>
  <c r="I101" i="1"/>
  <c r="I165" i="1" l="1"/>
  <c r="I166" i="1"/>
  <c r="I17" i="2" l="1"/>
  <c r="G17" i="2"/>
  <c r="F17" i="2"/>
  <c r="E17" i="2"/>
  <c r="D17" i="2"/>
  <c r="B17" i="2"/>
  <c r="I16" i="2"/>
  <c r="G16" i="2"/>
  <c r="F16" i="2"/>
  <c r="E16" i="2"/>
  <c r="D16" i="2"/>
  <c r="B16" i="2"/>
  <c r="I15" i="2"/>
  <c r="G15" i="2"/>
  <c r="F15" i="2"/>
  <c r="E15" i="2"/>
  <c r="D15" i="2"/>
  <c r="B15" i="2"/>
  <c r="I14" i="2"/>
  <c r="G14" i="2"/>
  <c r="F14" i="2"/>
  <c r="E14" i="2"/>
  <c r="D14" i="2"/>
  <c r="B14" i="2"/>
  <c r="I13" i="2"/>
  <c r="G13" i="2"/>
  <c r="F13" i="2"/>
  <c r="E13" i="2"/>
  <c r="D13" i="2"/>
  <c r="B13" i="2"/>
  <c r="I12" i="2"/>
  <c r="G12" i="2"/>
  <c r="F12" i="2"/>
  <c r="E12" i="2"/>
  <c r="D12" i="2"/>
  <c r="B12" i="2"/>
  <c r="I11" i="2"/>
  <c r="G11" i="2"/>
  <c r="F11" i="2"/>
  <c r="E11" i="2"/>
  <c r="D11" i="2"/>
  <c r="B11" i="2"/>
  <c r="I10" i="2"/>
  <c r="G10" i="2"/>
  <c r="F10" i="2"/>
  <c r="E10" i="2"/>
  <c r="D10" i="2"/>
  <c r="B10" i="2"/>
  <c r="I9" i="2"/>
  <c r="G9" i="2"/>
  <c r="F9" i="2"/>
  <c r="E9" i="2"/>
  <c r="D9" i="2"/>
  <c r="B9" i="2"/>
  <c r="I8" i="2"/>
  <c r="G8" i="2"/>
  <c r="F8" i="2"/>
  <c r="E8" i="2"/>
  <c r="D8" i="2"/>
  <c r="B8" i="2"/>
  <c r="I7" i="2"/>
  <c r="G7" i="2"/>
  <c r="F7" i="2"/>
  <c r="E7" i="2"/>
  <c r="D7" i="2"/>
  <c r="B7" i="2"/>
  <c r="I6" i="2"/>
  <c r="G6" i="2"/>
  <c r="F6" i="2"/>
  <c r="E6" i="2"/>
  <c r="D6" i="2"/>
  <c r="B6" i="2"/>
  <c r="I5" i="2"/>
  <c r="G5" i="2"/>
  <c r="F5" i="2"/>
  <c r="E5" i="2"/>
  <c r="D5" i="2"/>
  <c r="B5" i="2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R218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4" i="1"/>
  <c r="I163" i="1"/>
  <c r="I162" i="1"/>
  <c r="I161" i="1"/>
  <c r="I160" i="1"/>
  <c r="I159" i="1"/>
  <c r="I158" i="1"/>
  <c r="I157" i="1"/>
  <c r="I156" i="1"/>
  <c r="I151" i="1"/>
  <c r="I132" i="1"/>
  <c r="I131" i="1"/>
  <c r="I152" i="1"/>
  <c r="I150" i="1"/>
  <c r="I149" i="1"/>
  <c r="I148" i="1"/>
  <c r="I147" i="1"/>
  <c r="I146" i="1"/>
  <c r="I145" i="1"/>
  <c r="I144" i="1"/>
  <c r="I141" i="1"/>
  <c r="I122" i="1"/>
  <c r="I120" i="1"/>
  <c r="I138" i="1"/>
  <c r="I129" i="1"/>
  <c r="I128" i="1"/>
  <c r="I137" i="1"/>
  <c r="I155" i="1"/>
  <c r="I140" i="1"/>
  <c r="I139" i="1"/>
  <c r="I136" i="1"/>
  <c r="I127" i="1"/>
  <c r="I124" i="1"/>
  <c r="I123" i="1"/>
  <c r="I135" i="1"/>
  <c r="I126" i="1"/>
  <c r="I134" i="1"/>
  <c r="I133" i="1"/>
  <c r="I130" i="1"/>
  <c r="I154" i="1"/>
  <c r="I125" i="1"/>
  <c r="I143" i="1"/>
  <c r="I121" i="1"/>
  <c r="I142" i="1"/>
  <c r="I153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Q81" i="1"/>
  <c r="I81" i="1" s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8" i="1"/>
  <c r="Q47" i="1"/>
  <c r="I47" i="1" s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D18" i="2" l="1"/>
  <c r="E18" i="2"/>
  <c r="G18" i="2"/>
  <c r="F18" i="2"/>
  <c r="H18" i="2" l="1"/>
</calcChain>
</file>

<file path=xl/sharedStrings.xml><?xml version="1.0" encoding="utf-8"?>
<sst xmlns="http://schemas.openxmlformats.org/spreadsheetml/2006/main" count="2745" uniqueCount="564">
  <si>
    <t>Ministères</t>
  </si>
  <si>
    <t>Groupe de démarches</t>
  </si>
  <si>
    <t>Démarches phares</t>
  </si>
  <si>
    <t>Administration concernée</t>
  </si>
  <si>
    <t>Peut être réalisée en ligne complètement ?</t>
  </si>
  <si>
    <t>Date d'ouverture du service dématérialisé</t>
  </si>
  <si>
    <t>Volumétrie de la démarche</t>
  </si>
  <si>
    <t>Pourcentage recours à la voie dématérialisée</t>
  </si>
  <si>
    <t>Indice de satisfaction usager</t>
  </si>
  <si>
    <t>Indice de satisfaction usagers</t>
  </si>
  <si>
    <t>Identification via FranceConnect ?</t>
  </si>
  <si>
    <t>Accessible sur  smartphone ?</t>
  </si>
  <si>
    <t>Support de qualité ?</t>
  </si>
  <si>
    <t>Disponibilité / temps de réponse</t>
  </si>
  <si>
    <t>Volumétrie du recours à la voie dématérialisée</t>
  </si>
  <si>
    <t>URL de la démarches</t>
  </si>
  <si>
    <t>EDUCATION JEUNESSE</t>
  </si>
  <si>
    <t>Education</t>
  </si>
  <si>
    <t xml:space="preserve">Admission à l'école </t>
  </si>
  <si>
    <t xml:space="preserve">ECOLE </t>
  </si>
  <si>
    <t>Expérimentation</t>
  </si>
  <si>
    <t>n/c</t>
  </si>
  <si>
    <t>A venir</t>
  </si>
  <si>
    <t>Consultation du livret scolaire  (école)</t>
  </si>
  <si>
    <t>ECOLE</t>
  </si>
  <si>
    <t>Oui</t>
  </si>
  <si>
    <t>Ouvert</t>
  </si>
  <si>
    <t>Partiel</t>
  </si>
  <si>
    <t>Non</t>
  </si>
  <si>
    <t>https://educonnect.education.gouv.fr</t>
  </si>
  <si>
    <t>Autorisations de sortie scolaire (école)</t>
  </si>
  <si>
    <t xml:space="preserve"> ECOLE</t>
  </si>
  <si>
    <t>n/a</t>
  </si>
  <si>
    <t>Cession de droit à l'image (école)</t>
  </si>
  <si>
    <t xml:space="preserve"> ECOLE </t>
  </si>
  <si>
    <t>Consulter le Livret scolaire Unique (LSU) (collège)</t>
  </si>
  <si>
    <t xml:space="preserve"> COLLEGE</t>
  </si>
  <si>
    <t xml:space="preserve"> https://teleservices.ac-nantes.fr/ </t>
  </si>
  <si>
    <t>Autorisations de sortie scolaire (lycée)</t>
  </si>
  <si>
    <t xml:space="preserve"> LYCEE</t>
  </si>
  <si>
    <t>Cession de droit à l'image (collège)</t>
  </si>
  <si>
    <t xml:space="preserve"> COLLEGE </t>
  </si>
  <si>
    <t>Demande de certificat de scolarité (collège)</t>
  </si>
  <si>
    <t>Déploiement partiel</t>
  </si>
  <si>
    <t>S'inscrire à Devoirs Faits (collège)</t>
  </si>
  <si>
    <t>COLLEGE</t>
  </si>
  <si>
    <t>Demande de certificat de scolarité (lycée)</t>
  </si>
  <si>
    <t xml:space="preserve"> LYCEE </t>
  </si>
  <si>
    <t>Consulter le livret scolaire lycée (LSL)</t>
  </si>
  <si>
    <t>Autorisations de sortie scolaire (collège)</t>
  </si>
  <si>
    <t>Cession de droit à l'image (lycée)</t>
  </si>
  <si>
    <t>Admission dans l'enseignement supérieur (Parcoursup)</t>
  </si>
  <si>
    <t xml:space="preserve"> DGESIP </t>
  </si>
  <si>
    <t xml:space="preserve"> https://www.parcoursup.fr/ </t>
  </si>
  <si>
    <t>Demande de bourse (collège)</t>
  </si>
  <si>
    <t>Mettre à jour les renseignements sur son enfant lors d’un passage de classe (dont Inscription en 6e)</t>
  </si>
  <si>
    <t>https://dossiersco.beta.gouv.fr/</t>
  </si>
  <si>
    <t>Signature de convention de stage (collège)</t>
  </si>
  <si>
    <t>Orientation en fin de collège</t>
  </si>
  <si>
    <t>-</t>
  </si>
  <si>
    <t>Formuler des vœux d’affection ou de poursuite post 3ème (apprentissage)</t>
  </si>
  <si>
    <t xml:space="preserve"> DSDEN </t>
  </si>
  <si>
    <t>Inscription en 2nde</t>
  </si>
  <si>
    <t>Inscription en 1ère</t>
  </si>
  <si>
    <t>Demande de bourse (lycée)</t>
  </si>
  <si>
    <t>Inscription au CNED</t>
  </si>
  <si>
    <t>CNED</t>
  </si>
  <si>
    <t xml:space="preserve"> http://www.cned.fr/professionnels-formation/familles-itinerantes/inscription/ </t>
  </si>
  <si>
    <t>Changement de coordonnées ou de situation personnelle en cours de scolarité (école)</t>
  </si>
  <si>
    <t>Changement de coordonnées ou de situation personnelle en cours de scolarité (collège)</t>
  </si>
  <si>
    <t>Changement de coordonnées ou de situation personnelle en cours de scolarité (lycée)</t>
  </si>
  <si>
    <t>Paiement lié à la scolarité (lycée)</t>
  </si>
  <si>
    <t>Paiement lié à la scolarité (collège)</t>
  </si>
  <si>
    <t>Demande d'attestation de diplôme récent</t>
  </si>
  <si>
    <t xml:space="preserve"> RECTORAT </t>
  </si>
  <si>
    <t>https://diplome.gouv.fr</t>
  </si>
  <si>
    <t>Vérifier une attestation de diplôme d'un candidat, lors d'un recrutement</t>
  </si>
  <si>
    <t xml:space="preserve"> RECTORAT</t>
  </si>
  <si>
    <t>Demande d'attestation de diplôme ancien</t>
  </si>
  <si>
    <t>Jeunesse</t>
  </si>
  <si>
    <t>Demande de subvention en ligne pour une association et services associés</t>
  </si>
  <si>
    <t xml:space="preserve"> DJEPVA</t>
  </si>
  <si>
    <t>https://www.associations.gouv.fr/le-compte-asso.html</t>
  </si>
  <si>
    <t>ENSEIGNEMENT SUPERIEUR</t>
  </si>
  <si>
    <t>Inscription en établissement d'enseignement supérieur</t>
  </si>
  <si>
    <t>ETABLISSEMENT</t>
  </si>
  <si>
    <t>Paiement de la contribution de vie étudiante et de campus (CVEC)</t>
  </si>
  <si>
    <t>http://cvec.etudiant.gouv.fr/</t>
  </si>
  <si>
    <t>Demande de bourse d'enseignement supérieur sur critères sociaux (BCS)</t>
  </si>
  <si>
    <t>https://www.messervices.etudiant.gouv.fr/depotPVE//?idEtudiantPVE=3110718</t>
  </si>
  <si>
    <t>Demande de logement en cité universitaire</t>
  </si>
  <si>
    <t xml:space="preserve"> CROUS</t>
  </si>
  <si>
    <t xml:space="preserve"> https://www.messervices.etudiant.gouv.fr/centrale_prod?idEtudiantPVE=3110718 </t>
  </si>
  <si>
    <t>Demande d'admission préalable à l'inscription en première année de licence dans une université française (dossier blanc)</t>
  </si>
  <si>
    <t xml:space="preserve"> SCAC</t>
  </si>
  <si>
    <t>Demande d'aide à la recherche du premier emploi (ARPE)</t>
  </si>
  <si>
    <t xml:space="preserve"> https://www.messervices.etudiant.gouv.fr/ARPE/?idEtudiantPVE=3110718 </t>
  </si>
  <si>
    <t>Demande d'aide mobilité master (AMM)</t>
  </si>
  <si>
    <t>https://www.messervices.etudiant.gouv.fr/MOB/?idEtudiantPVE=3110718</t>
  </si>
  <si>
    <t>Demande d'admission préalable inscription en première année de licence dans une université française (dossier vert)</t>
  </si>
  <si>
    <t xml:space="preserve"> ETABLISSEMENT</t>
  </si>
  <si>
    <t>Recours au recteur de région académique pour une admission en master via le téléservice trouvermonmaster</t>
  </si>
  <si>
    <t>Demande d'aide aux apprenants de la Grande école du numérique (GEN)</t>
  </si>
  <si>
    <t>http://www.grandeecolenumerique.fr</t>
  </si>
  <si>
    <t>Demande d'utilisation des droits à bourse en cas de préparation d'un nouveau diplôme</t>
  </si>
  <si>
    <t>JUSTICE</t>
  </si>
  <si>
    <t>Demande d'aide juridictionnelle</t>
  </si>
  <si>
    <t xml:space="preserve">Demande d'aide juridictionnelle </t>
  </si>
  <si>
    <t xml:space="preserve">SADJAV </t>
  </si>
  <si>
    <t>Casier judiciaire</t>
  </si>
  <si>
    <t xml:space="preserve">Demande d'extrait de casier judiciaire (bulletin n°3) </t>
  </si>
  <si>
    <t>DACG</t>
  </si>
  <si>
    <t>https://casier-judiciaire.justice.gouv.fr/mai-web-b3-presentation/pages/creation/orientation.xhtml?cid=1</t>
  </si>
  <si>
    <t>Suivi des affaires</t>
  </si>
  <si>
    <t>Suivi des affaires pénales</t>
  </si>
  <si>
    <t>DSJ</t>
  </si>
  <si>
    <t>Suivi des affaires civiles</t>
  </si>
  <si>
    <t>Saisine de la justice en ligne</t>
  </si>
  <si>
    <t>Demande d'injonction de payer</t>
  </si>
  <si>
    <t>Saisir le tribunal d'instance (contentieux général)</t>
  </si>
  <si>
    <t xml:space="preserve"> DSJ </t>
  </si>
  <si>
    <t>2020-2021</t>
  </si>
  <si>
    <t xml:space="preserve">Saisir le juge aux affaires familiales hors divorce </t>
  </si>
  <si>
    <t>Saisies des rémunérations</t>
  </si>
  <si>
    <t>Saisir le tribunal de grande instance pour  accomplir les actes de la procédure d'un contentieux général</t>
  </si>
  <si>
    <t>Procédure conseil de prud'hommes</t>
  </si>
  <si>
    <t>Saisir le tribunal de grande instancepour les actes de Divorce et séparation de corps</t>
  </si>
  <si>
    <t>Saisir le tribunal de grande instance pour accomplir les actes de la procédure d'Ordonnances sur requête - hors JEX</t>
  </si>
  <si>
    <t>Faire appel d'une décision rendue par le TGI/TI</t>
  </si>
  <si>
    <t>Tutelles Majeurs – Demande d'ouverture d'une mesure de protection judiciaire d'un majeur (sauvegarde de justice, curatelle, tutelle)</t>
  </si>
  <si>
    <t>Faire appel d'une décision rendue par le conseil de prud'hommes</t>
  </si>
  <si>
    <t>Déclaration à souscrire en cas de choix d'un nom de famille</t>
  </si>
  <si>
    <t xml:space="preserve"> DACS </t>
  </si>
  <si>
    <t>Saisir le tribunal de grande instance, accomplir les actes de la procédure et suivre l'avancée du dossier (Juge de l'exécution - Ordonnances sur requête et force exécutoire)</t>
  </si>
  <si>
    <t>Saisir le tribunal de grande instance, accomplir les actes de la procédure et suivre l'avancée du dossier (Gracieux)</t>
  </si>
  <si>
    <t>Justice administrative</t>
  </si>
  <si>
    <t>Saisir la justice administrative (Télérecours citoyen)</t>
  </si>
  <si>
    <t>CE</t>
  </si>
  <si>
    <t>Numérique en détention</t>
  </si>
  <si>
    <t>Demandes de parloirs en établissement pénitentiaire</t>
  </si>
  <si>
    <t>DAP</t>
  </si>
  <si>
    <t xml:space="preserve">https://teleservices.justice.gouv.fr/aej-portail-fo-web/portail/SaisirDemande/CreerDemande?tfCodeCerfa=fam5dem18 </t>
  </si>
  <si>
    <t>Apostille</t>
  </si>
  <si>
    <t>Délivrance d'une apostille pour un document public</t>
  </si>
  <si>
    <t>AFFAIRES SOCIALES</t>
  </si>
  <si>
    <t>Accès aux droits</t>
  </si>
  <si>
    <t>Couverture maladie universelle - complémentaire</t>
  </si>
  <si>
    <t>DSS</t>
  </si>
  <si>
    <t>Ameli.fr</t>
  </si>
  <si>
    <t>Déclaration de loyer pour l'aide au logement</t>
  </si>
  <si>
    <t>https://www.qlweb-caf.fr/</t>
  </si>
  <si>
    <t>Demande d'allocation logement en ligne</t>
  </si>
  <si>
    <t>https://wwwd.caf.fr/wps/portal/caffr/aidesetservices/lesservicesenligne/faireunedemandedeprestation/demanderlaideaulogement</t>
  </si>
  <si>
    <t>Simuler ses droits à retraite anticipée carrière longue - Cnav</t>
  </si>
  <si>
    <t xml:space="preserve"> https://calculettes.info-retraite.fr/carriere-longue </t>
  </si>
  <si>
    <t>Estimer le montant de sa retraite future - Cnav</t>
  </si>
  <si>
    <t xml:space="preserve"> https://www.lassuranceretraite.fr/portail-services-ihm/index.html#/authentifier </t>
  </si>
  <si>
    <t>Simuler mes droits sociaux</t>
  </si>
  <si>
    <t xml:space="preserve"> https://www.mesdroitssociaux.gouv.fr/ </t>
  </si>
  <si>
    <t>Demande de prime d'activité - Caf</t>
  </si>
  <si>
    <t>https://wwwd.caf.fr/wps/portal/caffr/aidesetservices/lesservicesenligne/faireunedemandedeprestation/demanderlaprimedactivite/</t>
  </si>
  <si>
    <t>Aide au logement étudiant : demande en ligne</t>
  </si>
  <si>
    <t>Régime général de la Sécurité sociale : demande de retraite en ligne</t>
  </si>
  <si>
    <t>https://www.mademandederetraitenligne.fr/</t>
  </si>
  <si>
    <t>Formulaires de demande(s) auprès de la MDPH</t>
  </si>
  <si>
    <t>DGCS</t>
  </si>
  <si>
    <t>Demande de complément de libre choix de mode de garde - Prestation d'accueil du jeune enfant (Paje)</t>
  </si>
  <si>
    <t>https://wwwd.caf.fr/</t>
  </si>
  <si>
    <t>Demande de versement direct d'aide au logement</t>
  </si>
  <si>
    <t>Demande d'aide pour bien vieillir chez soi</t>
  </si>
  <si>
    <t>Demande de Revenu de Solidarité Active (RSA)</t>
  </si>
  <si>
    <t>https://wwwd.caf.fr/wps/portal/caffr/aidesetservices/lesservicesenligne/faireunedemandedeprestation#/solidariteetactivite</t>
  </si>
  <si>
    <t>Démarches de Santé professionnelle</t>
  </si>
  <si>
    <t>Déclaration sociale nominative (DSN)</t>
  </si>
  <si>
    <t>Élimination des déchets d'amalgames dentaires - bordereau de prise en charge</t>
  </si>
  <si>
    <t xml:space="preserve"> DGS </t>
  </si>
  <si>
    <t>Élimination des déchets d'amalgames dentaires - bordereau d'envoi</t>
  </si>
  <si>
    <t>Démarches de santé au quotidien</t>
  </si>
  <si>
    <t>Premier certificat de santé de l'enfant</t>
  </si>
  <si>
    <t>Transmission de l'extrait d'acte de naissance au département</t>
  </si>
  <si>
    <t>Troisième certificat de santé de l'enfant</t>
  </si>
  <si>
    <t>Deuxième certificat de santé de l'enfant</t>
  </si>
  <si>
    <t>Certificat de décès</t>
  </si>
  <si>
    <t>Déclarer une naissance (Ameli)</t>
  </si>
  <si>
    <t>https://assure.ameli.fr/PortailAS/appmanager/PortailAS/assure?_nfpb=true&amp;_pageLabel=as_declarer_naissance_page</t>
  </si>
  <si>
    <t>Inscription au registre national des refus de dons d'organes</t>
  </si>
  <si>
    <t>https://www.registrenationaldesrefus.fr/</t>
  </si>
  <si>
    <t>Dossier Médical Partagé</t>
  </si>
  <si>
    <t>http://mondmp.dmp.gouv.fr</t>
  </si>
  <si>
    <t>Délivrance d'une ordonnance médicale  (E-prescription)</t>
  </si>
  <si>
    <t>Relations avec l'administration</t>
  </si>
  <si>
    <t>https://espace-personnel.agirc-arrco.fr/shiro-cas</t>
  </si>
  <si>
    <t>Attestation de paiement d'indemnités journalières</t>
  </si>
  <si>
    <t>https://assure.ameli.fr/PortailAS/appmanager/PortailAS/assure?_nfpb=true&amp;_pageLabel=as_attestation_paiement_ij_page</t>
  </si>
  <si>
    <t>Avis de changement de situation pour les prestations familiales</t>
  </si>
  <si>
    <t>https://wwwd.caf.fr/wps/portal/caffr/login/#/signature</t>
  </si>
  <si>
    <t>Demander une carte européenne d'assurance maladie (Ceam)</t>
  </si>
  <si>
    <t>https://assure.ameli.fr/PortailAS/appmanager/PortailAS/assure?_nfpb=true&amp;_pageLabel=as_carte_euro_assu_maladie_page</t>
  </si>
  <si>
    <t>Attestations fiscales retraités régime général</t>
  </si>
  <si>
    <t>Changement d'adresse (Ameli)</t>
  </si>
  <si>
    <t>https://assure.ameli.fr/PortailAS/appmanager/PortailAS/assure?_nfpb=true&amp;_pageLabel=as_mod_adresse_postale_page</t>
  </si>
  <si>
    <t>Déclaration de ressources CAF - Année N-1</t>
  </si>
  <si>
    <t>Demander une carte vitale</t>
  </si>
  <si>
    <t>https://assure.ameli.fr/PortailAS/appmanager/PortailAS/assure?_nfpb=true&amp;_pageLabel=as_commande_vitale_page</t>
  </si>
  <si>
    <t>Déclaration trimestrielle RSA</t>
  </si>
  <si>
    <t>https://wwwd.caf.fr/wps/portal/caffr/login/!ut/p/a1/04_Sj9CPykssy0xPLMnMz0vMAfGjzOID_A3dPbyDDdz9A1yNDTxdzQNDXJ19DS0CjYAKIoEKDHAARwNC-sP1o8BK8JhQkBthkO6oqAgArtbX2Q!!/dl5/d5/L2dBISEvZ0FBIS9nQSEh/#/signature</t>
  </si>
  <si>
    <t>Déclaration trimestrielle prime d'activité</t>
  </si>
  <si>
    <t>Certificat médical destiné à être joint à une demande auprès de la maison départementale des personnes handicapées (MDPH)</t>
  </si>
  <si>
    <t>DGS</t>
  </si>
  <si>
    <t>Adhérer au chèque emploi service universel (Cesu)</t>
  </si>
  <si>
    <t>https://www.cesu.urssaf.fr/decla/index.html?page=page_adhesion_futur_employeur&amp;LANG=FR</t>
  </si>
  <si>
    <t>TRAVAIL</t>
  </si>
  <si>
    <t>Gestion des recrutements et des attestations Pôle emploi (particulier, employeur)</t>
  </si>
  <si>
    <t>DGEFP</t>
  </si>
  <si>
    <t>https://entreprise.pole-emploi.fr/accueil/descriptiondemarches</t>
  </si>
  <si>
    <t>S'inscrire ou se réinscrire comme demandeur d'emploi à Pôle emploi</t>
  </si>
  <si>
    <t>https://candidat.pole-emploi.fr/inscription/preambule</t>
  </si>
  <si>
    <t>Publication d'une offre d'emploi en ligne</t>
  </si>
  <si>
    <t>https://entreprise.pole-emploi.fr/depot-offre/descriptionoffre</t>
  </si>
  <si>
    <t>Ouverture ou accès au compte personnel de formation (CPF)</t>
  </si>
  <si>
    <t>https://www.moncompteactivite.gouv.fr/cpa-public/</t>
  </si>
  <si>
    <t>Déclaration préalable de détachement de salariés en ligne (SIPSI)</t>
  </si>
  <si>
    <t>DGT</t>
  </si>
  <si>
    <t>https://www.sipsi.travail.gouv.fr/SipsiCasFo/login?service=https%3A%2F%2Fwww.sipsi.travail.gouv.fr%2FSipsiFO</t>
  </si>
  <si>
    <t>Sylaé : saisie en ligne des états de présence des contrats aidés</t>
  </si>
  <si>
    <t>https://sylae.asp-public.fr/sylae/</t>
  </si>
  <si>
    <t>Demande en ligne d'homologation d'une rupture conventionnelle (TéléRC)</t>
  </si>
  <si>
    <t>https://www.telerc.travail.gouv.fr</t>
  </si>
  <si>
    <t>Convention relative à la mise en oeuvre d'une période de mise en situation en milieu professionnel</t>
  </si>
  <si>
    <t>Enregistrement en ligne d'un contrat d'apprentissage</t>
  </si>
  <si>
    <t>https://www.alternance.emploi.gouv.fr/portail_alternance/jcms/pa_5014/navigation/employeur?jsp=plugins/GestionComptes/jsp/creation/creation-controller.jsp</t>
  </si>
  <si>
    <t>Enregistrement en ligne d'un contrat de professionnalisation</t>
  </si>
  <si>
    <t>https://www.alternance.emploi.gouv.fr</t>
  </si>
  <si>
    <t>Déclaration annuelle d'emploi des travailleurs handicapés</t>
  </si>
  <si>
    <t>https://www.teledoeth.travail.gouv.fr/teledoeth/</t>
  </si>
  <si>
    <t>Le service de dépôt des accords collectifs d’entreprise (TéléAccord)</t>
  </si>
  <si>
    <t>https://www.teleaccords.travail-emploi.gouv.fr/PortailTeleprocedures/</t>
  </si>
  <si>
    <t>Demande d'aide pour un contrat d'apprentissage (TPEJA)</t>
  </si>
  <si>
    <t>https://www.alternance.emploi.gouv.fr/portail_alternance/jcms/form_6175/couts-et-aides/quelles-aides-et-quelles-remunerations</t>
  </si>
  <si>
    <t>Demande d'autorisation préalable et d'indemnisation d'activité partielle</t>
  </si>
  <si>
    <t>https://activitepartielle.emploi.gouv.fr/apart/index.php/login</t>
  </si>
  <si>
    <t>Demande d'autorisation d'activité partielle</t>
  </si>
  <si>
    <t>https://www.portail-pse-rcc.emploi.gouv.fr/PortailPublic/jcms/j_5/fr/accueil</t>
  </si>
  <si>
    <t>CSE Titulaires</t>
  </si>
  <si>
    <t>INTERIEUR</t>
  </si>
  <si>
    <t>Contestation d’avis de contravention et désignation de conducteur (infractions relevées par radars ou Pve)</t>
  </si>
  <si>
    <t xml:space="preserve"> ANTAI</t>
  </si>
  <si>
    <t>https://www.usagers.antai.gouv.fr/demarches/saisienumero?lang=fr</t>
  </si>
  <si>
    <t>Demande de carte nationale d’identité  : première demande, renouvellement (perte, vol, 
expiration, détérioration du titre), modification (rectification, changement d'état civil, adresse)</t>
  </si>
  <si>
    <t xml:space="preserve"> DLPAJ </t>
  </si>
  <si>
    <t>https://passeport.ants.gouv.fr/Services-associes/Realiser-une-pre-demande-de-carte-nationale-d-identite-CNI</t>
  </si>
  <si>
    <t xml:space="preserve">@CTES : transmission par voie électronique des actes soumis au contrôle de légalité </t>
  </si>
  <si>
    <t xml:space="preserve"> DGCL</t>
  </si>
  <si>
    <t>Demande de passeport  : première demande, renouvellement (perte, vol, expiration, détérioration du titre), modification (rectification, changement d'état civil, adresse)</t>
  </si>
  <si>
    <t>https://passeport.ants.gouv.fr/Services-associes/Realiser-une-pre-demande-de-passeport</t>
  </si>
  <si>
    <t>Demande de Visa Schengen court séjour (séjour de 3 mois maximum)</t>
  </si>
  <si>
    <t xml:space="preserve"> DGEF</t>
  </si>
  <si>
    <t>https://france-visas.gouv.fr/</t>
  </si>
  <si>
    <t>Consulter et suivre son dossier d'infraction routière</t>
  </si>
  <si>
    <t>https://www.antai.gouv.fr/dossier-infraction?lang=fr</t>
  </si>
  <si>
    <t>Autorisation de sortie du territoire (AST) d'un mineur non accompagné par un titulaire de l'autorité parentale</t>
  </si>
  <si>
    <t>Inscription en ligne à l'examen du permis de conduire (première inscription, inscription à une nouvelle catégorie de permis, inscription suite à une invalidation ou à une suspension de permis)</t>
  </si>
  <si>
    <t xml:space="preserve"> DSR</t>
  </si>
  <si>
    <t>https://permisdeconduire.ants.gouv.fr/Services-associes/Effectuer-une-pre-demande-de-permis-de-conduire</t>
  </si>
  <si>
    <t>Demande de permis de conduire après réussite à l'examen</t>
  </si>
  <si>
    <t xml:space="preserve"> DSR </t>
  </si>
  <si>
    <t>https://permisdeconduire.ants.gouv.fr/</t>
  </si>
  <si>
    <t>Demande de titre de séjour</t>
  </si>
  <si>
    <t>Demande de renouvellement du permis de conduire en cas de perte, vol, détérioration, changement d'état-civil</t>
  </si>
  <si>
    <t>Demande d'inscription sur les listes électorales à l'usage des citoyens français</t>
  </si>
  <si>
    <t>DMAT</t>
  </si>
  <si>
    <t>https://www.service-public.fr/compte/se-connecter?targetUrl=/loginSuccessFromSp&amp;typeCompte=particulier</t>
  </si>
  <si>
    <t>Vote par procuration</t>
  </si>
  <si>
    <t xml:space="preserve"> DMAT </t>
  </si>
  <si>
    <t>Vérification préalable à l’embauche de la régularité du séjour des travailleurs étrangers</t>
  </si>
  <si>
    <t>http://invite.contacts-demarches.interieur.gouv.fr/</t>
  </si>
  <si>
    <t>Demande de renouvellement du permis de conduire après expiration du titre</t>
  </si>
  <si>
    <t>Pré-plainte en ligne</t>
  </si>
  <si>
    <t xml:space="preserve"> DGPN</t>
  </si>
  <si>
    <t>https://www.pre-plainte-en-ligne.gouv.fr/</t>
  </si>
  <si>
    <t xml:space="preserve">Signaler une utilisation frauduleuse de sa carte bancaire en ligne. </t>
  </si>
  <si>
    <t xml:space="preserve"> DGGN</t>
  </si>
  <si>
    <t>https://www.service-public.fr/compte/se-connecter?targetUrl=/loginSuccessFromSp&amp;typeCompte=particulier&amp;authenticationType=france_connect</t>
  </si>
  <si>
    <t xml:space="preserve">Demande d'autorisation d'un système de vidéoprotection </t>
  </si>
  <si>
    <t xml:space="preserve"> DCS </t>
  </si>
  <si>
    <t>https://www.televideoprotection.interieur.gouv.fr/gup/PhpVideo/TeleDeclaration/cnxAccueil.php</t>
  </si>
  <si>
    <t>Pré-demande de permis de conduire international</t>
  </si>
  <si>
    <t>Demande de Visa long séjour (séjour de 4 mois à un an)</t>
  </si>
  <si>
    <t>Demande de permis de conduire après suspension, invalidation et annulation dont AM après perte de droits</t>
  </si>
  <si>
    <t>Déclaration de modification ou de dissolution d'une association</t>
  </si>
  <si>
    <t>73 %</t>
  </si>
  <si>
    <t>https://www.service-public.fr/compte/se-connecter?targetUrl=/loginSuccessFromSp&amp;typeCompte=association</t>
  </si>
  <si>
    <t>@CTES : transmission par voie électronique des actes soumis au contrôle budgétaire</t>
  </si>
  <si>
    <t>Dépôt de plainte en ligne pour escroqueries commises  sur Internet</t>
  </si>
  <si>
    <t>DGPN</t>
  </si>
  <si>
    <t>Autres demandes concernant l’immatriculation de véhicule</t>
  </si>
  <si>
    <t>https://immatriculation.ants.gouv.fr/</t>
  </si>
  <si>
    <t>Demande de certificat de situation administrative (non gage) simple</t>
  </si>
  <si>
    <t>https://siv.interieur.gouv.fr/map-usg-ui/do/accueil_certificat</t>
  </si>
  <si>
    <t>Déclaration de cession d'un véhicule</t>
  </si>
  <si>
    <t>Demande de certificat d'immatriculation d'un véhicule d'occasion immatriculé en france (changement de titulaire carte grise)</t>
  </si>
  <si>
    <t>Demander son certificat de situation administrative (non gage ) détaillé</t>
  </si>
  <si>
    <t>Demande de certificat d'immatriculation d'un véhicule neuf  (carte grise)</t>
  </si>
  <si>
    <t>https://ants.gouv.fr/monespace/s-inscrire</t>
  </si>
  <si>
    <t>Déclaration de changement d'adresse sur le certificat d'immatriculation</t>
  </si>
  <si>
    <t>Demande de renouvellement du certificat d'immatriculation (carte grise) suite à perte, vol ou détérioration du titre</t>
  </si>
  <si>
    <t>Télépoints : consulter le solde des points du permis de conduire</t>
  </si>
  <si>
    <t>Consulter les résultats de son examen de permis de conduire</t>
  </si>
  <si>
    <t>http://www.securite-routiere.gouv.fr/permis-de-conduire/resultats-du-permis-de-conduire#/step-connexion</t>
  </si>
  <si>
    <t>Consulter l’historique officiel d’un véhicule d’occasion : Histovec</t>
  </si>
  <si>
    <t xml:space="preserve"> https://histovec.interieur.gouv.fr/histovec/home </t>
  </si>
  <si>
    <t>ECONOMIE FINANCES</t>
  </si>
  <si>
    <t>Démarches Particulier</t>
  </si>
  <si>
    <t>Paiement impôts des particuliers (IR, TH, TF, CAP)</t>
  </si>
  <si>
    <t xml:space="preserve"> DGFIP </t>
  </si>
  <si>
    <t>https://www.telepaiement.dgfip.finances.gouv.fr/stl/satelit.web</t>
  </si>
  <si>
    <t>Déclaration impôt sur le revenu</t>
  </si>
  <si>
    <t>www.impots.gouv.fr</t>
  </si>
  <si>
    <t>Recensement de la population (OMER)</t>
  </si>
  <si>
    <t xml:space="preserve"> INSEE </t>
  </si>
  <si>
    <t>http://www.le-recensement-et-moi.fr/rpetmoi/accueil</t>
  </si>
  <si>
    <t>Démarches Particulier sans identification</t>
  </si>
  <si>
    <t>Paiement amendes (Amendes)</t>
  </si>
  <si>
    <t>www.amendes.gouv.fr</t>
  </si>
  <si>
    <t>Achat de timbre fiscal  (Timbre fiscal)</t>
  </si>
  <si>
    <t>timbres.impots.gouv.fr</t>
  </si>
  <si>
    <t>Démarches Particulier étranger</t>
  </si>
  <si>
    <t>Détaxe électronique pour les touristes : visualisation des bordereaux par les opérateurs de détaxe connectés au système en EDI, contrôle du statut actuel du bordereau pour les opérateurs chargés du remboursement de la TVA (PABLO-O)</t>
  </si>
  <si>
    <t xml:space="preserve">DGDDI </t>
  </si>
  <si>
    <t>https://pro.douane.gouv.fr/</t>
  </si>
  <si>
    <t>Consultation</t>
  </si>
  <si>
    <t>Consultation du tarif douanier communautaire (droits de douane et réglementation en vigueur pour une marchandise) (base TARIC)</t>
  </si>
  <si>
    <t xml:space="preserve"> DGDDI </t>
  </si>
  <si>
    <t>Consultation du plan cadastral</t>
  </si>
  <si>
    <t>cadastre.gouv.fr</t>
  </si>
  <si>
    <t>Recherche, consultation de brevets  (Base brevets)</t>
  </si>
  <si>
    <t xml:space="preserve">INPI </t>
  </si>
  <si>
    <t>https://bases-modeles.inpi.fr</t>
  </si>
  <si>
    <t>Recherche, consultation des marques en vigueur en France (Base marques)</t>
  </si>
  <si>
    <t xml:space="preserve"> INPI </t>
  </si>
  <si>
    <t>https://bases-marques.inpi.fr</t>
  </si>
  <si>
    <t>Recherche, consultation de brevets  (Base dessins et modeles)</t>
  </si>
  <si>
    <t>INPI</t>
  </si>
  <si>
    <t>Démarches Entreprise</t>
  </si>
  <si>
    <t>Déclaration TVA, paiement, demandes remboursement (TéléTVA)</t>
  </si>
  <si>
    <t>Prise en charge douanière des marchandises  (DELTA-P)</t>
  </si>
  <si>
    <t>Déclaration de résultat BIC, IS, BA pour régime RSI, BNC et RF des SCI déposant une 2072 C, TS (ACQUI EFI PRO)</t>
  </si>
  <si>
    <t>Déclarations de contributions indirectes (alcool et tabacs) (CIEL)</t>
  </si>
  <si>
    <t>Envoi dématérialisé factures acheteurs publics (CHORUS Pro (Factures))</t>
  </si>
  <si>
    <t xml:space="preserve"> AIFE </t>
  </si>
  <si>
    <t>https://www.chorus-pro.gouv.fr</t>
  </si>
  <si>
    <t>Déclaration d’Échanges de Biens Intracommunautaires (DEB)</t>
  </si>
  <si>
    <t xml:space="preserve"> pro.douane.gouv.fr</t>
  </si>
  <si>
    <t>Téléprocédure de dédouanement (remplace DELTA C et D) (DELTA-G)</t>
  </si>
  <si>
    <t>Import Control System : prédéclaration des flux import du commerce international aux fins de sûreté/sécurité sur le territoire communautaire (ICS)</t>
  </si>
  <si>
    <t>Dédouanement du fret express à l'import (DELTA-eXpress)</t>
  </si>
  <si>
    <t>Export Control System : procédure communautaire de contrôle de sortie des marchandises hors du territoire communautaire (ECS)</t>
  </si>
  <si>
    <t>Déclaration Européenne de Services : Service de télédéclaration mensuelle par les entreprises de l’état récapitulatif des opérations de service pour lesquelles la TVA est acquittée par le preneur établi dans un autre État membre (DES)</t>
  </si>
  <si>
    <t>Déclaration de transit communautaire (NSTI )</t>
  </si>
  <si>
    <t>Gestion de l’Accompagnement des Mouvements en Marchandises soumises à Accises. (Document d’Accompagnement Électronique version communautaire EMCS) (GAMMA)</t>
  </si>
  <si>
    <t>Création d'entreprise en ligne (Guichet entreprise)</t>
  </si>
  <si>
    <t>DGE</t>
  </si>
  <si>
    <t>https://forms.guichet-entreprises.fr/profilEntreprisesV3?execution=e4s1</t>
  </si>
  <si>
    <t>Candidature aux marchés de l’État (PLACE)</t>
  </si>
  <si>
    <t>https://www.marches-publics.gouv.fr/</t>
  </si>
  <si>
    <t>ECOLOGIE / COHESION DES TERRITOIRES</t>
  </si>
  <si>
    <t>Demande de certificat qualité de l'air (Crit’air)</t>
  </si>
  <si>
    <t xml:space="preserve"> DGEC </t>
  </si>
  <si>
    <t>https://www.certificat-air.gouv.fr/</t>
  </si>
  <si>
    <t>Demande de logement social – demande initiale</t>
  </si>
  <si>
    <t xml:space="preserve"> DGALN </t>
  </si>
  <si>
    <t xml:space="preserve"> https://www.demande-logement-social.gouv.fr/</t>
  </si>
  <si>
    <t>Demande de logement social – renouvellement</t>
  </si>
  <si>
    <t>Déclaration préalable à la réalisation de construction et travaux non soumis à permis de construire portant sur une maison individuelle et/ou ses annexes</t>
  </si>
  <si>
    <t>Démarches des utilisateurs de drones</t>
  </si>
  <si>
    <t xml:space="preserve"> DGAC </t>
  </si>
  <si>
    <t>https://alphatango.aviation-civile.gouv.fr</t>
  </si>
  <si>
    <t>Demande de permis de construire pour une maison individuelle et / ou ses annexes comprenant ou non des démolitions</t>
  </si>
  <si>
    <t>Déclaration d'ouverture de chantier</t>
  </si>
  <si>
    <t>https://psl.service-public.fr/mademarche/DOC/demarche?execution=e2s1</t>
  </si>
  <si>
    <t>Déclaration des rapports de suivi des rejets atmosphériques, de l’impact sur le  milieu, du bruit ainsi que des rapports d'activités ou autres études</t>
  </si>
  <si>
    <t xml:space="preserve"> DGPR </t>
  </si>
  <si>
    <t>Demande de certificat d'urbanisme</t>
  </si>
  <si>
    <t>Demande de permis de construire comprenant ou non des démolitions (autre que portant sur une maison individuelle ou ses annexes)</t>
  </si>
  <si>
    <t>Déclaration attestant l'achèvement et la conformité des travaux</t>
  </si>
  <si>
    <t>Permis et certificats relatifs au commerce international des espèces de faune et de flore sauvages (CITES)</t>
  </si>
  <si>
    <t>https://cites.application.developpement-durable.gouv.fr/</t>
  </si>
  <si>
    <t>Titres de circulation et habilitations aéroportuaires</t>
  </si>
  <si>
    <t>https://popr.stitch.aviation-civile.gouv.fr/portail/</t>
  </si>
  <si>
    <t>Demande d'inscription à une option de base du permis de conduire des bateaux de plaisance à moteur</t>
  </si>
  <si>
    <t xml:space="preserve"> DGITM </t>
  </si>
  <si>
    <t>https://oedipp.application.developpement-durable.gouv.fr</t>
  </si>
  <si>
    <t>Demande de modification d'un permis délivré en cours de validité (urbanisme)</t>
  </si>
  <si>
    <t>Demande de subvention pour travaux - Propriétaires occupants</t>
  </si>
  <si>
    <t>https://monprojet.anah.gouv.fr/</t>
  </si>
  <si>
    <t>Fiche plaisance maritime – immatriculation et mutation de propriété d'un navire de plaisance en eaux maritimes</t>
  </si>
  <si>
    <t>Demande de délivrance d'un titre ou diplôme de formation professionnelle maritime</t>
  </si>
  <si>
    <t>Déclaration d'installation classée pour la protection de l'environnement (ICPE)</t>
  </si>
  <si>
    <t>https://psl.service-public.fr/pro_mademarche/DICPE/demarche?execution=e1s1</t>
  </si>
  <si>
    <t>Demandes de subventions par les maîtres d’ouvrage HLM pour les opérations de logements locatifs sociaux (Demande d’aide à la pierre)</t>
  </si>
  <si>
    <t>https://spls.application.logement.gouv.fr</t>
  </si>
  <si>
    <t>AGRICULTURE</t>
  </si>
  <si>
    <t>MSA</t>
  </si>
  <si>
    <t>https://www.msa.fr/lfy</t>
  </si>
  <si>
    <t>TéléPAC – Paiement de base - paiement redistributif</t>
  </si>
  <si>
    <t>DGPE</t>
  </si>
  <si>
    <t>https://www2.telepac.agriculture.gouv.fr/telepac/auth/accueil.action</t>
  </si>
  <si>
    <t>TéléPAC – Paiement vert</t>
  </si>
  <si>
    <t>Demande de CMU (couverture maladie universelle) au titre du régime agricole (MSA)</t>
  </si>
  <si>
    <t>Demande de remboursement partiel de TIC/TICGN</t>
  </si>
  <si>
    <t>SG SASFL</t>
  </si>
  <si>
    <t>https://chorus-pro.gouv.fr/cpp/utilisateur?execution=e1s1</t>
  </si>
  <si>
    <t>Demande de certificat individuel professionnel produits phytopharmaceutiques</t>
  </si>
  <si>
    <t>DGER</t>
  </si>
  <si>
    <t>https://www.service-public.fr/professionnels-entreprises/vosdroits/R31441</t>
  </si>
  <si>
    <t>TéléPAC – Indemnité compensatoire de handicap naturel (ICHN)</t>
  </si>
  <si>
    <t>TéléPAC – Aide Bovins Allaitants (ABA)</t>
  </si>
  <si>
    <t>Déclaration concernant les établissements préparant, transformant, manipulant, exposant, mettant en vente, entreposant ou transportant des denrées animales ou d'origine animale (activités non soumises à agrément sanitaire)</t>
  </si>
  <si>
    <t>DGAL</t>
  </si>
  <si>
    <t>https://agriculture-portail.6tzen.fr/default/requests/Cerfa13984/</t>
  </si>
  <si>
    <t>Déclaration de détention et d'emplacement de ruche(s)</t>
  </si>
  <si>
    <t>https://agriculture-portail.6tzen.fr/default/requests/Cerfa13995/</t>
  </si>
  <si>
    <t>TéléPAC – Aide à l'assurance-récolte</t>
  </si>
  <si>
    <t>TéléPAC – Aide Bovins Laitiers (ABL)</t>
  </si>
  <si>
    <t>Demande d’autorisation administrative de coupe de bois</t>
  </si>
  <si>
    <t>https://agriculture-portail.6tzen.fr/default/requests/Cerfa12530/</t>
  </si>
  <si>
    <t>Déclaration de ressources année n-1 pour la détermination des droits aux prestations soumises a condition de ressources</t>
  </si>
  <si>
    <t xml:space="preserve">TéléPAC – Mesures agro-environnementales et climatiques (MAEC) </t>
  </si>
  <si>
    <t xml:space="preserve">Vitiplantation </t>
  </si>
  <si>
    <t>https://portailweb.franceagrimer.fr/portail/</t>
  </si>
  <si>
    <t>TéléPAC – Aide à la production de légumineuses fourragères</t>
  </si>
  <si>
    <t>Logics (Demande d'autorisation d'exploiter – contrôle des structures)</t>
  </si>
  <si>
    <t>https://ecoagri.agriculture.gouv.fr/logics-usager/</t>
  </si>
  <si>
    <t>TéléPAC – Paiement en faveur des jeunes agriculteurs</t>
  </si>
  <si>
    <t>TéléPAC – Mesure en faveur de l'agriculture biologique</t>
  </si>
  <si>
    <t>TéléPAC – Aide supplémentaire aux protéagineux</t>
  </si>
  <si>
    <t>TéléPAC – Aide Ovins (AO)</t>
  </si>
  <si>
    <t>AFFAIRES ETRANGERES</t>
  </si>
  <si>
    <t>Certificat de vie pour une personne domiciliée à l'étranger</t>
  </si>
  <si>
    <t xml:space="preserve"> DFAE </t>
  </si>
  <si>
    <t>Candidatures aux postes de résidents</t>
  </si>
  <si>
    <t xml:space="preserve"> AEFE </t>
  </si>
  <si>
    <t>https://recrutement.aefe.fr/residents/</t>
  </si>
  <si>
    <t>Demande d'acte de décès (survenu à l'étranger) - Service gratuit</t>
  </si>
  <si>
    <t xml:space="preserve">https://pastel.diplomatie.gouv.fr/dali/index2.html </t>
  </si>
  <si>
    <t>Fil d'Ariane : pour être alerté en cas de crise lors d'un voyage à l'étranger</t>
  </si>
  <si>
    <t xml:space="preserve"> CDCS </t>
  </si>
  <si>
    <t>https://pastel.diplomatie.gouv.fr/fildariane/dyn/public/login.html</t>
  </si>
  <si>
    <t>Demande d'acte de mariage (célébré à l'étranger)</t>
  </si>
  <si>
    <t>https://pastel.diplomatie.gouv.fr/dali/index2.html</t>
  </si>
  <si>
    <t>Postuler sur un emploi à l'international au ministère des affaires étrangères et européennes</t>
  </si>
  <si>
    <t xml:space="preserve"> DRH MAE </t>
  </si>
  <si>
    <t>https://pastel.diplomatie.gouv.fr/transparenceext/transparence_emplois_reseau_etranger.php</t>
  </si>
  <si>
    <t>Demande d'acte de naissance : copie intégrale ou extrait (naissance à l'étranger)</t>
  </si>
  <si>
    <t>Demander ses certificats (inscription ou radiation) et sa carte consulaire</t>
  </si>
  <si>
    <t>https://psl.service-public.fr/mademarche/INSRegistreFR/demarche?action=DOCUMENTS</t>
  </si>
  <si>
    <t>Registre des français à l'étranger - Actualisation</t>
  </si>
  <si>
    <t>https://psl.service-public.fr/mademarche/INSRegistreFR/demarche?action=MODIFICATION</t>
  </si>
  <si>
    <t>Registre des français à l'étranger - Inscription consulaire</t>
  </si>
  <si>
    <t>https://psl.service-public.fr/mademarche/INSRegistreFR/demarche?action=INSCRIPTION</t>
  </si>
  <si>
    <t>Registre des français à l'étranger - Radiation</t>
  </si>
  <si>
    <t>https://psl.service-public.fr/mademarche/INSRegistreFR/demarche?action=RADIATION</t>
  </si>
  <si>
    <t>Registre des français à l'étranger - Renouvellement de l'inscription consulaire</t>
  </si>
  <si>
    <t>https://psl.service-public.fr/mademarche/INSRegistreFR/demarche?action=RENOUV</t>
  </si>
  <si>
    <t>PREMIER MINISTRE</t>
  </si>
  <si>
    <t>Changement d'adresse en ligne</t>
  </si>
  <si>
    <t xml:space="preserve"> DILA </t>
  </si>
  <si>
    <t>https://psl.service-public.fr/mademarche/JeChangeDeCoordonnees/demarche?execution=e1s1</t>
  </si>
  <si>
    <t>Etude d'impact vie privée dans le cadre RGPD</t>
  </si>
  <si>
    <t>CNIL</t>
  </si>
  <si>
    <t>Désignations de délégué à la protection des données</t>
  </si>
  <si>
    <t>https://www.cnil.fr/fr/designation-dpo</t>
  </si>
  <si>
    <t>Saisine du Défenseur des droits</t>
  </si>
  <si>
    <t>DDD</t>
  </si>
  <si>
    <t>https://formulaire.defenseurdesdroits.fr/code/afficher.php?ETAPE=accueil_2016</t>
  </si>
  <si>
    <t>Publication des comptes annuels des associations, fondations et fonds de dotation</t>
  </si>
  <si>
    <t xml:space="preserve">DILA </t>
  </si>
  <si>
    <t xml:space="preserve"> http://www.journal-officiel.gouv.fr/diffuser-les-comptes-annuels.html </t>
  </si>
  <si>
    <t>Plaintes en ligne auprès de la CNIL</t>
  </si>
  <si>
    <t xml:space="preserve"> https://www.cnil.fr/fr/plaintes/ </t>
  </si>
  <si>
    <t>CULTURE</t>
  </si>
  <si>
    <t>Pass Culture</t>
  </si>
  <si>
    <t>SG MCC</t>
  </si>
  <si>
    <t>https://pass.culture.fr/</t>
  </si>
  <si>
    <t>Demande de subventions</t>
  </si>
  <si>
    <t>https://mesdemarches.culture.gouv.fr/</t>
  </si>
  <si>
    <t>Démarches archéologie préventive (déclaration préalable de travaux, demande d'informations préalables sur la sensibilité d'un terrain, agrément d’opérateur en archéologie préventive)</t>
  </si>
  <si>
    <t>DGP</t>
  </si>
  <si>
    <t>Enseignement supérieur : Demande d'admission de lycéens dans l'une des 20 écoles d'architecture du ministère</t>
  </si>
  <si>
    <t>https://preinsc.archi.fr/taiga/cnd/index.php</t>
  </si>
  <si>
    <t>Demande de licence d'entrepreneur de spectacles vivants</t>
  </si>
  <si>
    <t>DGCA</t>
  </si>
  <si>
    <t>https://mesdemarches.culture.gouv.fr/loc_fr/mcc/requests/THEAT_LICEN_demande_01</t>
  </si>
  <si>
    <t>Demande d’exportation de biens culturels</t>
  </si>
  <si>
    <t>ARMEES</t>
  </si>
  <si>
    <t xml:space="preserve">Recensement Citoyen Obligatoire </t>
  </si>
  <si>
    <t xml:space="preserve">DSNJ </t>
  </si>
  <si>
    <t>https://psl.service-public.fr/mademarche/recensementCitoyen/demarche?execution=e3s1</t>
  </si>
  <si>
    <t>Demande de réutilisation de documents du SHD (utilisation gratuite)</t>
  </si>
  <si>
    <t>DPMA</t>
  </si>
  <si>
    <t>Demande de recherche administrative (créatrice de droits)</t>
  </si>
  <si>
    <t>Demande de réservations de cotes </t>
  </si>
  <si>
    <t>Demande de réservations de place en salle de lecture</t>
  </si>
  <si>
    <t>Demande de prolongation de la réservation de cotes </t>
  </si>
  <si>
    <t>Demande de communication administrative (défense)</t>
  </si>
  <si>
    <t>Demande de carte du combattant et du titre de reconnaissance de la Nation</t>
  </si>
  <si>
    <t>SGA</t>
  </si>
  <si>
    <t>Total démarches phares</t>
  </si>
  <si>
    <t>Total démarches dématérialisées</t>
  </si>
  <si>
    <t>Total dématérialisation partiellement déployée</t>
  </si>
  <si>
    <t>Total dématérialisation en expérimentation</t>
  </si>
  <si>
    <r>
      <rPr>
        <b/>
        <sz val="12"/>
        <color rgb="FF000000"/>
        <rFont val="Calibri"/>
        <family val="2"/>
        <charset val="1"/>
      </rPr>
      <t xml:space="preserve">Pourcentage de démarches disponibles sous forme dématérialisée </t>
    </r>
    <r>
      <rPr>
        <sz val="12"/>
        <color rgb="FF000000"/>
        <rFont val="Calibri"/>
        <family val="2"/>
        <charset val="1"/>
      </rPr>
      <t>*
(cible : 100%)</t>
    </r>
  </si>
  <si>
    <t>GLOBAL</t>
  </si>
  <si>
    <t>* Pourcentage de démarches disponibles sous forme dématérialisée : les démarches réalisées en ligne complètement sont comptabilisées comme dématérialisées à 100%, les démarches en "Déploiement partiel" sont comptées comme étant dématérialisées à 50% et les démarches en "expérimentation" sont comptabilisées comme étant  dématérialisées à 10%.</t>
  </si>
  <si>
    <t>EXPLICATIONS ET LÉGENDES</t>
  </si>
  <si>
    <t>Critères d'évaluation</t>
  </si>
  <si>
    <t>Clé de lecture des résultats</t>
  </si>
  <si>
    <t>Peut être réalisée en ligne complètement</t>
  </si>
  <si>
    <t>L'utilisateur peut effectuer une démarche de A à Z en ligne.</t>
  </si>
  <si>
    <t xml:space="preserve">L'utilisateur peut effectuer la démarche complètement via internet sur l’ensemble du territoire </t>
  </si>
  <si>
    <t>Dans le cas contraire</t>
  </si>
  <si>
    <t xml:space="preserve">La solution est en cours d’expérimentation sur un échantillon restreint d’utilisateurs ou de cas métier </t>
  </si>
  <si>
    <t>La solution est en cours de déploiement (l’ensemble des usagers n’y a pas encore accès ; ou alors sur une partie seulement des cas métier).</t>
  </si>
  <si>
    <t>Information non communiquée</t>
  </si>
  <si>
    <t>L'indice de satisfaction est calculé à partir des réponses des internautes à la question « Comment s'est passée cette démarche pour vous ? » du formulaire MonAvis présent à la fin des démarches administratives. Les réponses ayant reçu l'avis « Pas bien » comptent pour 0, les réponses ayant reçu l'avis « Moyen » comptent pour 1, les réponses ayant reçu l'avis « Très bien » comptent pour 2. Le taux de satisfaction est calculé en effectuant la moyenne de tous les avis recueillis et en rapportant cette moyenne à une échelle de 100%</t>
  </si>
  <si>
    <t>L'indice de satisfaction est indiqué lorsque le nombre d'avis déposés est supérieur à 100 pour en garantir la pertinence.
Si l’administration n’a pas encore placé le bouton MonAvis à la fin d'une démarche, le tableau affiche l’information « A venir »</t>
  </si>
  <si>
    <t>Identification via FranceConnect</t>
  </si>
  <si>
    <t xml:space="preserve">Lorsqu’une identification est requise, il est proposé à l’usager de s'authentifier via FranceConnect. </t>
  </si>
  <si>
    <t>Une identification est requise et la démarche propose une authentification via FranceConnect</t>
  </si>
  <si>
    <t xml:space="preserve">Une identification est requise et la démarche ne propose pas une authentification via FranceConnect </t>
  </si>
  <si>
    <t>Sans objet, la démarche ne nécessite pas d'identification ou concerne les entreprises</t>
  </si>
  <si>
    <t>Information non communiquée par le ministère</t>
  </si>
  <si>
    <t>Accessible sur smartphone</t>
  </si>
  <si>
    <t xml:space="preserve">L'interface de la démarche en ligne (ou app dédiée) est optimisée pour toutes les tailles d'écran </t>
  </si>
  <si>
    <t>Démarche accessible sur smartphone ou application mobile</t>
  </si>
  <si>
    <t>Défaut dans l'affichage mobile, ou certaines pages ne sont pas accessibles sur smartphone</t>
  </si>
  <si>
    <t>Démarche non accessible sur smartphone ou application mobile</t>
  </si>
  <si>
    <t>Non applicable</t>
  </si>
  <si>
    <t>Support de qualité</t>
  </si>
  <si>
    <t>Deux critères :
- Critère n°1: Chaque démarche en ligne propose au moins deux moyens de contact différents et facilement accessibles, dont un formulaire de contact
- Critère n°2: Pour chaque démarche en ligne, l'administration propose un accompagnement humain personnalisé.</t>
  </si>
  <si>
    <t>La démarche respecte les deux critères</t>
  </si>
  <si>
    <t>La démarche respecte un des deux critères</t>
  </si>
  <si>
    <t xml:space="preserve"> La démarche ne respecte aucun des deux critères</t>
  </si>
  <si>
    <t>Ce critère est évalué en prenant en compte la disponibilité du site (sur 6) et le temps de réponse (sur 4 points).
==&gt; Critère 1 : disponibilité  
- Supérieure à 99.9% = 6
- Entre 99.9% et 99.5% = 4
- Entre 99,5% et 99% = 3
- Entre 99% et 98% = 2
- Entre 98% et 95% = 0
- Inférieure à 95% = -6
==&gt; Critère 2 : temps de réponse
- Inférieure à 0.2 s = 4
- Entre 0.2s et 0.4s = 3
- Entre 0.4s et 0.6s = 2
- Entre 0.6s et 0.8s = 1
- Entre 0.8s et 1s = 0
- Supérieure à 1s = -4</t>
  </si>
  <si>
    <t xml:space="preserve">Le score total est évalué selon les règles suivantes : </t>
  </si>
  <si>
    <t>Score total supérieur à 7</t>
  </si>
  <si>
    <t>Score total entre 5 et 6</t>
  </si>
  <si>
    <t>Score total inférieur à 4</t>
  </si>
  <si>
    <t xml:space="preserve">Précisions sur le mode de calcul :
- test des ouvertures de session HTTP/HTTPS sont employées, afin de mesurer la disponibilité et le temps de réponse de la page sur l’URL renseignée (aucun parcours utilisateur n’est configuré=&gt; le mesure peut donner un résultat meilleur que la réalité)
- ce sont les réglages standard qui sont utilisés (fréquence de polling par exemple)
- mesure de disponibilité en 24/7, sur 30 jours, check chaque minute
</t>
  </si>
  <si>
    <t xml:space="preserve">Associations
</t>
  </si>
  <si>
    <t>Contrôle de légalité</t>
  </si>
  <si>
    <t>Elections</t>
  </si>
  <si>
    <t>Etrangers</t>
  </si>
  <si>
    <t>Famille</t>
  </si>
  <si>
    <t>Permis de conduire</t>
  </si>
  <si>
    <t>Plainte - Signalement</t>
  </si>
  <si>
    <t>Titres d'identité</t>
  </si>
  <si>
    <t>Vidéoprotection</t>
  </si>
  <si>
    <t>Véhicules  - infraction</t>
  </si>
  <si>
    <t>Véhicules</t>
  </si>
  <si>
    <t>Déclaration trimestrielle de prime d’activité au titre du régime agricole (MSA)</t>
  </si>
  <si>
    <t>Attestation d’accueil en mairie (justificatif d’hébergement établi par une personne accueillant un étranger pour une période inférieure à trois mois à son domicile lors de son séjour en France)</t>
  </si>
  <si>
    <r>
      <t>SYNTH</t>
    </r>
    <r>
      <rPr>
        <b/>
        <sz val="20"/>
        <color rgb="FF000000"/>
        <rFont val="Calibri"/>
        <family val="2"/>
      </rPr>
      <t>È</t>
    </r>
    <r>
      <rPr>
        <b/>
        <sz val="20"/>
        <color rgb="FF000000"/>
        <rFont val="Calibri"/>
        <family val="2"/>
        <charset val="1"/>
      </rPr>
      <t>SE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</si>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</sst>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[$-40C]mmm\-yy;@"/>
  </numFmts>
  <fonts count="19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2"/>
      <color rgb="FF00A933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rgb="FFFFBF00"/>
      <name val="Calibri"/>
      <family val="2"/>
      <charset val="1"/>
    </font>
    <font>
      <sz val="12"/>
      <color rgb="FFFF0000"/>
      <name val="Calibri"/>
      <family val="2"/>
      <charset val="1"/>
    </font>
    <font>
      <b/>
      <sz val="15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u/>
      <sz val="12"/>
      <color rgb="FF0000FF"/>
      <name val="Calibri"/>
      <family val="2"/>
      <charset val="1"/>
    </font>
    <font>
      <sz val="12"/>
      <name val="Calibri"/>
      <family val="2"/>
      <charset val="1"/>
    </font>
    <font>
      <sz val="10"/>
      <name val="Arial"/>
      <family val="2"/>
      <charset val="1"/>
    </font>
    <font>
      <b/>
      <sz val="2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b/>
      <i/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20"/>
      <color rgb="FF00000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rgb="FF729FCF"/>
        <bgColor rgb="FF8DB4E2"/>
      </patternFill>
    </fill>
    <fill>
      <patternFill patternType="solid">
        <fgColor rgb="FFB2B2B2"/>
        <bgColor rgb="FFBFBFBF"/>
      </patternFill>
    </fill>
    <fill>
      <patternFill patternType="solid">
        <fgColor rgb="FFDDDDDD"/>
        <bgColor rgb="FFD9D9D9"/>
      </patternFill>
    </fill>
    <fill>
      <patternFill patternType="solid">
        <fgColor rgb="FF27BF1B"/>
        <bgColor rgb="FF00A933"/>
      </patternFill>
    </fill>
    <fill>
      <patternFill patternType="solid">
        <fgColor rgb="FF00A933"/>
        <bgColor rgb="FF27BF1B"/>
      </patternFill>
    </fill>
    <fill>
      <patternFill patternType="solid">
        <fgColor rgb="FFFFBF00"/>
        <bgColor rgb="FFFFC000"/>
      </patternFill>
    </fill>
    <fill>
      <patternFill patternType="solid">
        <fgColor rgb="FFFF0000"/>
        <bgColor rgb="FFFF3333"/>
      </patternFill>
    </fill>
    <fill>
      <patternFill patternType="solid">
        <fgColor rgb="FFFFFFFF"/>
        <bgColor rgb="FFF2F2F2"/>
      </patternFill>
    </fill>
    <fill>
      <patternFill patternType="solid">
        <fgColor rgb="FFDBEEF4"/>
        <bgColor rgb="FFDCE6F2"/>
      </patternFill>
    </fill>
    <fill>
      <patternFill patternType="solid">
        <fgColor rgb="FFDAE3F3"/>
        <bgColor rgb="FFDCE6F2"/>
      </patternFill>
    </fill>
    <fill>
      <patternFill patternType="solid">
        <fgColor rgb="FFC6D9F1"/>
        <bgColor rgb="FFB9CDE5"/>
      </patternFill>
    </fill>
    <fill>
      <patternFill patternType="solid">
        <fgColor rgb="FFB9CDE5"/>
        <bgColor rgb="FFB4C7DC"/>
      </patternFill>
    </fill>
    <fill>
      <patternFill patternType="solid">
        <fgColor rgb="FFEEEEEE"/>
        <bgColor rgb="FFF2F2F2"/>
      </patternFill>
    </fill>
    <fill>
      <patternFill patternType="solid">
        <fgColor rgb="FFB4C7DC"/>
        <bgColor rgb="FFB9CDE5"/>
      </patternFill>
    </fill>
    <fill>
      <patternFill patternType="solid">
        <fgColor rgb="FFFDEADA"/>
        <bgColor rgb="FFFDE9D9"/>
      </patternFill>
    </fill>
    <fill>
      <patternFill patternType="solid">
        <fgColor rgb="FFFDE9D9"/>
        <bgColor rgb="FFFDEADA"/>
      </patternFill>
    </fill>
    <fill>
      <patternFill patternType="solid">
        <fgColor rgb="FFFCD5B5"/>
        <bgColor rgb="FFF2DCDB"/>
      </patternFill>
    </fill>
    <fill>
      <patternFill patternType="solid">
        <fgColor rgb="FFE6E0EC"/>
        <bgColor rgb="FFDAE3F3"/>
      </patternFill>
    </fill>
    <fill>
      <patternFill patternType="solid">
        <fgColor rgb="FFF2DCDB"/>
        <bgColor rgb="FFE6E0EC"/>
      </patternFill>
    </fill>
    <fill>
      <patternFill patternType="solid">
        <fgColor rgb="FFD99694"/>
        <bgColor rgb="FFB2B2B2"/>
      </patternFill>
    </fill>
    <fill>
      <patternFill patternType="solid">
        <fgColor rgb="FFEBF1DE"/>
        <bgColor rgb="FFEEEEEE"/>
      </patternFill>
    </fill>
    <fill>
      <patternFill patternType="solid">
        <fgColor rgb="FFDCE6F2"/>
        <bgColor rgb="FFDAE3F3"/>
      </patternFill>
    </fill>
    <fill>
      <patternFill patternType="solid">
        <fgColor rgb="FFD7E4BD"/>
        <bgColor rgb="FFDDD9C3"/>
      </patternFill>
    </fill>
    <fill>
      <patternFill patternType="solid">
        <fgColor rgb="FFDDD9C3"/>
        <bgColor rgb="FFD9D9D9"/>
      </patternFill>
    </fill>
    <fill>
      <patternFill patternType="solid">
        <fgColor rgb="FFF2F2F2"/>
        <bgColor rgb="FFEEEEEE"/>
      </patternFill>
    </fill>
    <fill>
      <patternFill patternType="solid">
        <fgColor rgb="FFBFBFBF"/>
        <bgColor rgb="FFB4C7DC"/>
      </patternFill>
    </fill>
    <fill>
      <patternFill patternType="solid">
        <fgColor rgb="FFFF3333"/>
        <bgColor rgb="FFFF0000"/>
      </patternFill>
    </fill>
    <fill>
      <patternFill patternType="solid">
        <fgColor rgb="FF8EB4E3"/>
        <bgColor rgb="FF8DB4E2"/>
      </patternFill>
    </fill>
    <fill>
      <patternFill patternType="solid">
        <fgColor rgb="FFFFC000"/>
        <bgColor rgb="FFFFBF00"/>
      </patternFill>
    </fill>
    <fill>
      <patternFill patternType="solid">
        <fgColor rgb="FFD9D9D9"/>
        <bgColor rgb="FFDDDDDD"/>
      </patternFill>
    </fill>
  </fills>
  <borders count="4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1">
    <xf numFmtId="0" fontId="0" fillId="0" borderId="0"/>
    <xf numFmtId="164" fontId="17" fillId="0" borderId="0" applyBorder="0" applyProtection="0"/>
    <xf numFmtId="0" fontId="9" fillId="0" borderId="0" applyBorder="0" applyProtection="0"/>
    <xf numFmtId="0" fontId="17" fillId="2" borderId="0" applyBorder="0" applyProtection="0"/>
    <xf numFmtId="0" fontId="17" fillId="3" borderId="0" applyBorder="0" applyProtection="0"/>
    <xf numFmtId="0" fontId="17" fillId="4" borderId="0" applyBorder="0" applyProtection="0"/>
    <xf numFmtId="0" fontId="17" fillId="5" borderId="0" applyBorder="0" applyProtection="0"/>
    <xf numFmtId="0" fontId="2" fillId="6" borderId="0" applyBorder="0" applyProtection="0"/>
    <xf numFmtId="0" fontId="3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4" fillId="0" borderId="0"/>
    <xf numFmtId="0" fontId="17" fillId="0" borderId="0" applyBorder="0" applyProtection="0"/>
    <xf numFmtId="0" fontId="4" fillId="0" borderId="0"/>
    <xf numFmtId="0" fontId="4" fillId="0" borderId="0"/>
    <xf numFmtId="0" fontId="4" fillId="0" borderId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4" fillId="0" borderId="0"/>
    <xf numFmtId="0" fontId="17" fillId="7" borderId="0" applyBorder="0" applyProtection="0"/>
    <xf numFmtId="0" fontId="5" fillId="7" borderId="0" applyBorder="0" applyProtection="0"/>
    <xf numFmtId="0" fontId="17" fillId="8" borderId="0" applyBorder="0" applyProtection="0"/>
    <xf numFmtId="0" fontId="6" fillId="8" borderId="0" applyBorder="0" applyProtection="0"/>
    <xf numFmtId="0" fontId="1" fillId="0" borderId="0"/>
  </cellStyleXfs>
  <cellXfs count="565">
    <xf numFmtId="0" fontId="0" fillId="0" borderId="0" xfId="0"/>
    <xf numFmtId="0" fontId="0" fillId="9" borderId="0" xfId="0" applyFill="1"/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top"/>
    </xf>
    <xf numFmtId="9" fontId="0" fillId="0" borderId="0" xfId="0" applyNumberFormat="1"/>
    <xf numFmtId="0" fontId="0" fillId="0" borderId="0" xfId="0" applyAlignment="1">
      <alignment horizontal="left"/>
    </xf>
    <xf numFmtId="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vertical="top"/>
    </xf>
    <xf numFmtId="1" fontId="0" fillId="0" borderId="0" xfId="0" applyNumberFormat="1" applyAlignment="1">
      <alignment horizontal="center" vertical="center"/>
    </xf>
    <xf numFmtId="0" fontId="0" fillId="9" borderId="0" xfId="0" applyFill="1" applyAlignment="1">
      <alignment wrapText="1"/>
    </xf>
    <xf numFmtId="0" fontId="0" fillId="0" borderId="0" xfId="0" applyAlignment="1">
      <alignment wrapText="1"/>
    </xf>
    <xf numFmtId="0" fontId="0" fillId="14" borderId="5" xfId="0" applyFont="1" applyFill="1" applyBorder="1" applyAlignment="1">
      <alignment horizontal="center" vertical="center"/>
    </xf>
    <xf numFmtId="0" fontId="0" fillId="14" borderId="5" xfId="0" applyFont="1" applyFill="1" applyBorder="1" applyAlignment="1">
      <alignment vertical="top" wrapText="1"/>
    </xf>
    <xf numFmtId="0" fontId="0" fillId="14" borderId="5" xfId="0" applyFont="1" applyFill="1" applyBorder="1"/>
    <xf numFmtId="3" fontId="0" fillId="14" borderId="5" xfId="0" applyNumberFormat="1" applyFont="1" applyFill="1" applyBorder="1" applyAlignment="1">
      <alignment horizontal="center" vertical="center"/>
    </xf>
    <xf numFmtId="3" fontId="17" fillId="14" borderId="5" xfId="1" applyNumberFormat="1" applyFill="1" applyBorder="1" applyAlignment="1" applyProtection="1">
      <alignment horizontal="center" vertical="center"/>
    </xf>
    <xf numFmtId="9" fontId="17" fillId="14" borderId="5" xfId="1" applyNumberFormat="1" applyFill="1" applyBorder="1" applyAlignment="1" applyProtection="1">
      <alignment horizontal="center" vertical="center"/>
    </xf>
    <xf numFmtId="9" fontId="0" fillId="14" borderId="5" xfId="0" applyNumberFormat="1" applyFont="1" applyFill="1" applyBorder="1" applyAlignment="1">
      <alignment horizontal="center" vertical="center"/>
    </xf>
    <xf numFmtId="0" fontId="0" fillId="0" borderId="0" xfId="0" applyBorder="1"/>
    <xf numFmtId="3" fontId="0" fillId="14" borderId="5" xfId="1" applyNumberFormat="1" applyFont="1" applyFill="1" applyBorder="1" applyAlignment="1" applyProtection="1">
      <alignment horizontal="center" vertical="center"/>
    </xf>
    <xf numFmtId="164" fontId="0" fillId="14" borderId="5" xfId="1" applyFont="1" applyFill="1" applyBorder="1" applyAlignment="1" applyProtection="1">
      <alignment horizontal="center" vertical="center"/>
    </xf>
    <xf numFmtId="9" fontId="0" fillId="14" borderId="5" xfId="1" applyNumberFormat="1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>
      <alignment vertical="top" wrapText="1"/>
    </xf>
    <xf numFmtId="0" fontId="0" fillId="4" borderId="5" xfId="0" applyFont="1" applyFill="1" applyBorder="1"/>
    <xf numFmtId="0" fontId="0" fillId="4" borderId="5" xfId="0" applyFont="1" applyFill="1" applyBorder="1" applyAlignment="1">
      <alignment horizontal="center" vertical="center"/>
    </xf>
    <xf numFmtId="3" fontId="0" fillId="4" borderId="5" xfId="0" applyNumberFormat="1" applyFont="1" applyFill="1" applyBorder="1" applyAlignment="1">
      <alignment horizontal="center" vertical="center"/>
    </xf>
    <xf numFmtId="3" fontId="0" fillId="4" borderId="5" xfId="1" applyNumberFormat="1" applyFont="1" applyFill="1" applyBorder="1" applyAlignment="1" applyProtection="1">
      <alignment horizontal="center" vertical="center"/>
    </xf>
    <xf numFmtId="9" fontId="17" fillId="4" borderId="5" xfId="1" applyNumberFormat="1" applyFill="1" applyBorder="1" applyAlignment="1" applyProtection="1">
      <alignment horizontal="center" vertical="center"/>
    </xf>
    <xf numFmtId="9" fontId="0" fillId="4" borderId="5" xfId="0" applyNumberFormat="1" applyFont="1" applyFill="1" applyBorder="1" applyAlignment="1">
      <alignment horizontal="center" vertical="center"/>
    </xf>
    <xf numFmtId="164" fontId="0" fillId="4" borderId="5" xfId="1" applyFont="1" applyFill="1" applyBorder="1" applyAlignment="1" applyProtection="1">
      <alignment horizontal="center" vertical="center"/>
    </xf>
    <xf numFmtId="9" fontId="0" fillId="4" borderId="5" xfId="1" applyNumberFormat="1" applyFont="1" applyFill="1" applyBorder="1" applyAlignment="1" applyProtection="1">
      <alignment horizontal="center" vertical="center"/>
    </xf>
    <xf numFmtId="0" fontId="0" fillId="15" borderId="5" xfId="0" applyFont="1" applyFill="1" applyBorder="1" applyAlignment="1">
      <alignment horizontal="center" vertical="center"/>
    </xf>
    <xf numFmtId="0" fontId="0" fillId="15" borderId="5" xfId="0" applyFont="1" applyFill="1" applyBorder="1" applyAlignment="1">
      <alignment vertical="top" wrapText="1"/>
    </xf>
    <xf numFmtId="0" fontId="0" fillId="15" borderId="5" xfId="0" applyFont="1" applyFill="1" applyBorder="1"/>
    <xf numFmtId="3" fontId="0" fillId="15" borderId="5" xfId="0" applyNumberFormat="1" applyFont="1" applyFill="1" applyBorder="1" applyAlignment="1">
      <alignment horizontal="center" vertical="center"/>
    </xf>
    <xf numFmtId="3" fontId="17" fillId="15" borderId="5" xfId="1" applyNumberFormat="1" applyFill="1" applyBorder="1" applyAlignment="1" applyProtection="1">
      <alignment horizontal="center" vertical="center"/>
    </xf>
    <xf numFmtId="9" fontId="17" fillId="15" borderId="5" xfId="1" applyNumberFormat="1" applyFill="1" applyBorder="1" applyAlignment="1" applyProtection="1">
      <alignment horizontal="center" vertical="center"/>
    </xf>
    <xf numFmtId="9" fontId="0" fillId="15" borderId="5" xfId="0" applyNumberFormat="1" applyFont="1" applyFill="1" applyBorder="1" applyAlignment="1">
      <alignment horizontal="center" vertical="center"/>
    </xf>
    <xf numFmtId="9" fontId="0" fillId="15" borderId="5" xfId="1" applyNumberFormat="1" applyFont="1" applyFill="1" applyBorder="1" applyAlignment="1" applyProtection="1">
      <alignment horizontal="center" vertical="center"/>
    </xf>
    <xf numFmtId="164" fontId="0" fillId="15" borderId="5" xfId="1" applyFont="1" applyFill="1" applyBorder="1" applyAlignment="1" applyProtection="1">
      <alignment horizontal="center" vertical="center"/>
    </xf>
    <xf numFmtId="3" fontId="0" fillId="15" borderId="5" xfId="1" applyNumberFormat="1" applyFont="1" applyFill="1" applyBorder="1" applyAlignment="1" applyProtection="1">
      <alignment horizontal="center" vertical="center"/>
    </xf>
    <xf numFmtId="3" fontId="17" fillId="15" borderId="5" xfId="15" applyNumberFormat="1" applyFill="1" applyBorder="1" applyAlignment="1" applyProtection="1">
      <alignment horizontal="center" vertical="center"/>
    </xf>
    <xf numFmtId="9" fontId="0" fillId="15" borderId="5" xfId="15" applyNumberFormat="1" applyFont="1" applyFill="1" applyBorder="1" applyAlignment="1" applyProtection="1">
      <alignment horizontal="center" vertical="center"/>
    </xf>
    <xf numFmtId="164" fontId="0" fillId="15" borderId="5" xfId="15" applyFont="1" applyFill="1" applyBorder="1" applyAlignment="1" applyProtection="1">
      <alignment horizontal="center" vertical="center"/>
    </xf>
    <xf numFmtId="0" fontId="0" fillId="16" borderId="5" xfId="0" applyFont="1" applyFill="1" applyBorder="1" applyAlignment="1">
      <alignment horizontal="center" vertical="center"/>
    </xf>
    <xf numFmtId="164" fontId="0" fillId="16" borderId="5" xfId="1" applyFont="1" applyFill="1" applyBorder="1" applyAlignment="1" applyProtection="1">
      <alignment vertical="top" wrapText="1"/>
    </xf>
    <xf numFmtId="164" fontId="0" fillId="16" borderId="5" xfId="1" applyFont="1" applyFill="1" applyBorder="1" applyProtection="1"/>
    <xf numFmtId="3" fontId="0" fillId="16" borderId="5" xfId="1" applyNumberFormat="1" applyFont="1" applyFill="1" applyBorder="1" applyAlignment="1" applyProtection="1">
      <alignment horizontal="center" vertical="center"/>
    </xf>
    <xf numFmtId="164" fontId="0" fillId="16" borderId="5" xfId="1" applyFont="1" applyFill="1" applyBorder="1" applyAlignment="1" applyProtection="1">
      <alignment horizontal="center" vertical="center"/>
    </xf>
    <xf numFmtId="3" fontId="17" fillId="16" borderId="5" xfId="1" applyNumberFormat="1" applyFill="1" applyBorder="1" applyAlignment="1" applyProtection="1">
      <alignment horizontal="center" vertical="center"/>
    </xf>
    <xf numFmtId="9" fontId="17" fillId="16" borderId="5" xfId="1" applyNumberFormat="1" applyFill="1" applyBorder="1" applyAlignment="1" applyProtection="1">
      <alignment horizontal="center" vertical="center"/>
    </xf>
    <xf numFmtId="9" fontId="0" fillId="16" borderId="5" xfId="0" applyNumberFormat="1" applyFont="1" applyFill="1" applyBorder="1" applyAlignment="1">
      <alignment horizontal="center" vertical="center"/>
    </xf>
    <xf numFmtId="3" fontId="0" fillId="16" borderId="5" xfId="0" applyNumberFormat="1" applyFont="1" applyFill="1" applyBorder="1" applyAlignment="1">
      <alignment horizontal="center" vertical="center"/>
    </xf>
    <xf numFmtId="9" fontId="0" fillId="16" borderId="5" xfId="1" applyNumberFormat="1" applyFont="1" applyFill="1" applyBorder="1" applyAlignment="1" applyProtection="1">
      <alignment horizontal="center" vertical="center"/>
    </xf>
    <xf numFmtId="3" fontId="0" fillId="17" borderId="5" xfId="1" applyNumberFormat="1" applyFont="1" applyFill="1" applyBorder="1" applyAlignment="1" applyProtection="1">
      <alignment horizontal="center" vertical="top"/>
    </xf>
    <xf numFmtId="164" fontId="0" fillId="18" borderId="5" xfId="1" applyFont="1" applyFill="1" applyBorder="1" applyAlignment="1" applyProtection="1">
      <alignment vertical="top" wrapText="1"/>
    </xf>
    <xf numFmtId="164" fontId="0" fillId="18" borderId="5" xfId="1" applyFont="1" applyFill="1" applyBorder="1" applyProtection="1"/>
    <xf numFmtId="0" fontId="0" fillId="18" borderId="5" xfId="0" applyFont="1" applyFill="1" applyBorder="1" applyAlignment="1">
      <alignment horizontal="center" vertical="center"/>
    </xf>
    <xf numFmtId="3" fontId="0" fillId="18" borderId="5" xfId="1" applyNumberFormat="1" applyFont="1" applyFill="1" applyBorder="1" applyAlignment="1" applyProtection="1">
      <alignment horizontal="center" vertical="center"/>
    </xf>
    <xf numFmtId="164" fontId="0" fillId="18" borderId="5" xfId="1" applyFont="1" applyFill="1" applyBorder="1" applyAlignment="1" applyProtection="1">
      <alignment horizontal="center" vertical="center"/>
    </xf>
    <xf numFmtId="3" fontId="17" fillId="18" borderId="5" xfId="1" applyNumberFormat="1" applyFill="1" applyBorder="1" applyAlignment="1" applyProtection="1">
      <alignment horizontal="center" vertical="center"/>
    </xf>
    <xf numFmtId="9" fontId="17" fillId="18" borderId="5" xfId="1" applyNumberFormat="1" applyFill="1" applyBorder="1" applyAlignment="1" applyProtection="1">
      <alignment horizontal="center" vertical="center"/>
    </xf>
    <xf numFmtId="9" fontId="0" fillId="18" borderId="5" xfId="0" applyNumberFormat="1" applyFont="1" applyFill="1" applyBorder="1" applyAlignment="1">
      <alignment horizontal="center" vertical="center"/>
    </xf>
    <xf numFmtId="3" fontId="0" fillId="18" borderId="5" xfId="0" applyNumberFormat="1" applyFont="1" applyFill="1" applyBorder="1" applyAlignment="1">
      <alignment horizontal="center" vertical="center"/>
    </xf>
    <xf numFmtId="9" fontId="0" fillId="18" borderId="5" xfId="1" applyNumberFormat="1" applyFont="1" applyFill="1" applyBorder="1" applyAlignment="1" applyProtection="1">
      <alignment horizontal="center" vertical="center"/>
    </xf>
    <xf numFmtId="0" fontId="0" fillId="19" borderId="5" xfId="0" applyFont="1" applyFill="1" applyBorder="1" applyAlignment="1">
      <alignment vertical="top" wrapText="1"/>
    </xf>
    <xf numFmtId="0" fontId="0" fillId="19" borderId="5" xfId="0" applyFont="1" applyFill="1" applyBorder="1"/>
    <xf numFmtId="0" fontId="0" fillId="19" borderId="5" xfId="0" applyFont="1" applyFill="1" applyBorder="1" applyAlignment="1">
      <alignment horizontal="center" vertical="center"/>
    </xf>
    <xf numFmtId="3" fontId="0" fillId="19" borderId="5" xfId="1" applyNumberFormat="1" applyFont="1" applyFill="1" applyBorder="1" applyAlignment="1" applyProtection="1">
      <alignment horizontal="center" vertical="center"/>
    </xf>
    <xf numFmtId="164" fontId="0" fillId="19" borderId="5" xfId="1" applyFont="1" applyFill="1" applyBorder="1" applyAlignment="1" applyProtection="1">
      <alignment horizontal="center" vertical="center"/>
    </xf>
    <xf numFmtId="3" fontId="17" fillId="19" borderId="5" xfId="1" applyNumberFormat="1" applyFill="1" applyBorder="1" applyAlignment="1" applyProtection="1">
      <alignment horizontal="center" vertical="center"/>
    </xf>
    <xf numFmtId="9" fontId="17" fillId="19" borderId="5" xfId="1" applyNumberFormat="1" applyFill="1" applyBorder="1" applyAlignment="1" applyProtection="1">
      <alignment horizontal="center" vertical="center"/>
    </xf>
    <xf numFmtId="9" fontId="0" fillId="19" borderId="5" xfId="0" applyNumberFormat="1" applyFont="1" applyFill="1" applyBorder="1" applyAlignment="1">
      <alignment horizontal="center" vertical="center"/>
    </xf>
    <xf numFmtId="3" fontId="0" fillId="19" borderId="5" xfId="0" applyNumberFormat="1" applyFont="1" applyFill="1" applyBorder="1" applyAlignment="1">
      <alignment horizontal="center" vertical="center"/>
    </xf>
    <xf numFmtId="9" fontId="0" fillId="19" borderId="5" xfId="1" applyNumberFormat="1" applyFont="1" applyFill="1" applyBorder="1" applyAlignment="1" applyProtection="1">
      <alignment horizontal="center" vertical="center"/>
    </xf>
    <xf numFmtId="0" fontId="0" fillId="20" borderId="5" xfId="0" applyFont="1" applyFill="1" applyBorder="1" applyAlignment="1">
      <alignment horizontal="center" vertical="center"/>
    </xf>
    <xf numFmtId="0" fontId="0" fillId="20" borderId="5" xfId="0" applyFont="1" applyFill="1" applyBorder="1" applyAlignment="1">
      <alignment vertical="top" wrapText="1"/>
    </xf>
    <xf numFmtId="0" fontId="0" fillId="20" borderId="5" xfId="0" applyFont="1" applyFill="1" applyBorder="1"/>
    <xf numFmtId="3" fontId="0" fillId="20" borderId="5" xfId="1" applyNumberFormat="1" applyFont="1" applyFill="1" applyBorder="1" applyAlignment="1" applyProtection="1">
      <alignment horizontal="center" vertical="center"/>
    </xf>
    <xf numFmtId="164" fontId="0" fillId="20" borderId="5" xfId="1" applyFont="1" applyFill="1" applyBorder="1" applyAlignment="1" applyProtection="1">
      <alignment horizontal="center" vertical="center"/>
    </xf>
    <xf numFmtId="3" fontId="17" fillId="20" borderId="5" xfId="1" applyNumberFormat="1" applyFill="1" applyBorder="1" applyAlignment="1" applyProtection="1">
      <alignment horizontal="center" vertical="center"/>
    </xf>
    <xf numFmtId="9" fontId="17" fillId="20" borderId="5" xfId="1" applyNumberFormat="1" applyFill="1" applyBorder="1" applyAlignment="1" applyProtection="1">
      <alignment horizontal="center" vertical="center"/>
    </xf>
    <xf numFmtId="9" fontId="0" fillId="20" borderId="5" xfId="0" applyNumberFormat="1" applyFont="1" applyFill="1" applyBorder="1" applyAlignment="1">
      <alignment horizontal="center" vertical="center"/>
    </xf>
    <xf numFmtId="0" fontId="0" fillId="20" borderId="5" xfId="0" applyFont="1" applyFill="1" applyBorder="1" applyAlignment="1">
      <alignment wrapText="1"/>
    </xf>
    <xf numFmtId="0" fontId="0" fillId="21" borderId="5" xfId="0" applyFont="1" applyFill="1" applyBorder="1" applyAlignment="1">
      <alignment vertical="top" wrapText="1"/>
    </xf>
    <xf numFmtId="0" fontId="0" fillId="21" borderId="5" xfId="0" applyFont="1" applyFill="1" applyBorder="1"/>
    <xf numFmtId="0" fontId="0" fillId="21" borderId="5" xfId="0" applyFont="1" applyFill="1" applyBorder="1" applyAlignment="1">
      <alignment horizontal="center" vertical="center"/>
    </xf>
    <xf numFmtId="3" fontId="0" fillId="21" borderId="5" xfId="1" applyNumberFormat="1" applyFont="1" applyFill="1" applyBorder="1" applyAlignment="1" applyProtection="1">
      <alignment horizontal="center" vertical="center"/>
    </xf>
    <xf numFmtId="3" fontId="17" fillId="21" borderId="5" xfId="1" applyNumberFormat="1" applyFill="1" applyBorder="1" applyAlignment="1" applyProtection="1">
      <alignment horizontal="center" vertical="center"/>
    </xf>
    <xf numFmtId="9" fontId="17" fillId="21" borderId="5" xfId="1" applyNumberFormat="1" applyFill="1" applyBorder="1" applyAlignment="1" applyProtection="1">
      <alignment horizontal="center" vertical="center"/>
    </xf>
    <xf numFmtId="9" fontId="0" fillId="21" borderId="5" xfId="0" applyNumberFormat="1" applyFont="1" applyFill="1" applyBorder="1" applyAlignment="1">
      <alignment horizontal="center" vertical="center"/>
    </xf>
    <xf numFmtId="164" fontId="0" fillId="21" borderId="5" xfId="1" applyFont="1" applyFill="1" applyBorder="1" applyAlignment="1" applyProtection="1">
      <alignment horizontal="center" vertical="center"/>
    </xf>
    <xf numFmtId="9" fontId="0" fillId="21" borderId="5" xfId="1" applyNumberFormat="1" applyFont="1" applyFill="1" applyBorder="1" applyAlignment="1" applyProtection="1">
      <alignment horizontal="center" vertical="center"/>
    </xf>
    <xf numFmtId="0" fontId="0" fillId="22" borderId="5" xfId="0" applyFont="1" applyFill="1" applyBorder="1" applyAlignment="1">
      <alignment vertical="top" wrapText="1"/>
    </xf>
    <xf numFmtId="0" fontId="0" fillId="22" borderId="5" xfId="0" applyFont="1" applyFill="1" applyBorder="1"/>
    <xf numFmtId="0" fontId="0" fillId="22" borderId="5" xfId="0" applyFont="1" applyFill="1" applyBorder="1" applyAlignment="1">
      <alignment horizontal="center" vertical="center"/>
    </xf>
    <xf numFmtId="3" fontId="0" fillId="22" borderId="5" xfId="1" applyNumberFormat="1" applyFont="1" applyFill="1" applyBorder="1" applyAlignment="1" applyProtection="1">
      <alignment horizontal="center" vertical="center"/>
    </xf>
    <xf numFmtId="164" fontId="0" fillId="22" borderId="5" xfId="1" applyFont="1" applyFill="1" applyBorder="1" applyAlignment="1" applyProtection="1">
      <alignment horizontal="center" vertical="center"/>
    </xf>
    <xf numFmtId="3" fontId="17" fillId="22" borderId="5" xfId="1" applyNumberFormat="1" applyFill="1" applyBorder="1" applyAlignment="1" applyProtection="1">
      <alignment horizontal="center" vertical="center"/>
    </xf>
    <xf numFmtId="9" fontId="17" fillId="22" borderId="5" xfId="1" applyNumberFormat="1" applyFill="1" applyBorder="1" applyAlignment="1" applyProtection="1">
      <alignment horizontal="center" vertical="center"/>
    </xf>
    <xf numFmtId="9" fontId="0" fillId="22" borderId="5" xfId="0" applyNumberFormat="1" applyFont="1" applyFill="1" applyBorder="1" applyAlignment="1">
      <alignment horizontal="center" vertical="center"/>
    </xf>
    <xf numFmtId="0" fontId="0" fillId="18" borderId="5" xfId="0" applyFont="1" applyFill="1" applyBorder="1" applyAlignment="1">
      <alignment vertical="top" wrapText="1"/>
    </xf>
    <xf numFmtId="0" fontId="0" fillId="18" borderId="5" xfId="0" applyFont="1" applyFill="1" applyBorder="1"/>
    <xf numFmtId="0" fontId="0" fillId="23" borderId="5" xfId="0" applyFont="1" applyFill="1" applyBorder="1" applyAlignment="1">
      <alignment vertical="top" wrapText="1"/>
    </xf>
    <xf numFmtId="0" fontId="0" fillId="23" borderId="5" xfId="0" applyFont="1" applyFill="1" applyBorder="1"/>
    <xf numFmtId="0" fontId="0" fillId="23" borderId="5" xfId="0" applyFont="1" applyFill="1" applyBorder="1" applyAlignment="1">
      <alignment horizontal="center" vertical="center"/>
    </xf>
    <xf numFmtId="3" fontId="0" fillId="23" borderId="5" xfId="1" applyNumberFormat="1" applyFont="1" applyFill="1" applyBorder="1" applyAlignment="1" applyProtection="1">
      <alignment horizontal="center" vertical="center"/>
    </xf>
    <xf numFmtId="164" fontId="0" fillId="23" borderId="5" xfId="1" applyFont="1" applyFill="1" applyBorder="1" applyAlignment="1" applyProtection="1">
      <alignment horizontal="center" vertical="center"/>
    </xf>
    <xf numFmtId="3" fontId="17" fillId="23" borderId="5" xfId="1" applyNumberFormat="1" applyFill="1" applyBorder="1" applyAlignment="1" applyProtection="1">
      <alignment horizontal="center" vertical="center"/>
    </xf>
    <xf numFmtId="9" fontId="17" fillId="23" borderId="5" xfId="1" applyNumberFormat="1" applyFill="1" applyBorder="1" applyAlignment="1" applyProtection="1">
      <alignment horizontal="center" vertical="center"/>
    </xf>
    <xf numFmtId="9" fontId="0" fillId="23" borderId="5" xfId="0" applyNumberFormat="1" applyFont="1" applyFill="1" applyBorder="1" applyAlignment="1">
      <alignment horizontal="center" vertical="center"/>
    </xf>
    <xf numFmtId="0" fontId="0" fillId="24" borderId="5" xfId="0" applyFont="1" applyFill="1" applyBorder="1" applyAlignment="1">
      <alignment vertical="top" wrapText="1"/>
    </xf>
    <xf numFmtId="0" fontId="0" fillId="24" borderId="5" xfId="0" applyFont="1" applyFill="1" applyBorder="1"/>
    <xf numFmtId="0" fontId="0" fillId="24" borderId="5" xfId="0" applyFont="1" applyFill="1" applyBorder="1" applyAlignment="1">
      <alignment horizontal="center" vertical="center"/>
    </xf>
    <xf numFmtId="3" fontId="0" fillId="24" borderId="5" xfId="0" applyNumberFormat="1" applyFont="1" applyFill="1" applyBorder="1" applyAlignment="1">
      <alignment horizontal="center" vertical="center"/>
    </xf>
    <xf numFmtId="3" fontId="17" fillId="24" borderId="5" xfId="1" applyNumberFormat="1" applyFill="1" applyBorder="1" applyAlignment="1" applyProtection="1">
      <alignment horizontal="center" vertical="center"/>
    </xf>
    <xf numFmtId="9" fontId="17" fillId="24" borderId="5" xfId="1" applyNumberFormat="1" applyFill="1" applyBorder="1" applyAlignment="1" applyProtection="1">
      <alignment horizontal="center" vertical="center"/>
    </xf>
    <xf numFmtId="9" fontId="0" fillId="24" borderId="5" xfId="0" applyNumberFormat="1" applyFont="1" applyFill="1" applyBorder="1" applyAlignment="1">
      <alignment horizontal="center" vertical="center"/>
    </xf>
    <xf numFmtId="3" fontId="0" fillId="24" borderId="5" xfId="1" applyNumberFormat="1" applyFont="1" applyFill="1" applyBorder="1" applyAlignment="1" applyProtection="1">
      <alignment horizontal="center" vertical="center"/>
    </xf>
    <xf numFmtId="9" fontId="0" fillId="24" borderId="5" xfId="1" applyNumberFormat="1" applyFont="1" applyFill="1" applyBorder="1" applyAlignment="1" applyProtection="1">
      <alignment horizontal="center" vertical="center"/>
    </xf>
    <xf numFmtId="0" fontId="0" fillId="25" borderId="5" xfId="0" applyFont="1" applyFill="1" applyBorder="1" applyAlignment="1">
      <alignment vertical="top" wrapText="1"/>
    </xf>
    <xf numFmtId="0" fontId="0" fillId="25" borderId="5" xfId="0" applyFont="1" applyFill="1" applyBorder="1"/>
    <xf numFmtId="0" fontId="0" fillId="25" borderId="5" xfId="0" applyFont="1" applyFill="1" applyBorder="1" applyAlignment="1">
      <alignment horizontal="center" vertical="center"/>
    </xf>
    <xf numFmtId="164" fontId="0" fillId="25" borderId="5" xfId="1" applyFont="1" applyFill="1" applyBorder="1" applyAlignment="1" applyProtection="1">
      <alignment horizontal="center" vertical="center"/>
    </xf>
    <xf numFmtId="3" fontId="17" fillId="25" borderId="5" xfId="1" applyNumberFormat="1" applyFill="1" applyBorder="1" applyAlignment="1" applyProtection="1">
      <alignment horizontal="center" vertical="center"/>
    </xf>
    <xf numFmtId="9" fontId="17" fillId="25" borderId="5" xfId="1" applyNumberFormat="1" applyFill="1" applyBorder="1" applyAlignment="1" applyProtection="1">
      <alignment horizontal="center" vertical="center"/>
    </xf>
    <xf numFmtId="9" fontId="0" fillId="25" borderId="5" xfId="0" applyNumberFormat="1" applyFont="1" applyFill="1" applyBorder="1" applyAlignment="1">
      <alignment horizontal="center" vertical="center"/>
    </xf>
    <xf numFmtId="3" fontId="0" fillId="25" borderId="5" xfId="0" applyNumberFormat="1" applyFont="1" applyFill="1" applyBorder="1" applyAlignment="1">
      <alignment horizontal="center" vertical="center"/>
    </xf>
    <xf numFmtId="9" fontId="0" fillId="25" borderId="5" xfId="1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/>
    <xf numFmtId="0" fontId="0" fillId="0" borderId="0" xfId="0" applyBorder="1" applyAlignment="1">
      <alignment wrapText="1"/>
    </xf>
    <xf numFmtId="49" fontId="0" fillId="0" borderId="0" xfId="0" applyNumberFormat="1" applyAlignment="1">
      <alignment horizontal="center" vertical="top"/>
    </xf>
    <xf numFmtId="10" fontId="0" fillId="0" borderId="0" xfId="0" applyNumberFormat="1" applyAlignment="1">
      <alignment horizontal="center" vertical="top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Alignment="1">
      <alignment horizontal="center" wrapText="1"/>
    </xf>
    <xf numFmtId="0" fontId="0" fillId="9" borderId="0" xfId="0" applyFill="1" applyBorder="1" applyAlignment="1">
      <alignment wrapText="1"/>
    </xf>
    <xf numFmtId="0" fontId="0" fillId="9" borderId="0" xfId="0" applyFill="1" applyAlignment="1">
      <alignment horizontal="left" vertical="top"/>
    </xf>
    <xf numFmtId="0" fontId="0" fillId="9" borderId="0" xfId="0" applyFill="1" applyAlignment="1">
      <alignment horizontal="center" vertical="center"/>
    </xf>
    <xf numFmtId="49" fontId="0" fillId="9" borderId="0" xfId="0" applyNumberFormat="1" applyFill="1" applyAlignment="1">
      <alignment horizontal="center" vertical="top"/>
    </xf>
    <xf numFmtId="10" fontId="0" fillId="9" borderId="0" xfId="0" applyNumberFormat="1" applyFill="1" applyBorder="1" applyAlignment="1">
      <alignment horizontal="center" vertical="top"/>
    </xf>
    <xf numFmtId="0" fontId="0" fillId="9" borderId="0" xfId="0" applyFill="1" applyAlignment="1">
      <alignment horizontal="right" vertical="top" wrapText="1"/>
    </xf>
    <xf numFmtId="0" fontId="0" fillId="9" borderId="0" xfId="0" applyFill="1" applyAlignment="1">
      <alignment horizontal="right" wrapText="1"/>
    </xf>
    <xf numFmtId="0" fontId="0" fillId="9" borderId="0" xfId="0" applyFill="1" applyBorder="1" applyAlignment="1">
      <alignment vertical="top"/>
    </xf>
    <xf numFmtId="0" fontId="0" fillId="9" borderId="0" xfId="0" applyFill="1" applyAlignment="1">
      <alignment horizontal="left"/>
    </xf>
    <xf numFmtId="1" fontId="0" fillId="9" borderId="0" xfId="0" applyNumberFormat="1" applyFill="1" applyAlignment="1">
      <alignment horizontal="center" vertical="center"/>
    </xf>
    <xf numFmtId="0" fontId="12" fillId="9" borderId="0" xfId="0" applyFont="1" applyFill="1" applyBorder="1" applyAlignment="1">
      <alignment horizontal="left" vertical="top"/>
    </xf>
    <xf numFmtId="10" fontId="0" fillId="9" borderId="0" xfId="0" applyNumberFormat="1" applyFill="1" applyAlignment="1">
      <alignment horizontal="center" vertical="top"/>
    </xf>
    <xf numFmtId="49" fontId="0" fillId="9" borderId="0" xfId="0" applyNumberFormat="1" applyFill="1" applyBorder="1" applyAlignment="1">
      <alignment horizontal="center" vertical="top"/>
    </xf>
    <xf numFmtId="1" fontId="0" fillId="9" borderId="0" xfId="0" applyNumberFormat="1" applyFill="1" applyBorder="1" applyAlignment="1">
      <alignment horizontal="center" vertical="center"/>
    </xf>
    <xf numFmtId="0" fontId="13" fillId="12" borderId="5" xfId="0" applyFont="1" applyFill="1" applyBorder="1" applyAlignment="1">
      <alignment horizontal="center" vertical="center" wrapText="1"/>
    </xf>
    <xf numFmtId="0" fontId="14" fillId="12" borderId="8" xfId="0" applyFont="1" applyFill="1" applyBorder="1" applyAlignment="1">
      <alignment horizontal="center" vertical="center" wrapText="1"/>
    </xf>
    <xf numFmtId="0" fontId="0" fillId="26" borderId="5" xfId="0" applyFill="1" applyBorder="1" applyAlignment="1">
      <alignment horizontal="center" vertical="center" wrapText="1"/>
    </xf>
    <xf numFmtId="1" fontId="15" fillId="26" borderId="8" xfId="0" applyNumberFormat="1" applyFont="1" applyFill="1" applyBorder="1" applyAlignment="1">
      <alignment horizontal="center"/>
    </xf>
    <xf numFmtId="0" fontId="8" fillId="0" borderId="0" xfId="0" applyFont="1"/>
    <xf numFmtId="0" fontId="8" fillId="27" borderId="5" xfId="0" applyFont="1" applyFill="1" applyBorder="1" applyAlignment="1">
      <alignment horizontal="center" vertical="center" wrapText="1"/>
    </xf>
    <xf numFmtId="1" fontId="16" fillId="27" borderId="8" xfId="0" applyNumberFormat="1" applyFont="1" applyFill="1" applyBorder="1" applyAlignment="1">
      <alignment horizontal="center"/>
    </xf>
    <xf numFmtId="0" fontId="0" fillId="9" borderId="1" xfId="0" applyFill="1" applyBorder="1" applyAlignment="1">
      <alignment wrapText="1"/>
    </xf>
    <xf numFmtId="0" fontId="0" fillId="9" borderId="1" xfId="0" applyFill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0" fillId="9" borderId="0" xfId="0" applyFill="1" applyBorder="1" applyAlignment="1">
      <alignment horizontal="center" vertical="center" wrapText="1"/>
    </xf>
    <xf numFmtId="0" fontId="0" fillId="9" borderId="0" xfId="0" applyFill="1" applyAlignment="1">
      <alignment horizontal="left" vertical="top" wrapText="1"/>
    </xf>
    <xf numFmtId="0" fontId="0" fillId="5" borderId="12" xfId="0" applyFont="1" applyFill="1" applyBorder="1" applyAlignment="1">
      <alignment horizontal="center" vertical="center" wrapText="1"/>
    </xf>
    <xf numFmtId="0" fontId="0" fillId="28" borderId="13" xfId="0" applyFont="1" applyFill="1" applyBorder="1" applyAlignment="1">
      <alignment horizontal="center" vertical="center" wrapText="1"/>
    </xf>
    <xf numFmtId="0" fontId="0" fillId="29" borderId="13" xfId="0" applyFont="1" applyFill="1" applyBorder="1" applyAlignment="1">
      <alignment horizontal="center" vertical="center" wrapText="1"/>
    </xf>
    <xf numFmtId="0" fontId="0" fillId="30" borderId="13" xfId="0" applyFont="1" applyFill="1" applyBorder="1" applyAlignment="1">
      <alignment horizontal="center" vertical="center" wrapText="1"/>
    </xf>
    <xf numFmtId="0" fontId="0" fillId="27" borderId="15" xfId="0" applyFont="1" applyFill="1" applyBorder="1" applyAlignment="1">
      <alignment horizontal="center" vertical="center" wrapText="1"/>
    </xf>
    <xf numFmtId="0" fontId="0" fillId="9" borderId="18" xfId="0" applyFill="1" applyBorder="1" applyAlignment="1">
      <alignment vertical="center"/>
    </xf>
    <xf numFmtId="0" fontId="0" fillId="31" borderId="13" xfId="0" applyFont="1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/>
    </xf>
    <xf numFmtId="0" fontId="0" fillId="9" borderId="17" xfId="0" applyFill="1" applyBorder="1" applyAlignment="1">
      <alignment horizontal="right" vertical="top" wrapText="1"/>
    </xf>
    <xf numFmtId="0" fontId="0" fillId="5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9" borderId="18" xfId="0" applyFill="1" applyBorder="1"/>
    <xf numFmtId="0" fontId="0" fillId="14" borderId="14" xfId="0" applyFont="1" applyFill="1" applyBorder="1" applyAlignment="1">
      <alignment horizontal="center" vertical="center"/>
    </xf>
    <xf numFmtId="0" fontId="0" fillId="15" borderId="14" xfId="0" applyFont="1" applyFill="1" applyBorder="1" applyAlignment="1">
      <alignment horizontal="center" vertical="center"/>
    </xf>
    <xf numFmtId="0" fontId="0" fillId="16" borderId="14" xfId="0" applyFont="1" applyFill="1" applyBorder="1" applyAlignment="1">
      <alignment horizontal="center" vertical="center"/>
    </xf>
    <xf numFmtId="0" fontId="0" fillId="18" borderId="14" xfId="0" applyFont="1" applyFill="1" applyBorder="1" applyAlignment="1">
      <alignment horizontal="center" vertical="center"/>
    </xf>
    <xf numFmtId="0" fontId="0" fillId="20" borderId="14" xfId="0" applyFont="1" applyFill="1" applyBorder="1" applyAlignment="1">
      <alignment horizontal="center" vertical="center"/>
    </xf>
    <xf numFmtId="0" fontId="0" fillId="21" borderId="14" xfId="0" applyFont="1" applyFill="1" applyBorder="1" applyAlignment="1">
      <alignment horizontal="center" vertical="center"/>
    </xf>
    <xf numFmtId="0" fontId="0" fillId="22" borderId="14" xfId="0" applyFont="1" applyFill="1" applyBorder="1" applyAlignment="1">
      <alignment horizontal="center" vertical="center"/>
    </xf>
    <xf numFmtId="0" fontId="0" fillId="23" borderId="1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top"/>
    </xf>
    <xf numFmtId="9" fontId="0" fillId="0" borderId="0" xfId="0" applyNumberFormat="1" applyBorder="1"/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center" vertical="center"/>
    </xf>
    <xf numFmtId="0" fontId="0" fillId="25" borderId="28" xfId="0" applyFont="1" applyFill="1" applyBorder="1" applyAlignment="1">
      <alignment vertical="top" wrapText="1"/>
    </xf>
    <xf numFmtId="0" fontId="0" fillId="25" borderId="28" xfId="0" applyFont="1" applyFill="1" applyBorder="1"/>
    <xf numFmtId="0" fontId="0" fillId="25" borderId="28" xfId="0" applyFont="1" applyFill="1" applyBorder="1" applyAlignment="1">
      <alignment horizontal="center" vertical="center"/>
    </xf>
    <xf numFmtId="3" fontId="17" fillId="25" borderId="28" xfId="1" applyNumberFormat="1" applyFill="1" applyBorder="1" applyAlignment="1" applyProtection="1">
      <alignment horizontal="center" vertical="center"/>
    </xf>
    <xf numFmtId="9" fontId="17" fillId="25" borderId="28" xfId="1" applyNumberFormat="1" applyFill="1" applyBorder="1" applyAlignment="1" applyProtection="1">
      <alignment horizontal="center" vertical="center"/>
    </xf>
    <xf numFmtId="9" fontId="0" fillId="25" borderId="28" xfId="0" applyNumberFormat="1" applyFont="1" applyFill="1" applyBorder="1" applyAlignment="1">
      <alignment horizontal="center" vertical="center"/>
    </xf>
    <xf numFmtId="9" fontId="0" fillId="25" borderId="28" xfId="1" applyNumberFormat="1" applyFont="1" applyFill="1" applyBorder="1" applyAlignment="1" applyProtection="1">
      <alignment horizontal="center" vertical="center"/>
    </xf>
    <xf numFmtId="164" fontId="0" fillId="25" borderId="28" xfId="1" applyFont="1" applyFill="1" applyBorder="1" applyAlignment="1" applyProtection="1">
      <alignment horizontal="center" vertical="center"/>
    </xf>
    <xf numFmtId="0" fontId="0" fillId="14" borderId="23" xfId="0" applyFont="1" applyFill="1" applyBorder="1" applyAlignment="1">
      <alignment vertical="top" wrapText="1"/>
    </xf>
    <xf numFmtId="0" fontId="0" fillId="14" borderId="23" xfId="0" applyFont="1" applyFill="1" applyBorder="1" applyAlignment="1">
      <alignment horizontal="center" vertical="center"/>
    </xf>
    <xf numFmtId="3" fontId="0" fillId="14" borderId="23" xfId="0" applyNumberFormat="1" applyFont="1" applyFill="1" applyBorder="1" applyAlignment="1">
      <alignment horizontal="center" vertical="center"/>
    </xf>
    <xf numFmtId="3" fontId="17" fillId="14" borderId="23" xfId="1" applyNumberFormat="1" applyFill="1" applyBorder="1" applyAlignment="1" applyProtection="1">
      <alignment horizontal="center" vertical="center"/>
    </xf>
    <xf numFmtId="9" fontId="17" fillId="14" borderId="23" xfId="1" applyNumberFormat="1" applyFill="1" applyBorder="1" applyAlignment="1" applyProtection="1">
      <alignment horizontal="center" vertical="center"/>
    </xf>
    <xf numFmtId="9" fontId="0" fillId="14" borderId="23" xfId="0" applyNumberFormat="1" applyFont="1" applyFill="1" applyBorder="1" applyAlignment="1">
      <alignment horizontal="center" vertical="center"/>
    </xf>
    <xf numFmtId="3" fontId="8" fillId="9" borderId="29" xfId="0" applyNumberFormat="1" applyFont="1" applyFill="1" applyBorder="1" applyAlignment="1">
      <alignment horizontal="center" vertical="center" textRotation="45" wrapText="1"/>
    </xf>
    <xf numFmtId="9" fontId="8" fillId="9" borderId="29" xfId="0" applyNumberFormat="1" applyFont="1" applyFill="1" applyBorder="1" applyAlignment="1">
      <alignment horizontal="center" vertical="center" textRotation="45" wrapText="1"/>
    </xf>
    <xf numFmtId="0" fontId="8" fillId="10" borderId="29" xfId="0" applyFont="1" applyFill="1" applyBorder="1" applyAlignment="1">
      <alignment horizontal="center" vertical="center" textRotation="45" wrapText="1"/>
    </xf>
    <xf numFmtId="0" fontId="8" fillId="11" borderId="29" xfId="0" applyFont="1" applyFill="1" applyBorder="1" applyAlignment="1">
      <alignment horizontal="center" vertical="center" textRotation="45" wrapText="1"/>
    </xf>
    <xf numFmtId="0" fontId="8" fillId="9" borderId="29" xfId="0" applyFont="1" applyFill="1" applyBorder="1" applyAlignment="1">
      <alignment horizontal="center" vertical="center" textRotation="45" wrapText="1"/>
    </xf>
    <xf numFmtId="0" fontId="0" fillId="14" borderId="4" xfId="0" applyFont="1" applyFill="1" applyBorder="1" applyAlignment="1">
      <alignment horizontal="center" vertical="center"/>
    </xf>
    <xf numFmtId="0" fontId="0" fillId="14" borderId="22" xfId="0" applyFont="1" applyFill="1" applyBorder="1" applyAlignment="1">
      <alignment horizontal="center" vertical="center"/>
    </xf>
    <xf numFmtId="0" fontId="0" fillId="14" borderId="22" xfId="0" applyFont="1" applyFill="1" applyBorder="1" applyAlignment="1">
      <alignment vertical="top" wrapText="1"/>
    </xf>
    <xf numFmtId="0" fontId="0" fillId="14" borderId="22" xfId="0" applyFont="1" applyFill="1" applyBorder="1"/>
    <xf numFmtId="3" fontId="0" fillId="14" borderId="22" xfId="1" applyNumberFormat="1" applyFont="1" applyFill="1" applyBorder="1" applyAlignment="1" applyProtection="1">
      <alignment horizontal="center" vertical="center"/>
    </xf>
    <xf numFmtId="3" fontId="17" fillId="14" borderId="22" xfId="1" applyNumberFormat="1" applyFill="1" applyBorder="1" applyAlignment="1" applyProtection="1">
      <alignment horizontal="center" vertical="center"/>
    </xf>
    <xf numFmtId="9" fontId="17" fillId="14" borderId="22" xfId="1" applyNumberFormat="1" applyFill="1" applyBorder="1" applyAlignment="1" applyProtection="1">
      <alignment horizontal="center" vertical="center"/>
    </xf>
    <xf numFmtId="9" fontId="0" fillId="14" borderId="22" xfId="0" applyNumberFormat="1" applyFont="1" applyFill="1" applyBorder="1" applyAlignment="1">
      <alignment horizontal="center" vertical="center"/>
    </xf>
    <xf numFmtId="0" fontId="0" fillId="14" borderId="26" xfId="0" applyFont="1" applyFill="1" applyBorder="1" applyAlignment="1">
      <alignment horizontal="center" vertical="center"/>
    </xf>
    <xf numFmtId="0" fontId="0" fillId="15" borderId="23" xfId="0" applyFont="1" applyFill="1" applyBorder="1" applyAlignment="1">
      <alignment horizontal="center" vertical="center"/>
    </xf>
    <xf numFmtId="0" fontId="0" fillId="15" borderId="23" xfId="0" applyFont="1" applyFill="1" applyBorder="1" applyAlignment="1">
      <alignment vertical="top" wrapText="1"/>
    </xf>
    <xf numFmtId="0" fontId="0" fillId="15" borderId="23" xfId="0" applyFont="1" applyFill="1" applyBorder="1"/>
    <xf numFmtId="3" fontId="17" fillId="15" borderId="23" xfId="1" applyNumberFormat="1" applyFill="1" applyBorder="1" applyAlignment="1" applyProtection="1">
      <alignment horizontal="center" vertical="center"/>
    </xf>
    <xf numFmtId="9" fontId="17" fillId="15" borderId="23" xfId="1" applyNumberFormat="1" applyFill="1" applyBorder="1" applyAlignment="1" applyProtection="1">
      <alignment horizontal="center" vertical="center"/>
    </xf>
    <xf numFmtId="9" fontId="0" fillId="15" borderId="23" xfId="0" applyNumberFormat="1" applyFont="1" applyFill="1" applyBorder="1" applyAlignment="1">
      <alignment horizontal="center" vertical="center"/>
    </xf>
    <xf numFmtId="9" fontId="0" fillId="15" borderId="23" xfId="1" applyNumberFormat="1" applyFont="1" applyFill="1" applyBorder="1" applyAlignment="1" applyProtection="1">
      <alignment horizontal="center" vertical="center"/>
    </xf>
    <xf numFmtId="164" fontId="0" fillId="15" borderId="23" xfId="1" applyFont="1" applyFill="1" applyBorder="1" applyAlignment="1" applyProtection="1">
      <alignment horizontal="center" vertical="center"/>
    </xf>
    <xf numFmtId="0" fontId="0" fillId="15" borderId="24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vertical="top" wrapText="1"/>
    </xf>
    <xf numFmtId="0" fontId="0" fillId="4" borderId="31" xfId="0" applyFont="1" applyFill="1" applyBorder="1"/>
    <xf numFmtId="0" fontId="0" fillId="4" borderId="31" xfId="0" applyFont="1" applyFill="1" applyBorder="1" applyAlignment="1">
      <alignment horizontal="center" vertical="center"/>
    </xf>
    <xf numFmtId="3" fontId="0" fillId="4" borderId="31" xfId="0" applyNumberFormat="1" applyFont="1" applyFill="1" applyBorder="1" applyAlignment="1">
      <alignment horizontal="center" vertical="center"/>
    </xf>
    <xf numFmtId="3" fontId="0" fillId="4" borderId="31" xfId="1" applyNumberFormat="1" applyFont="1" applyFill="1" applyBorder="1" applyAlignment="1" applyProtection="1">
      <alignment horizontal="center" vertical="center"/>
    </xf>
    <xf numFmtId="9" fontId="17" fillId="4" borderId="31" xfId="1" applyNumberFormat="1" applyFill="1" applyBorder="1" applyAlignment="1" applyProtection="1">
      <alignment horizontal="center" vertical="center"/>
    </xf>
    <xf numFmtId="9" fontId="0" fillId="4" borderId="31" xfId="0" applyNumberFormat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vertical="top" wrapText="1"/>
    </xf>
    <xf numFmtId="0" fontId="0" fillId="4" borderId="7" xfId="0" applyFont="1" applyFill="1" applyBorder="1"/>
    <xf numFmtId="0" fontId="0" fillId="4" borderId="7" xfId="0" applyFont="1" applyFill="1" applyBorder="1" applyAlignment="1">
      <alignment horizontal="center" vertical="center"/>
    </xf>
    <xf numFmtId="3" fontId="0" fillId="4" borderId="7" xfId="0" applyNumberFormat="1" applyFont="1" applyFill="1" applyBorder="1" applyAlignment="1">
      <alignment horizontal="center" vertical="center"/>
    </xf>
    <xf numFmtId="3" fontId="0" fillId="4" borderId="7" xfId="1" applyNumberFormat="1" applyFont="1" applyFill="1" applyBorder="1" applyAlignment="1" applyProtection="1">
      <alignment horizontal="center" vertical="center"/>
    </xf>
    <xf numFmtId="9" fontId="17" fillId="4" borderId="7" xfId="1" applyNumberFormat="1" applyFill="1" applyBorder="1" applyAlignment="1" applyProtection="1">
      <alignment horizontal="center" vertical="center"/>
    </xf>
    <xf numFmtId="9" fontId="0" fillId="4" borderId="7" xfId="0" applyNumberFormat="1" applyFont="1" applyFill="1" applyBorder="1" applyAlignment="1">
      <alignment horizontal="center" vertical="center"/>
    </xf>
    <xf numFmtId="9" fontId="0" fillId="4" borderId="7" xfId="1" applyNumberFormat="1" applyFont="1" applyFill="1" applyBorder="1" applyAlignment="1" applyProtection="1">
      <alignment horizontal="center" vertical="center"/>
    </xf>
    <xf numFmtId="164" fontId="0" fillId="4" borderId="7" xfId="1" applyFont="1" applyFill="1" applyBorder="1" applyAlignment="1" applyProtection="1">
      <alignment horizontal="center" vertical="center"/>
    </xf>
    <xf numFmtId="164" fontId="0" fillId="16" borderId="23" xfId="1" applyFont="1" applyFill="1" applyBorder="1" applyAlignment="1" applyProtection="1">
      <alignment vertical="top" wrapText="1"/>
    </xf>
    <xf numFmtId="164" fontId="0" fillId="16" borderId="23" xfId="1" applyFont="1" applyFill="1" applyBorder="1" applyProtection="1"/>
    <xf numFmtId="0" fontId="0" fillId="16" borderId="23" xfId="0" applyFont="1" applyFill="1" applyBorder="1" applyAlignment="1">
      <alignment horizontal="center" vertical="center"/>
    </xf>
    <xf numFmtId="3" fontId="0" fillId="16" borderId="23" xfId="1" applyNumberFormat="1" applyFont="1" applyFill="1" applyBorder="1" applyAlignment="1" applyProtection="1">
      <alignment horizontal="center" vertical="center"/>
    </xf>
    <xf numFmtId="3" fontId="17" fillId="16" borderId="23" xfId="1" applyNumberFormat="1" applyFill="1" applyBorder="1" applyAlignment="1" applyProtection="1">
      <alignment horizontal="center" vertical="center"/>
    </xf>
    <xf numFmtId="9" fontId="17" fillId="16" borderId="23" xfId="1" applyNumberFormat="1" applyFill="1" applyBorder="1" applyAlignment="1" applyProtection="1">
      <alignment horizontal="center" vertical="center"/>
    </xf>
    <xf numFmtId="9" fontId="0" fillId="16" borderId="23" xfId="0" applyNumberFormat="1" applyFon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center" vertical="center"/>
    </xf>
    <xf numFmtId="0" fontId="0" fillId="15" borderId="7" xfId="0" applyFont="1" applyFill="1" applyBorder="1" applyAlignment="1">
      <alignment horizontal="center" vertical="center"/>
    </xf>
    <xf numFmtId="0" fontId="0" fillId="15" borderId="7" xfId="0" applyFont="1" applyFill="1" applyBorder="1" applyAlignment="1">
      <alignment vertical="top" wrapText="1"/>
    </xf>
    <xf numFmtId="0" fontId="0" fillId="15" borderId="7" xfId="0" applyFont="1" applyFill="1" applyBorder="1"/>
    <xf numFmtId="3" fontId="0" fillId="15" borderId="7" xfId="0" applyNumberFormat="1" applyFont="1" applyFill="1" applyBorder="1" applyAlignment="1">
      <alignment horizontal="center" vertical="center"/>
    </xf>
    <xf numFmtId="3" fontId="17" fillId="15" borderId="7" xfId="1" applyNumberFormat="1" applyFill="1" applyBorder="1" applyAlignment="1" applyProtection="1">
      <alignment horizontal="center" vertical="center"/>
    </xf>
    <xf numFmtId="9" fontId="17" fillId="15" borderId="7" xfId="1" applyNumberFormat="1" applyFill="1" applyBorder="1" applyAlignment="1" applyProtection="1">
      <alignment horizontal="center" vertical="center"/>
    </xf>
    <xf numFmtId="9" fontId="0" fillId="15" borderId="7" xfId="0" applyNumberFormat="1" applyFont="1" applyFill="1" applyBorder="1" applyAlignment="1">
      <alignment horizontal="center" vertical="center"/>
    </xf>
    <xf numFmtId="9" fontId="0" fillId="15" borderId="7" xfId="1" applyNumberFormat="1" applyFont="1" applyFill="1" applyBorder="1" applyAlignment="1" applyProtection="1">
      <alignment horizontal="center" vertical="center"/>
    </xf>
    <xf numFmtId="164" fontId="0" fillId="15" borderId="7" xfId="1" applyFont="1" applyFill="1" applyBorder="1" applyAlignment="1" applyProtection="1">
      <alignment horizontal="center" vertical="center"/>
    </xf>
    <xf numFmtId="0" fontId="0" fillId="15" borderId="32" xfId="0" applyFont="1" applyFill="1" applyBorder="1" applyAlignment="1">
      <alignment horizontal="center" vertical="center"/>
    </xf>
    <xf numFmtId="164" fontId="0" fillId="18" borderId="23" xfId="1" applyFont="1" applyFill="1" applyBorder="1" applyAlignment="1" applyProtection="1">
      <alignment vertical="top" wrapText="1"/>
    </xf>
    <xf numFmtId="164" fontId="0" fillId="18" borderId="23" xfId="1" applyFont="1" applyFill="1" applyBorder="1" applyProtection="1"/>
    <xf numFmtId="0" fontId="0" fillId="18" borderId="23" xfId="0" applyFont="1" applyFill="1" applyBorder="1" applyAlignment="1">
      <alignment horizontal="center" vertical="center"/>
    </xf>
    <xf numFmtId="3" fontId="0" fillId="18" borderId="23" xfId="1" applyNumberFormat="1" applyFont="1" applyFill="1" applyBorder="1" applyAlignment="1" applyProtection="1">
      <alignment horizontal="center" vertical="center"/>
    </xf>
    <xf numFmtId="164" fontId="0" fillId="18" borderId="23" xfId="1" applyFont="1" applyFill="1" applyBorder="1" applyAlignment="1" applyProtection="1">
      <alignment horizontal="center" vertical="center"/>
    </xf>
    <xf numFmtId="3" fontId="17" fillId="18" borderId="23" xfId="1" applyNumberFormat="1" applyFill="1" applyBorder="1" applyAlignment="1" applyProtection="1">
      <alignment horizontal="center" vertical="center"/>
    </xf>
    <xf numFmtId="9" fontId="17" fillId="18" borderId="23" xfId="1" applyNumberFormat="1" applyFill="1" applyBorder="1" applyAlignment="1" applyProtection="1">
      <alignment horizontal="center" vertical="center"/>
    </xf>
    <xf numFmtId="9" fontId="0" fillId="18" borderId="23" xfId="0" applyNumberFormat="1" applyFont="1" applyFill="1" applyBorder="1" applyAlignment="1">
      <alignment horizontal="center" vertical="center"/>
    </xf>
    <xf numFmtId="0" fontId="0" fillId="18" borderId="24" xfId="0" applyFont="1" applyFill="1" applyBorder="1" applyAlignment="1">
      <alignment horizontal="center" vertical="center"/>
    </xf>
    <xf numFmtId="164" fontId="0" fillId="16" borderId="7" xfId="1" applyFont="1" applyFill="1" applyBorder="1" applyAlignment="1" applyProtection="1">
      <alignment vertical="top" wrapText="1"/>
    </xf>
    <xf numFmtId="164" fontId="0" fillId="16" borderId="7" xfId="1" applyFont="1" applyFill="1" applyBorder="1" applyProtection="1"/>
    <xf numFmtId="0" fontId="0" fillId="16" borderId="7" xfId="0" applyFont="1" applyFill="1" applyBorder="1" applyAlignment="1">
      <alignment horizontal="center" vertical="center"/>
    </xf>
    <xf numFmtId="3" fontId="0" fillId="16" borderId="7" xfId="0" applyNumberFormat="1" applyFont="1" applyFill="1" applyBorder="1" applyAlignment="1">
      <alignment horizontal="center" vertical="center"/>
    </xf>
    <xf numFmtId="3" fontId="17" fillId="16" borderId="7" xfId="1" applyNumberFormat="1" applyFill="1" applyBorder="1" applyAlignment="1" applyProtection="1">
      <alignment horizontal="center" vertical="center"/>
    </xf>
    <xf numFmtId="9" fontId="17" fillId="16" borderId="7" xfId="1" applyNumberFormat="1" applyFill="1" applyBorder="1" applyAlignment="1" applyProtection="1">
      <alignment horizontal="center" vertical="center"/>
    </xf>
    <xf numFmtId="9" fontId="0" fillId="16" borderId="7" xfId="0" applyNumberFormat="1" applyFont="1" applyFill="1" applyBorder="1" applyAlignment="1">
      <alignment horizontal="center" vertical="center"/>
    </xf>
    <xf numFmtId="0" fontId="0" fillId="16" borderId="32" xfId="0" applyFont="1" applyFill="1" applyBorder="1" applyAlignment="1">
      <alignment horizontal="center" vertical="center"/>
    </xf>
    <xf numFmtId="164" fontId="0" fillId="18" borderId="22" xfId="1" applyFont="1" applyFill="1" applyBorder="1" applyProtection="1"/>
    <xf numFmtId="164" fontId="0" fillId="18" borderId="22" xfId="1" applyFont="1" applyFill="1" applyBorder="1" applyAlignment="1" applyProtection="1">
      <alignment horizontal="center" vertical="center"/>
    </xf>
    <xf numFmtId="3" fontId="0" fillId="18" borderId="22" xfId="0" applyNumberFormat="1" applyFont="1" applyFill="1" applyBorder="1" applyAlignment="1">
      <alignment horizontal="center" vertical="center"/>
    </xf>
    <xf numFmtId="0" fontId="0" fillId="18" borderId="22" xfId="0" applyFont="1" applyFill="1" applyBorder="1" applyAlignment="1">
      <alignment horizontal="center" vertical="center"/>
    </xf>
    <xf numFmtId="3" fontId="17" fillId="18" borderId="22" xfId="1" applyNumberFormat="1" applyFill="1" applyBorder="1" applyAlignment="1" applyProtection="1">
      <alignment horizontal="center" vertical="center"/>
    </xf>
    <xf numFmtId="9" fontId="17" fillId="18" borderId="22" xfId="1" applyNumberFormat="1" applyFill="1" applyBorder="1" applyAlignment="1" applyProtection="1">
      <alignment horizontal="center" vertical="center"/>
    </xf>
    <xf numFmtId="9" fontId="0" fillId="18" borderId="22" xfId="0" applyNumberFormat="1" applyFont="1" applyFill="1" applyBorder="1" applyAlignment="1">
      <alignment horizontal="center" vertical="center"/>
    </xf>
    <xf numFmtId="0" fontId="0" fillId="18" borderId="26" xfId="0" applyFont="1" applyFill="1" applyBorder="1" applyAlignment="1">
      <alignment horizontal="center" vertical="center"/>
    </xf>
    <xf numFmtId="0" fontId="0" fillId="20" borderId="23" xfId="0" applyFont="1" applyFill="1" applyBorder="1" applyAlignment="1">
      <alignment vertical="top" wrapText="1"/>
    </xf>
    <xf numFmtId="0" fontId="0" fillId="20" borderId="23" xfId="0" applyFont="1" applyFill="1" applyBorder="1"/>
    <xf numFmtId="0" fontId="0" fillId="20" borderId="23" xfId="0" applyFont="1" applyFill="1" applyBorder="1" applyAlignment="1">
      <alignment horizontal="center" vertical="center"/>
    </xf>
    <xf numFmtId="3" fontId="0" fillId="20" borderId="23" xfId="1" applyNumberFormat="1" applyFont="1" applyFill="1" applyBorder="1" applyAlignment="1" applyProtection="1">
      <alignment horizontal="center" vertical="center"/>
    </xf>
    <xf numFmtId="3" fontId="17" fillId="20" borderId="23" xfId="1" applyNumberFormat="1" applyFill="1" applyBorder="1" applyAlignment="1" applyProtection="1">
      <alignment horizontal="center" vertical="center"/>
    </xf>
    <xf numFmtId="9" fontId="17" fillId="20" borderId="23" xfId="1" applyNumberFormat="1" applyFill="1" applyBorder="1" applyAlignment="1" applyProtection="1">
      <alignment horizontal="center" vertical="center"/>
    </xf>
    <xf numFmtId="9" fontId="0" fillId="20" borderId="23" xfId="0" applyNumberFormat="1" applyFont="1" applyFill="1" applyBorder="1" applyAlignment="1">
      <alignment horizontal="center" vertical="center"/>
    </xf>
    <xf numFmtId="0" fontId="0" fillId="20" borderId="24" xfId="0" applyFont="1" applyFill="1" applyBorder="1" applyAlignment="1">
      <alignment horizontal="center" vertical="center"/>
    </xf>
    <xf numFmtId="0" fontId="0" fillId="19" borderId="31" xfId="0" applyFont="1" applyFill="1" applyBorder="1" applyAlignment="1">
      <alignment vertical="top" wrapText="1"/>
    </xf>
    <xf numFmtId="0" fontId="0" fillId="19" borderId="31" xfId="0" applyFont="1" applyFill="1" applyBorder="1"/>
    <xf numFmtId="0" fontId="0" fillId="19" borderId="31" xfId="0" applyFont="1" applyFill="1" applyBorder="1" applyAlignment="1">
      <alignment horizontal="center" vertical="center"/>
    </xf>
    <xf numFmtId="3" fontId="0" fillId="19" borderId="31" xfId="1" applyNumberFormat="1" applyFont="1" applyFill="1" applyBorder="1" applyAlignment="1" applyProtection="1">
      <alignment horizontal="center" vertical="center"/>
    </xf>
    <xf numFmtId="3" fontId="17" fillId="19" borderId="31" xfId="1" applyNumberFormat="1" applyFill="1" applyBorder="1" applyAlignment="1" applyProtection="1">
      <alignment horizontal="center" vertical="center"/>
    </xf>
    <xf numFmtId="9" fontId="17" fillId="19" borderId="31" xfId="1" applyNumberFormat="1" applyFill="1" applyBorder="1" applyAlignment="1" applyProtection="1">
      <alignment horizontal="center" vertical="center"/>
    </xf>
    <xf numFmtId="9" fontId="0" fillId="19" borderId="31" xfId="0" applyNumberFormat="1" applyFont="1" applyFill="1" applyBorder="1" applyAlignment="1">
      <alignment horizontal="center" vertical="center"/>
    </xf>
    <xf numFmtId="0" fontId="0" fillId="19" borderId="7" xfId="0" applyFont="1" applyFill="1" applyBorder="1" applyAlignment="1">
      <alignment vertical="top" wrapText="1"/>
    </xf>
    <xf numFmtId="0" fontId="0" fillId="19" borderId="7" xfId="0" applyFont="1" applyFill="1" applyBorder="1"/>
    <xf numFmtId="0" fontId="0" fillId="19" borderId="7" xfId="0" applyFont="1" applyFill="1" applyBorder="1" applyAlignment="1">
      <alignment horizontal="center" vertical="center"/>
    </xf>
    <xf numFmtId="3" fontId="0" fillId="19" borderId="7" xfId="1" applyNumberFormat="1" applyFont="1" applyFill="1" applyBorder="1" applyAlignment="1" applyProtection="1">
      <alignment horizontal="center" vertical="center"/>
    </xf>
    <xf numFmtId="3" fontId="17" fillId="19" borderId="7" xfId="1" applyNumberFormat="1" applyFill="1" applyBorder="1" applyAlignment="1" applyProtection="1">
      <alignment horizontal="center" vertical="center"/>
    </xf>
    <xf numFmtId="9" fontId="17" fillId="19" borderId="7" xfId="1" applyNumberFormat="1" applyFill="1" applyBorder="1" applyAlignment="1" applyProtection="1">
      <alignment horizontal="center" vertical="center"/>
    </xf>
    <xf numFmtId="9" fontId="0" fillId="19" borderId="7" xfId="0" applyNumberFormat="1" applyFont="1" applyFill="1" applyBorder="1" applyAlignment="1">
      <alignment horizontal="center" vertical="center"/>
    </xf>
    <xf numFmtId="0" fontId="0" fillId="21" borderId="23" xfId="0" applyFont="1" applyFill="1" applyBorder="1" applyAlignment="1">
      <alignment vertical="top" wrapText="1"/>
    </xf>
    <xf numFmtId="0" fontId="0" fillId="21" borderId="23" xfId="0" applyFont="1" applyFill="1" applyBorder="1"/>
    <xf numFmtId="0" fontId="0" fillId="21" borderId="23" xfId="0" applyFont="1" applyFill="1" applyBorder="1" applyAlignment="1">
      <alignment horizontal="center" vertical="center"/>
    </xf>
    <xf numFmtId="3" fontId="0" fillId="21" borderId="23" xfId="1" applyNumberFormat="1" applyFont="1" applyFill="1" applyBorder="1" applyAlignment="1" applyProtection="1">
      <alignment horizontal="center" vertical="center"/>
    </xf>
    <xf numFmtId="3" fontId="17" fillId="21" borderId="23" xfId="1" applyNumberFormat="1" applyFill="1" applyBorder="1" applyAlignment="1" applyProtection="1">
      <alignment horizontal="center" vertical="center"/>
    </xf>
    <xf numFmtId="9" fontId="17" fillId="21" borderId="23" xfId="1" applyNumberFormat="1" applyFill="1" applyBorder="1" applyAlignment="1" applyProtection="1">
      <alignment horizontal="center" vertical="center"/>
    </xf>
    <xf numFmtId="9" fontId="0" fillId="21" borderId="23" xfId="0" applyNumberFormat="1" applyFont="1" applyFill="1" applyBorder="1" applyAlignment="1">
      <alignment horizontal="center" vertical="center"/>
    </xf>
    <xf numFmtId="164" fontId="0" fillId="21" borderId="23" xfId="1" applyFont="1" applyFill="1" applyBorder="1" applyAlignment="1" applyProtection="1">
      <alignment horizontal="center" vertical="center"/>
    </xf>
    <xf numFmtId="0" fontId="0" fillId="21" borderId="24" xfId="0" applyFont="1" applyFill="1" applyBorder="1" applyAlignment="1">
      <alignment horizontal="center" vertical="center"/>
    </xf>
    <xf numFmtId="0" fontId="0" fillId="20" borderId="7" xfId="0" applyFont="1" applyFill="1" applyBorder="1" applyAlignment="1">
      <alignment vertical="top" wrapText="1"/>
    </xf>
    <xf numFmtId="0" fontId="0" fillId="20" borderId="7" xfId="0" applyFont="1" applyFill="1" applyBorder="1"/>
    <xf numFmtId="0" fontId="0" fillId="20" borderId="7" xfId="0" applyFont="1" applyFill="1" applyBorder="1" applyAlignment="1">
      <alignment horizontal="center" vertical="center"/>
    </xf>
    <xf numFmtId="3" fontId="0" fillId="20" borderId="7" xfId="1" applyNumberFormat="1" applyFont="1" applyFill="1" applyBorder="1" applyAlignment="1" applyProtection="1">
      <alignment horizontal="center" vertical="center"/>
    </xf>
    <xf numFmtId="3" fontId="17" fillId="20" borderId="7" xfId="1" applyNumberFormat="1" applyFill="1" applyBorder="1" applyAlignment="1" applyProtection="1">
      <alignment horizontal="center" vertical="center"/>
    </xf>
    <xf numFmtId="9" fontId="17" fillId="20" borderId="7" xfId="1" applyNumberFormat="1" applyFill="1" applyBorder="1" applyAlignment="1" applyProtection="1">
      <alignment horizontal="center" vertical="center"/>
    </xf>
    <xf numFmtId="9" fontId="0" fillId="20" borderId="7" xfId="0" applyNumberFormat="1" applyFont="1" applyFill="1" applyBorder="1" applyAlignment="1">
      <alignment horizontal="center" vertical="center"/>
    </xf>
    <xf numFmtId="164" fontId="0" fillId="20" borderId="7" xfId="1" applyFont="1" applyFill="1" applyBorder="1" applyAlignment="1" applyProtection="1">
      <alignment horizontal="center" vertical="center"/>
    </xf>
    <xf numFmtId="0" fontId="0" fillId="20" borderId="32" xfId="0" applyFont="1" applyFill="1" applyBorder="1" applyAlignment="1">
      <alignment horizontal="center" vertical="center"/>
    </xf>
    <xf numFmtId="0" fontId="0" fillId="22" borderId="23" xfId="0" applyFont="1" applyFill="1" applyBorder="1" applyAlignment="1">
      <alignment vertical="top" wrapText="1"/>
    </xf>
    <xf numFmtId="0" fontId="0" fillId="22" borderId="23" xfId="0" applyFont="1" applyFill="1" applyBorder="1"/>
    <xf numFmtId="0" fontId="0" fillId="22" borderId="23" xfId="0" applyFont="1" applyFill="1" applyBorder="1" applyAlignment="1">
      <alignment horizontal="center" vertical="center"/>
    </xf>
    <xf numFmtId="3" fontId="0" fillId="22" borderId="23" xfId="1" applyNumberFormat="1" applyFont="1" applyFill="1" applyBorder="1" applyAlignment="1" applyProtection="1">
      <alignment horizontal="center" vertical="center"/>
    </xf>
    <xf numFmtId="3" fontId="17" fillId="22" borderId="23" xfId="1" applyNumberFormat="1" applyFill="1" applyBorder="1" applyAlignment="1" applyProtection="1">
      <alignment horizontal="center" vertical="center"/>
    </xf>
    <xf numFmtId="9" fontId="17" fillId="22" borderId="23" xfId="1" applyNumberFormat="1" applyFill="1" applyBorder="1" applyAlignment="1" applyProtection="1">
      <alignment horizontal="center" vertical="center"/>
    </xf>
    <xf numFmtId="9" fontId="0" fillId="22" borderId="23" xfId="0" applyNumberFormat="1" applyFont="1" applyFill="1" applyBorder="1" applyAlignment="1">
      <alignment horizontal="center" vertical="center"/>
    </xf>
    <xf numFmtId="0" fontId="0" fillId="22" borderId="24" xfId="0" applyFont="1" applyFill="1" applyBorder="1" applyAlignment="1">
      <alignment horizontal="center" vertical="center"/>
    </xf>
    <xf numFmtId="0" fontId="0" fillId="21" borderId="7" xfId="0" applyFont="1" applyFill="1" applyBorder="1" applyAlignment="1">
      <alignment vertical="top" wrapText="1"/>
    </xf>
    <xf numFmtId="0" fontId="0" fillId="21" borderId="7" xfId="0" applyFont="1" applyFill="1" applyBorder="1"/>
    <xf numFmtId="0" fontId="0" fillId="21" borderId="7" xfId="0" applyFont="1" applyFill="1" applyBorder="1" applyAlignment="1">
      <alignment horizontal="center" vertical="center"/>
    </xf>
    <xf numFmtId="3" fontId="0" fillId="21" borderId="7" xfId="1" applyNumberFormat="1" applyFont="1" applyFill="1" applyBorder="1" applyAlignment="1" applyProtection="1">
      <alignment horizontal="center" vertical="center"/>
    </xf>
    <xf numFmtId="3" fontId="17" fillId="21" borderId="7" xfId="1" applyNumberFormat="1" applyFill="1" applyBorder="1" applyAlignment="1" applyProtection="1">
      <alignment horizontal="center" vertical="center"/>
    </xf>
    <xf numFmtId="9" fontId="17" fillId="21" borderId="7" xfId="1" applyNumberFormat="1" applyFill="1" applyBorder="1" applyAlignment="1" applyProtection="1">
      <alignment horizontal="center" vertical="center"/>
    </xf>
    <xf numFmtId="9" fontId="0" fillId="21" borderId="7" xfId="0" applyNumberFormat="1" applyFont="1" applyFill="1" applyBorder="1" applyAlignment="1">
      <alignment horizontal="center" vertical="center"/>
    </xf>
    <xf numFmtId="0" fontId="0" fillId="21" borderId="32" xfId="0" applyFont="1" applyFill="1" applyBorder="1" applyAlignment="1">
      <alignment horizontal="center" vertical="center"/>
    </xf>
    <xf numFmtId="0" fontId="0" fillId="18" borderId="23" xfId="0" applyFont="1" applyFill="1" applyBorder="1" applyAlignment="1">
      <alignment vertical="top" wrapText="1"/>
    </xf>
    <xf numFmtId="0" fontId="0" fillId="18" borderId="23" xfId="0" applyFont="1" applyFill="1" applyBorder="1"/>
    <xf numFmtId="3" fontId="0" fillId="18" borderId="23" xfId="0" applyNumberFormat="1" applyFont="1" applyFill="1" applyBorder="1" applyAlignment="1">
      <alignment horizontal="center" vertical="center"/>
    </xf>
    <xf numFmtId="9" fontId="0" fillId="18" borderId="23" xfId="1" applyNumberFormat="1" applyFont="1" applyFill="1" applyBorder="1" applyAlignment="1" applyProtection="1">
      <alignment horizontal="center" vertical="center"/>
    </xf>
    <xf numFmtId="0" fontId="0" fillId="22" borderId="7" xfId="0" applyFont="1" applyFill="1" applyBorder="1" applyAlignment="1">
      <alignment vertical="top" wrapText="1"/>
    </xf>
    <xf numFmtId="0" fontId="0" fillId="22" borderId="7" xfId="0" applyFont="1" applyFill="1" applyBorder="1"/>
    <xf numFmtId="0" fontId="0" fillId="22" borderId="7" xfId="0" applyFont="1" applyFill="1" applyBorder="1" applyAlignment="1">
      <alignment horizontal="center" vertical="center"/>
    </xf>
    <xf numFmtId="3" fontId="0" fillId="22" borderId="7" xfId="1" applyNumberFormat="1" applyFont="1" applyFill="1" applyBorder="1" applyAlignment="1" applyProtection="1">
      <alignment horizontal="center" vertical="center"/>
    </xf>
    <xf numFmtId="164" fontId="0" fillId="22" borderId="7" xfId="1" applyFont="1" applyFill="1" applyBorder="1" applyAlignment="1" applyProtection="1">
      <alignment horizontal="center" vertical="center"/>
    </xf>
    <xf numFmtId="3" fontId="17" fillId="22" borderId="7" xfId="1" applyNumberFormat="1" applyFill="1" applyBorder="1" applyAlignment="1" applyProtection="1">
      <alignment horizontal="center" vertical="center"/>
    </xf>
    <xf numFmtId="9" fontId="17" fillId="22" borderId="7" xfId="1" applyNumberFormat="1" applyFill="1" applyBorder="1" applyAlignment="1" applyProtection="1">
      <alignment horizontal="center" vertical="center"/>
    </xf>
    <xf numFmtId="9" fontId="0" fillId="22" borderId="7" xfId="0" applyNumberFormat="1" applyFont="1" applyFill="1" applyBorder="1" applyAlignment="1">
      <alignment horizontal="center" vertical="center"/>
    </xf>
    <xf numFmtId="0" fontId="0" fillId="22" borderId="32" xfId="0" applyFont="1" applyFill="1" applyBorder="1" applyAlignment="1">
      <alignment horizontal="center" vertical="center"/>
    </xf>
    <xf numFmtId="0" fontId="0" fillId="23" borderId="23" xfId="0" applyFont="1" applyFill="1" applyBorder="1" applyAlignment="1">
      <alignment vertical="top" wrapText="1"/>
    </xf>
    <xf numFmtId="0" fontId="0" fillId="23" borderId="23" xfId="0" applyFont="1" applyFill="1" applyBorder="1"/>
    <xf numFmtId="0" fontId="0" fillId="23" borderId="23" xfId="0" applyFont="1" applyFill="1" applyBorder="1" applyAlignment="1">
      <alignment horizontal="center" vertical="center"/>
    </xf>
    <xf numFmtId="3" fontId="0" fillId="23" borderId="23" xfId="1" applyNumberFormat="1" applyFont="1" applyFill="1" applyBorder="1" applyAlignment="1" applyProtection="1">
      <alignment horizontal="center" vertical="center"/>
    </xf>
    <xf numFmtId="3" fontId="17" fillId="23" borderId="23" xfId="1" applyNumberFormat="1" applyFill="1" applyBorder="1" applyAlignment="1" applyProtection="1">
      <alignment horizontal="center" vertical="center"/>
    </xf>
    <xf numFmtId="9" fontId="17" fillId="23" borderId="23" xfId="1" applyNumberFormat="1" applyFill="1" applyBorder="1" applyAlignment="1" applyProtection="1">
      <alignment horizontal="center" vertical="center"/>
    </xf>
    <xf numFmtId="9" fontId="0" fillId="23" borderId="23" xfId="0" applyNumberFormat="1" applyFont="1" applyFill="1" applyBorder="1" applyAlignment="1">
      <alignment horizontal="center" vertical="center"/>
    </xf>
    <xf numFmtId="0" fontId="0" fillId="23" borderId="24" xfId="0" applyFont="1" applyFill="1" applyBorder="1" applyAlignment="1">
      <alignment horizontal="center" vertical="center"/>
    </xf>
    <xf numFmtId="0" fontId="0" fillId="18" borderId="7" xfId="0" applyFont="1" applyFill="1" applyBorder="1" applyAlignment="1">
      <alignment vertical="top" wrapText="1"/>
    </xf>
    <xf numFmtId="0" fontId="0" fillId="18" borderId="7" xfId="0" applyFont="1" applyFill="1" applyBorder="1"/>
    <xf numFmtId="0" fontId="0" fillId="18" borderId="7" xfId="0" applyFont="1" applyFill="1" applyBorder="1" applyAlignment="1">
      <alignment horizontal="center" vertical="center"/>
    </xf>
    <xf numFmtId="3" fontId="0" fillId="18" borderId="7" xfId="1" applyNumberFormat="1" applyFont="1" applyFill="1" applyBorder="1" applyAlignment="1" applyProtection="1">
      <alignment horizontal="center" vertical="center"/>
    </xf>
    <xf numFmtId="3" fontId="0" fillId="18" borderId="7" xfId="0" applyNumberFormat="1" applyFont="1" applyFill="1" applyBorder="1" applyAlignment="1">
      <alignment horizontal="center" vertical="center"/>
    </xf>
    <xf numFmtId="9" fontId="17" fillId="18" borderId="7" xfId="1" applyNumberFormat="1" applyFill="1" applyBorder="1" applyAlignment="1" applyProtection="1">
      <alignment horizontal="center" vertical="center"/>
    </xf>
    <xf numFmtId="9" fontId="0" fillId="18" borderId="7" xfId="0" applyNumberFormat="1" applyFont="1" applyFill="1" applyBorder="1" applyAlignment="1">
      <alignment horizontal="center" vertical="center"/>
    </xf>
    <xf numFmtId="0" fontId="0" fillId="18" borderId="3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vertical="top" wrapText="1"/>
    </xf>
    <xf numFmtId="0" fontId="0" fillId="24" borderId="23" xfId="0" applyFont="1" applyFill="1" applyBorder="1"/>
    <xf numFmtId="0" fontId="0" fillId="24" borderId="23" xfId="0" applyFont="1" applyFill="1" applyBorder="1" applyAlignment="1">
      <alignment horizontal="center" vertical="center"/>
    </xf>
    <xf numFmtId="3" fontId="17" fillId="24" borderId="23" xfId="1" applyNumberFormat="1" applyFill="1" applyBorder="1" applyAlignment="1" applyProtection="1">
      <alignment horizontal="center" vertical="center"/>
    </xf>
    <xf numFmtId="9" fontId="17" fillId="24" borderId="23" xfId="1" applyNumberFormat="1" applyFill="1" applyBorder="1" applyAlignment="1" applyProtection="1">
      <alignment horizontal="center" vertical="center"/>
    </xf>
    <xf numFmtId="9" fontId="0" fillId="24" borderId="23" xfId="0" applyNumberFormat="1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3" borderId="7" xfId="0" applyFont="1" applyFill="1" applyBorder="1" applyAlignment="1">
      <alignment vertical="top" wrapText="1"/>
    </xf>
    <xf numFmtId="0" fontId="0" fillId="23" borderId="7" xfId="0" applyFont="1" applyFill="1" applyBorder="1"/>
    <xf numFmtId="0" fontId="0" fillId="23" borderId="7" xfId="0" applyFont="1" applyFill="1" applyBorder="1" applyAlignment="1">
      <alignment horizontal="center" vertical="center"/>
    </xf>
    <xf numFmtId="3" fontId="0" fillId="23" borderId="7" xfId="1" applyNumberFormat="1" applyFont="1" applyFill="1" applyBorder="1" applyAlignment="1" applyProtection="1">
      <alignment horizontal="center" vertical="center"/>
    </xf>
    <xf numFmtId="3" fontId="17" fillId="23" borderId="7" xfId="1" applyNumberFormat="1" applyFill="1" applyBorder="1" applyAlignment="1" applyProtection="1">
      <alignment horizontal="center" vertical="center"/>
    </xf>
    <xf numFmtId="9" fontId="17" fillId="23" borderId="7" xfId="1" applyNumberFormat="1" applyFill="1" applyBorder="1" applyAlignment="1" applyProtection="1">
      <alignment horizontal="center" vertical="center"/>
    </xf>
    <xf numFmtId="9" fontId="0" fillId="23" borderId="7" xfId="0" applyNumberFormat="1" applyFont="1" applyFill="1" applyBorder="1" applyAlignment="1">
      <alignment horizontal="center" vertical="center"/>
    </xf>
    <xf numFmtId="0" fontId="0" fillId="23" borderId="32" xfId="0" applyFont="1" applyFill="1" applyBorder="1" applyAlignment="1">
      <alignment horizontal="center" vertical="center"/>
    </xf>
    <xf numFmtId="0" fontId="0" fillId="25" borderId="23" xfId="0" applyFont="1" applyFill="1" applyBorder="1" applyAlignment="1">
      <alignment vertical="top" wrapText="1"/>
    </xf>
    <xf numFmtId="0" fontId="0" fillId="25" borderId="23" xfId="0" applyFont="1" applyFill="1" applyBorder="1"/>
    <xf numFmtId="0" fontId="0" fillId="25" borderId="23" xfId="0" applyFont="1" applyFill="1" applyBorder="1" applyAlignment="1">
      <alignment horizontal="center" vertical="center"/>
    </xf>
    <xf numFmtId="3" fontId="0" fillId="25" borderId="23" xfId="1" applyNumberFormat="1" applyFont="1" applyFill="1" applyBorder="1" applyAlignment="1" applyProtection="1">
      <alignment horizontal="center" vertical="center"/>
    </xf>
    <xf numFmtId="3" fontId="17" fillId="25" borderId="23" xfId="1" applyNumberFormat="1" applyFill="1" applyBorder="1" applyAlignment="1" applyProtection="1">
      <alignment horizontal="center" vertical="center"/>
    </xf>
    <xf numFmtId="9" fontId="17" fillId="25" borderId="23" xfId="1" applyNumberFormat="1" applyFill="1" applyBorder="1" applyAlignment="1" applyProtection="1">
      <alignment horizontal="center" vertical="center"/>
    </xf>
    <xf numFmtId="9" fontId="0" fillId="25" borderId="23" xfId="0" applyNumberFormat="1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0" fillId="24" borderId="7" xfId="0" applyFont="1" applyFill="1" applyBorder="1" applyAlignment="1">
      <alignment vertical="top" wrapText="1"/>
    </xf>
    <xf numFmtId="0" fontId="0" fillId="24" borderId="7" xfId="0" applyFont="1" applyFill="1" applyBorder="1"/>
    <xf numFmtId="0" fontId="0" fillId="24" borderId="7" xfId="0" applyFont="1" applyFill="1" applyBorder="1" applyAlignment="1">
      <alignment horizontal="center" vertical="center"/>
    </xf>
    <xf numFmtId="3" fontId="17" fillId="24" borderId="7" xfId="1" applyNumberFormat="1" applyFill="1" applyBorder="1" applyAlignment="1" applyProtection="1">
      <alignment horizontal="center" vertical="center"/>
    </xf>
    <xf numFmtId="9" fontId="17" fillId="24" borderId="7" xfId="1" applyNumberFormat="1" applyFill="1" applyBorder="1" applyAlignment="1" applyProtection="1">
      <alignment horizontal="center" vertical="center"/>
    </xf>
    <xf numFmtId="9" fontId="0" fillId="24" borderId="7" xfId="0" applyNumberFormat="1" applyFont="1" applyFill="1" applyBorder="1" applyAlignment="1">
      <alignment horizontal="center" vertical="center"/>
    </xf>
    <xf numFmtId="9" fontId="0" fillId="24" borderId="7" xfId="1" applyNumberFormat="1" applyFont="1" applyFill="1" applyBorder="1" applyAlignment="1" applyProtection="1">
      <alignment horizontal="center" vertical="center"/>
    </xf>
    <xf numFmtId="164" fontId="0" fillId="24" borderId="7" xfId="1" applyFont="1" applyFill="1" applyBorder="1" applyAlignment="1" applyProtection="1">
      <alignment horizontal="center" vertical="center"/>
    </xf>
    <xf numFmtId="0" fontId="0" fillId="24" borderId="32" xfId="0" applyFont="1" applyFill="1" applyBorder="1" applyAlignment="1">
      <alignment horizontal="center" vertical="center"/>
    </xf>
    <xf numFmtId="0" fontId="0" fillId="0" borderId="18" xfId="0" applyFill="1" applyBorder="1"/>
    <xf numFmtId="0" fontId="7" fillId="9" borderId="35" xfId="0" applyFont="1" applyFill="1" applyBorder="1" applyAlignment="1">
      <alignment horizontal="center" vertical="center" textRotation="45" wrapText="1"/>
    </xf>
    <xf numFmtId="165" fontId="10" fillId="14" borderId="5" xfId="0" applyNumberFormat="1" applyFont="1" applyFill="1" applyBorder="1" applyAlignment="1">
      <alignment horizontal="center" vertical="center"/>
    </xf>
    <xf numFmtId="165" fontId="10" fillId="15" borderId="5" xfId="0" applyNumberFormat="1" applyFont="1" applyFill="1" applyBorder="1" applyAlignment="1">
      <alignment horizontal="center" vertical="center"/>
    </xf>
    <xf numFmtId="165" fontId="10" fillId="16" borderId="5" xfId="0" applyNumberFormat="1" applyFont="1" applyFill="1" applyBorder="1" applyAlignment="1">
      <alignment horizontal="center" vertical="center"/>
    </xf>
    <xf numFmtId="165" fontId="10" fillId="19" borderId="5" xfId="0" applyNumberFormat="1" applyFont="1" applyFill="1" applyBorder="1" applyAlignment="1">
      <alignment horizontal="center" vertical="center"/>
    </xf>
    <xf numFmtId="165" fontId="10" fillId="21" borderId="5" xfId="0" applyNumberFormat="1" applyFont="1" applyFill="1" applyBorder="1" applyAlignment="1">
      <alignment horizontal="center" vertical="center"/>
    </xf>
    <xf numFmtId="165" fontId="10" fillId="24" borderId="5" xfId="0" applyNumberFormat="1" applyFont="1" applyFill="1" applyBorder="1" applyAlignment="1">
      <alignment horizontal="center" vertical="center"/>
    </xf>
    <xf numFmtId="165" fontId="10" fillId="24" borderId="7" xfId="0" applyNumberFormat="1" applyFont="1" applyFill="1" applyBorder="1" applyAlignment="1">
      <alignment horizontal="center" vertical="center"/>
    </xf>
    <xf numFmtId="1" fontId="0" fillId="14" borderId="5" xfId="0" applyNumberFormat="1" applyFont="1" applyFill="1" applyBorder="1" applyAlignment="1">
      <alignment horizontal="center" vertical="center"/>
    </xf>
    <xf numFmtId="1" fontId="0" fillId="15" borderId="23" xfId="0" applyNumberFormat="1" applyFont="1" applyFill="1" applyBorder="1" applyAlignment="1">
      <alignment horizontal="center" vertical="center"/>
    </xf>
    <xf numFmtId="1" fontId="0" fillId="15" borderId="5" xfId="0" applyNumberFormat="1" applyFont="1" applyFill="1" applyBorder="1" applyAlignment="1">
      <alignment horizontal="center" vertical="center"/>
    </xf>
    <xf numFmtId="1" fontId="0" fillId="16" borderId="5" xfId="0" applyNumberFormat="1" applyFont="1" applyFill="1" applyBorder="1" applyAlignment="1">
      <alignment horizontal="center" vertical="center"/>
    </xf>
    <xf numFmtId="1" fontId="0" fillId="18" borderId="5" xfId="0" applyNumberFormat="1" applyFont="1" applyFill="1" applyBorder="1" applyAlignment="1">
      <alignment horizontal="center" vertical="center"/>
    </xf>
    <xf numFmtId="1" fontId="0" fillId="19" borderId="5" xfId="0" applyNumberFormat="1" applyFont="1" applyFill="1" applyBorder="1" applyAlignment="1">
      <alignment horizontal="center" vertical="center"/>
    </xf>
    <xf numFmtId="1" fontId="0" fillId="24" borderId="23" xfId="0" applyNumberFormat="1" applyFont="1" applyFill="1" applyBorder="1" applyAlignment="1">
      <alignment horizontal="center" vertical="center"/>
    </xf>
    <xf numFmtId="1" fontId="0" fillId="25" borderId="5" xfId="0" applyNumberFormat="1" applyFont="1" applyFill="1" applyBorder="1" applyAlignment="1">
      <alignment horizontal="center" vertical="center"/>
    </xf>
    <xf numFmtId="1" fontId="0" fillId="25" borderId="28" xfId="0" applyNumberFormat="1" applyFont="1" applyFill="1" applyBorder="1" applyAlignment="1">
      <alignment horizontal="center" vertical="center"/>
    </xf>
    <xf numFmtId="0" fontId="0" fillId="14" borderId="22" xfId="0" applyFont="1" applyFill="1" applyBorder="1" applyAlignment="1">
      <alignment horizontal="center" vertical="center" wrapText="1"/>
    </xf>
    <xf numFmtId="0" fontId="0" fillId="15" borderId="23" xfId="0" applyFont="1" applyFill="1" applyBorder="1" applyAlignment="1">
      <alignment horizontal="center" vertical="center" wrapText="1"/>
    </xf>
    <xf numFmtId="0" fontId="0" fillId="15" borderId="5" xfId="0" applyFont="1" applyFill="1" applyBorder="1" applyAlignment="1">
      <alignment horizontal="center" vertical="center" wrapText="1"/>
    </xf>
    <xf numFmtId="0" fontId="0" fillId="15" borderId="7" xfId="0" applyFont="1" applyFill="1" applyBorder="1" applyAlignment="1">
      <alignment horizontal="center" vertical="center" wrapText="1"/>
    </xf>
    <xf numFmtId="0" fontId="0" fillId="20" borderId="5" xfId="0" applyFont="1" applyFill="1" applyBorder="1" applyAlignment="1">
      <alignment horizontal="center" vertical="center" wrapText="1"/>
    </xf>
    <xf numFmtId="0" fontId="0" fillId="14" borderId="23" xfId="0" applyFont="1" applyFill="1" applyBorder="1"/>
    <xf numFmtId="0" fontId="0" fillId="19" borderId="5" xfId="0" applyFont="1" applyFill="1" applyBorder="1" applyAlignment="1">
      <alignment horizontal="center" vertical="top" wrapText="1"/>
    </xf>
    <xf numFmtId="0" fontId="0" fillId="9" borderId="17" xfId="0" applyFill="1" applyBorder="1" applyAlignment="1">
      <alignment wrapText="1"/>
    </xf>
    <xf numFmtId="0" fontId="0" fillId="4" borderId="42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19" borderId="42" xfId="0" applyFont="1" applyFill="1" applyBorder="1" applyAlignment="1">
      <alignment horizontal="center" vertical="center"/>
    </xf>
    <xf numFmtId="0" fontId="0" fillId="19" borderId="14" xfId="0" applyFont="1" applyFill="1" applyBorder="1" applyAlignment="1">
      <alignment horizontal="center" vertical="center"/>
    </xf>
    <xf numFmtId="0" fontId="0" fillId="19" borderId="32" xfId="0" applyFont="1" applyFill="1" applyBorder="1" applyAlignment="1">
      <alignment horizontal="center" vertical="center"/>
    </xf>
    <xf numFmtId="164" fontId="0" fillId="18" borderId="7" xfId="1" applyFont="1" applyFill="1" applyBorder="1" applyAlignment="1" applyProtection="1">
      <alignment vertical="top" wrapText="1"/>
    </xf>
    <xf numFmtId="0" fontId="0" fillId="0" borderId="0" xfId="0" applyFill="1"/>
    <xf numFmtId="0" fontId="0" fillId="0" borderId="1" xfId="0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wrapText="1"/>
    </xf>
    <xf numFmtId="9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7" fillId="9" borderId="29" xfId="0" applyFont="1" applyFill="1" applyBorder="1" applyAlignment="1">
      <alignment horizontal="center" vertical="center" textRotation="45" wrapText="1"/>
    </xf>
    <xf numFmtId="0" fontId="7" fillId="9" borderId="0" xfId="0" applyFont="1" applyFill="1" applyBorder="1" applyAlignment="1">
      <alignment horizontal="center" vertical="center" textRotation="45" wrapText="1"/>
    </xf>
    <xf numFmtId="0" fontId="0" fillId="9" borderId="18" xfId="0" applyFill="1" applyBorder="1" applyAlignment="1">
      <alignment wrapText="1"/>
    </xf>
    <xf numFmtId="0" fontId="8" fillId="11" borderId="44" xfId="0" applyFont="1" applyFill="1" applyBorder="1" applyAlignment="1">
      <alignment horizontal="center" vertical="center" textRotation="45" wrapText="1"/>
    </xf>
    <xf numFmtId="0" fontId="0" fillId="0" borderId="0" xfId="0" applyFill="1" applyBorder="1" applyAlignment="1">
      <alignment horizontal="right" vertical="top" wrapText="1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Fill="1" applyBorder="1"/>
    <xf numFmtId="0" fontId="7" fillId="13" borderId="45" xfId="0" applyFont="1" applyFill="1" applyBorder="1" applyAlignment="1">
      <alignment horizontal="center" vertical="center"/>
    </xf>
    <xf numFmtId="0" fontId="0" fillId="0" borderId="45" xfId="0" applyFont="1" applyBorder="1"/>
    <xf numFmtId="0" fontId="9" fillId="0" borderId="45" xfId="2" applyFont="1" applyBorder="1" applyProtection="1"/>
    <xf numFmtId="0" fontId="3" fillId="0" borderId="45" xfId="8" applyFont="1" applyBorder="1" applyProtection="1"/>
    <xf numFmtId="164" fontId="0" fillId="0" borderId="45" xfId="1" applyFont="1" applyBorder="1" applyProtection="1"/>
    <xf numFmtId="0" fontId="7" fillId="13" borderId="45" xfId="0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 vertical="center" textRotation="90"/>
    </xf>
    <xf numFmtId="0" fontId="0" fillId="14" borderId="21" xfId="0" applyFont="1" applyFill="1" applyBorder="1" applyAlignment="1">
      <alignment horizontal="center" vertical="center" textRotation="90"/>
    </xf>
    <xf numFmtId="0" fontId="0" fillId="14" borderId="37" xfId="0" applyFont="1" applyFill="1" applyBorder="1" applyAlignment="1">
      <alignment horizontal="center" vertical="center" textRotation="90"/>
    </xf>
    <xf numFmtId="0" fontId="0" fillId="14" borderId="3" xfId="0" applyFont="1" applyFill="1" applyBorder="1" applyAlignment="1">
      <alignment horizontal="center" vertical="center" wrapText="1"/>
    </xf>
    <xf numFmtId="0" fontId="0" fillId="14" borderId="5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>
      <alignment horizontal="center" vertical="center" textRotation="90"/>
    </xf>
    <xf numFmtId="0" fontId="0" fillId="4" borderId="31" xfId="0" applyFont="1" applyFill="1" applyBorder="1" applyAlignment="1">
      <alignment horizontal="center" vertical="center" textRotation="90"/>
    </xf>
    <xf numFmtId="0" fontId="0" fillId="4" borderId="21" xfId="0" applyFont="1" applyFill="1" applyBorder="1" applyAlignment="1">
      <alignment horizontal="center" vertical="center" textRotation="90"/>
    </xf>
    <xf numFmtId="0" fontId="0" fillId="4" borderId="5" xfId="0" applyFont="1" applyFill="1" applyBorder="1" applyAlignment="1">
      <alignment horizontal="center" vertical="center" textRotation="90"/>
    </xf>
    <xf numFmtId="0" fontId="0" fillId="4" borderId="21" xfId="0" applyFont="1" applyFill="1" applyBorder="1" applyAlignment="1">
      <alignment horizontal="center" vertical="center" textRotation="90" wrapText="1"/>
    </xf>
    <xf numFmtId="0" fontId="0" fillId="4" borderId="5" xfId="0" applyFont="1" applyFill="1" applyBorder="1" applyAlignment="1">
      <alignment horizontal="center" vertical="center" textRotation="90" wrapText="1"/>
    </xf>
    <xf numFmtId="0" fontId="0" fillId="4" borderId="37" xfId="0" applyFont="1" applyFill="1" applyBorder="1" applyAlignment="1">
      <alignment horizontal="center" vertical="center" textRotation="90" wrapText="1"/>
    </xf>
    <xf numFmtId="0" fontId="0" fillId="4" borderId="7" xfId="0" applyFont="1" applyFill="1" applyBorder="1" applyAlignment="1">
      <alignment horizontal="center" vertical="center" textRotation="90" wrapText="1"/>
    </xf>
    <xf numFmtId="0" fontId="0" fillId="15" borderId="30" xfId="0" applyFont="1" applyFill="1" applyBorder="1" applyAlignment="1">
      <alignment horizontal="center" vertical="center" textRotation="90"/>
    </xf>
    <xf numFmtId="0" fontId="0" fillId="15" borderId="6" xfId="0" applyFont="1" applyFill="1" applyBorder="1" applyAlignment="1">
      <alignment horizontal="center" vertical="center" textRotation="90"/>
    </xf>
    <xf numFmtId="0" fontId="0" fillId="15" borderId="33" xfId="0" applyFont="1" applyFill="1" applyBorder="1" applyAlignment="1">
      <alignment horizontal="center" vertical="center" textRotation="90"/>
    </xf>
    <xf numFmtId="0" fontId="0" fillId="15" borderId="5" xfId="0" applyFont="1" applyFill="1" applyBorder="1" applyAlignment="1">
      <alignment horizontal="center" vertical="center" wrapText="1"/>
    </xf>
    <xf numFmtId="0" fontId="0" fillId="16" borderId="36" xfId="0" applyFont="1" applyFill="1" applyBorder="1" applyAlignment="1">
      <alignment horizontal="center" vertical="center" textRotation="90"/>
    </xf>
    <xf numFmtId="0" fontId="0" fillId="16" borderId="21" xfId="0" applyFont="1" applyFill="1" applyBorder="1" applyAlignment="1">
      <alignment horizontal="center" vertical="center" textRotation="90"/>
    </xf>
    <xf numFmtId="0" fontId="0" fillId="16" borderId="37" xfId="0" applyFont="1" applyFill="1" applyBorder="1" applyAlignment="1">
      <alignment horizontal="center" vertical="center" textRotation="90"/>
    </xf>
    <xf numFmtId="0" fontId="0" fillId="16" borderId="23" xfId="0" applyFont="1" applyFill="1" applyBorder="1" applyAlignment="1">
      <alignment horizontal="center" vertical="center" wrapText="1"/>
    </xf>
    <xf numFmtId="0" fontId="0" fillId="16" borderId="5" xfId="0" applyFont="1" applyFill="1" applyBorder="1" applyAlignment="1">
      <alignment horizontal="center" vertical="center" wrapText="1"/>
    </xf>
    <xf numFmtId="0" fontId="0" fillId="16" borderId="22" xfId="0" applyFont="1" applyFill="1" applyBorder="1" applyAlignment="1">
      <alignment horizontal="center" vertical="center" wrapText="1"/>
    </xf>
    <xf numFmtId="0" fontId="0" fillId="18" borderId="36" xfId="0" applyFont="1" applyFill="1" applyBorder="1" applyAlignment="1">
      <alignment horizontal="center" vertical="center" textRotation="90"/>
    </xf>
    <xf numFmtId="0" fontId="0" fillId="18" borderId="31" xfId="0" applyFont="1" applyFill="1" applyBorder="1" applyAlignment="1">
      <alignment horizontal="center" vertical="center" textRotation="90"/>
    </xf>
    <xf numFmtId="0" fontId="0" fillId="18" borderId="21" xfId="0" applyFont="1" applyFill="1" applyBorder="1" applyAlignment="1">
      <alignment horizontal="center" vertical="center" textRotation="90"/>
    </xf>
    <xf numFmtId="0" fontId="0" fillId="18" borderId="5" xfId="0" applyFont="1" applyFill="1" applyBorder="1" applyAlignment="1">
      <alignment horizontal="center" vertical="center" textRotation="90"/>
    </xf>
    <xf numFmtId="0" fontId="0" fillId="18" borderId="37" xfId="0" applyFont="1" applyFill="1" applyBorder="1" applyAlignment="1">
      <alignment horizontal="center" vertical="center" textRotation="90"/>
    </xf>
    <xf numFmtId="0" fontId="0" fillId="18" borderId="7" xfId="0" applyFont="1" applyFill="1" applyBorder="1" applyAlignment="1">
      <alignment horizontal="center" vertical="center" textRotation="90"/>
    </xf>
    <xf numFmtId="0" fontId="0" fillId="20" borderId="30" xfId="0" applyFont="1" applyFill="1" applyBorder="1" applyAlignment="1">
      <alignment horizontal="center" vertical="center" textRotation="90"/>
    </xf>
    <xf numFmtId="0" fontId="0" fillId="20" borderId="6" xfId="0" applyFont="1" applyFill="1" applyBorder="1" applyAlignment="1">
      <alignment horizontal="center" vertical="center" textRotation="90"/>
    </xf>
    <xf numFmtId="0" fontId="0" fillId="20" borderId="25" xfId="0" applyFont="1" applyFill="1" applyBorder="1" applyAlignment="1">
      <alignment horizontal="center" vertical="center" textRotation="90"/>
    </xf>
    <xf numFmtId="0" fontId="0" fillId="20" borderId="23" xfId="0" applyFont="1" applyFill="1" applyBorder="1" applyAlignment="1">
      <alignment horizontal="center" vertical="center" wrapText="1"/>
    </xf>
    <xf numFmtId="0" fontId="0" fillId="20" borderId="5" xfId="0" applyFont="1" applyFill="1" applyBorder="1" applyAlignment="1">
      <alignment horizontal="center" vertical="center" wrapText="1"/>
    </xf>
    <xf numFmtId="0" fontId="0" fillId="20" borderId="22" xfId="0" applyFont="1" applyFill="1" applyBorder="1" applyAlignment="1">
      <alignment horizontal="center" vertical="center" wrapText="1"/>
    </xf>
    <xf numFmtId="0" fontId="0" fillId="19" borderId="38" xfId="0" applyFont="1" applyFill="1" applyBorder="1" applyAlignment="1">
      <alignment horizontal="center" vertical="center" textRotation="90"/>
    </xf>
    <xf numFmtId="0" fontId="0" fillId="19" borderId="39" xfId="0" applyFont="1" applyFill="1" applyBorder="1" applyAlignment="1">
      <alignment horizontal="center" vertical="center" textRotation="90"/>
    </xf>
    <xf numFmtId="0" fontId="0" fillId="19" borderId="40" xfId="0" applyFont="1" applyFill="1" applyBorder="1" applyAlignment="1">
      <alignment horizontal="center" vertical="center" textRotation="90"/>
    </xf>
    <xf numFmtId="0" fontId="0" fillId="19" borderId="22" xfId="0" applyFont="1" applyFill="1" applyBorder="1" applyAlignment="1">
      <alignment horizontal="center" vertical="center"/>
    </xf>
    <xf numFmtId="0" fontId="0" fillId="19" borderId="23" xfId="0" applyFont="1" applyFill="1" applyBorder="1" applyAlignment="1">
      <alignment horizontal="center" vertical="center"/>
    </xf>
    <xf numFmtId="0" fontId="0" fillId="19" borderId="41" xfId="0" applyFont="1" applyFill="1" applyBorder="1" applyAlignment="1">
      <alignment horizontal="center" vertical="center"/>
    </xf>
    <xf numFmtId="0" fontId="0" fillId="19" borderId="22" xfId="0" applyFont="1" applyFill="1" applyBorder="1" applyAlignment="1">
      <alignment horizontal="center" vertical="top" wrapText="1"/>
    </xf>
    <xf numFmtId="0" fontId="0" fillId="19" borderId="23" xfId="0" applyFont="1" applyFill="1" applyBorder="1" applyAlignment="1">
      <alignment horizontal="center" vertical="top" wrapText="1"/>
    </xf>
    <xf numFmtId="0" fontId="0" fillId="25" borderId="34" xfId="0" applyFont="1" applyFill="1" applyBorder="1" applyAlignment="1">
      <alignment horizontal="center" vertical="center" textRotation="90"/>
    </xf>
    <xf numFmtId="0" fontId="0" fillId="25" borderId="23" xfId="0" applyFont="1" applyFill="1" applyBorder="1" applyAlignment="1">
      <alignment horizontal="center" vertical="center" textRotation="90"/>
    </xf>
    <xf numFmtId="0" fontId="0" fillId="25" borderId="21" xfId="0" applyFont="1" applyFill="1" applyBorder="1" applyAlignment="1">
      <alignment horizontal="center" vertical="center" textRotation="90"/>
    </xf>
    <xf numFmtId="0" fontId="0" fillId="25" borderId="5" xfId="0" applyFont="1" applyFill="1" applyBorder="1" applyAlignment="1">
      <alignment horizontal="center" vertical="center" textRotation="90"/>
    </xf>
    <xf numFmtId="0" fontId="0" fillId="25" borderId="27" xfId="0" applyFont="1" applyFill="1" applyBorder="1" applyAlignment="1">
      <alignment horizontal="center" vertical="center" textRotation="90"/>
    </xf>
    <xf numFmtId="0" fontId="0" fillId="25" borderId="28" xfId="0" applyFont="1" applyFill="1" applyBorder="1" applyAlignment="1">
      <alignment horizontal="center" vertical="center" textRotation="90"/>
    </xf>
    <xf numFmtId="0" fontId="0" fillId="21" borderId="36" xfId="0" applyFont="1" applyFill="1" applyBorder="1" applyAlignment="1">
      <alignment horizontal="center" vertical="center" textRotation="90"/>
    </xf>
    <xf numFmtId="0" fontId="0" fillId="21" borderId="31" xfId="0" applyFont="1" applyFill="1" applyBorder="1" applyAlignment="1">
      <alignment horizontal="center" vertical="center" textRotation="90"/>
    </xf>
    <xf numFmtId="0" fontId="0" fillId="21" borderId="21" xfId="0" applyFont="1" applyFill="1" applyBorder="1" applyAlignment="1">
      <alignment horizontal="center" vertical="center" textRotation="90"/>
    </xf>
    <xf numFmtId="0" fontId="0" fillId="21" borderId="5" xfId="0" applyFont="1" applyFill="1" applyBorder="1" applyAlignment="1">
      <alignment horizontal="center" vertical="center" textRotation="90"/>
    </xf>
    <xf numFmtId="0" fontId="0" fillId="21" borderId="37" xfId="0" applyFont="1" applyFill="1" applyBorder="1" applyAlignment="1">
      <alignment horizontal="center" vertical="center" textRotation="90"/>
    </xf>
    <xf numFmtId="0" fontId="0" fillId="21" borderId="7" xfId="0" applyFont="1" applyFill="1" applyBorder="1" applyAlignment="1">
      <alignment horizontal="center" vertical="center" textRotation="90"/>
    </xf>
    <xf numFmtId="0" fontId="0" fillId="22" borderId="30" xfId="0" applyFont="1" applyFill="1" applyBorder="1" applyAlignment="1">
      <alignment horizontal="center" vertical="center" textRotation="90"/>
    </xf>
    <xf numFmtId="0" fontId="0" fillId="22" borderId="23" xfId="0" applyFont="1" applyFill="1" applyBorder="1" applyAlignment="1">
      <alignment horizontal="center" vertical="center" textRotation="90"/>
    </xf>
    <xf numFmtId="0" fontId="0" fillId="22" borderId="6" xfId="0" applyFont="1" applyFill="1" applyBorder="1" applyAlignment="1">
      <alignment horizontal="center" vertical="center" textRotation="90"/>
    </xf>
    <xf numFmtId="0" fontId="0" fillId="22" borderId="5" xfId="0" applyFont="1" applyFill="1" applyBorder="1" applyAlignment="1">
      <alignment horizontal="center" vertical="center" textRotation="90"/>
    </xf>
    <xf numFmtId="0" fontId="0" fillId="22" borderId="33" xfId="0" applyFont="1" applyFill="1" applyBorder="1" applyAlignment="1">
      <alignment horizontal="center" vertical="center" textRotation="90"/>
    </xf>
    <xf numFmtId="0" fontId="0" fillId="22" borderId="7" xfId="0" applyFont="1" applyFill="1" applyBorder="1" applyAlignment="1">
      <alignment horizontal="center" vertical="center" textRotation="90"/>
    </xf>
    <xf numFmtId="0" fontId="0" fillId="18" borderId="30" xfId="0" applyFont="1" applyFill="1" applyBorder="1" applyAlignment="1">
      <alignment horizontal="center" vertical="center" textRotation="90"/>
    </xf>
    <xf numFmtId="0" fontId="0" fillId="18" borderId="23" xfId="0" applyFont="1" applyFill="1" applyBorder="1" applyAlignment="1">
      <alignment horizontal="center" vertical="center" textRotation="90"/>
    </xf>
    <xf numFmtId="0" fontId="0" fillId="18" borderId="6" xfId="0" applyFont="1" applyFill="1" applyBorder="1" applyAlignment="1">
      <alignment horizontal="center" vertical="center" textRotation="90"/>
    </xf>
    <xf numFmtId="0" fontId="0" fillId="18" borderId="33" xfId="0" applyFont="1" applyFill="1" applyBorder="1" applyAlignment="1">
      <alignment horizontal="center" vertical="center" textRotation="90"/>
    </xf>
    <xf numFmtId="0" fontId="0" fillId="23" borderId="30" xfId="0" applyFont="1" applyFill="1" applyBorder="1" applyAlignment="1">
      <alignment horizontal="center" vertical="center" textRotation="90"/>
    </xf>
    <xf numFmtId="0" fontId="0" fillId="23" borderId="23" xfId="0" applyFont="1" applyFill="1" applyBorder="1" applyAlignment="1">
      <alignment horizontal="center" vertical="center" textRotation="90"/>
    </xf>
    <xf numFmtId="0" fontId="0" fillId="23" borderId="6" xfId="0" applyFont="1" applyFill="1" applyBorder="1" applyAlignment="1">
      <alignment horizontal="center" vertical="center" textRotation="90"/>
    </xf>
    <xf numFmtId="0" fontId="0" fillId="23" borderId="5" xfId="0" applyFont="1" applyFill="1" applyBorder="1" applyAlignment="1">
      <alignment horizontal="center" vertical="center" textRotation="90"/>
    </xf>
    <xf numFmtId="0" fontId="0" fillId="23" borderId="33" xfId="0" applyFont="1" applyFill="1" applyBorder="1" applyAlignment="1">
      <alignment horizontal="center" vertical="center" textRotation="90"/>
    </xf>
    <xf numFmtId="0" fontId="0" fillId="23" borderId="7" xfId="0" applyFont="1" applyFill="1" applyBorder="1" applyAlignment="1">
      <alignment horizontal="center" vertical="center" textRotation="90"/>
    </xf>
    <xf numFmtId="0" fontId="0" fillId="24" borderId="30" xfId="0" applyFont="1" applyFill="1" applyBorder="1" applyAlignment="1">
      <alignment horizontal="center" vertical="center" textRotation="90"/>
    </xf>
    <xf numFmtId="0" fontId="0" fillId="24" borderId="23" xfId="0" applyFont="1" applyFill="1" applyBorder="1" applyAlignment="1">
      <alignment horizontal="center" vertical="center" textRotation="90"/>
    </xf>
    <xf numFmtId="0" fontId="0" fillId="24" borderId="6" xfId="0" applyFont="1" applyFill="1" applyBorder="1" applyAlignment="1">
      <alignment horizontal="center" vertical="center" textRotation="90"/>
    </xf>
    <xf numFmtId="0" fontId="0" fillId="24" borderId="5" xfId="0" applyFont="1" applyFill="1" applyBorder="1" applyAlignment="1">
      <alignment horizontal="center" vertical="center" textRotation="90"/>
    </xf>
    <xf numFmtId="0" fontId="0" fillId="24" borderId="33" xfId="0" applyFont="1" applyFill="1" applyBorder="1" applyAlignment="1">
      <alignment horizontal="center" vertical="center" textRotation="90"/>
    </xf>
    <xf numFmtId="0" fontId="0" fillId="24" borderId="7" xfId="0" applyFont="1" applyFill="1" applyBorder="1" applyAlignment="1">
      <alignment horizontal="center" vertical="center" textRotation="90"/>
    </xf>
    <xf numFmtId="0" fontId="13" fillId="12" borderId="5" xfId="0" applyFont="1" applyFill="1" applyBorder="1" applyAlignment="1">
      <alignment horizontal="center" vertical="center" wrapText="1"/>
    </xf>
    <xf numFmtId="0" fontId="0" fillId="26" borderId="5" xfId="0" applyFill="1" applyBorder="1" applyAlignment="1">
      <alignment horizontal="left" vertical="top" wrapText="1"/>
    </xf>
    <xf numFmtId="9" fontId="0" fillId="26" borderId="5" xfId="0" applyNumberFormat="1" applyFill="1" applyBorder="1" applyAlignment="1">
      <alignment horizontal="center"/>
    </xf>
    <xf numFmtId="0" fontId="8" fillId="27" borderId="5" xfId="0" applyFont="1" applyFill="1" applyBorder="1" applyAlignment="1">
      <alignment horizontal="left" vertical="top" wrapText="1"/>
    </xf>
    <xf numFmtId="9" fontId="8" fillId="27" borderId="5" xfId="0" applyNumberFormat="1" applyFont="1" applyFill="1" applyBorder="1" applyAlignment="1">
      <alignment horizontal="center"/>
    </xf>
    <xf numFmtId="0" fontId="0" fillId="26" borderId="5" xfId="0" applyFont="1" applyFill="1" applyBorder="1" applyAlignment="1">
      <alignment vertical="top" wrapText="1"/>
    </xf>
    <xf numFmtId="0" fontId="13" fillId="23" borderId="9" xfId="0" applyFont="1" applyFill="1" applyBorder="1" applyAlignment="1">
      <alignment horizontal="center" vertical="center" wrapText="1"/>
    </xf>
    <xf numFmtId="0" fontId="13" fillId="23" borderId="10" xfId="0" applyFont="1" applyFill="1" applyBorder="1" applyAlignment="1">
      <alignment horizontal="center" vertical="center" wrapText="1"/>
    </xf>
    <xf numFmtId="0" fontId="7" fillId="23" borderId="11" xfId="0" applyFont="1" applyFill="1" applyBorder="1" applyAlignment="1">
      <alignment horizontal="center" vertical="center" wrapText="1"/>
    </xf>
    <xf numFmtId="0" fontId="0" fillId="26" borderId="9" xfId="0" applyFont="1" applyFill="1" applyBorder="1" applyAlignment="1">
      <alignment horizontal="left" vertical="center" wrapText="1"/>
    </xf>
    <xf numFmtId="0" fontId="0" fillId="26" borderId="4" xfId="0" applyFont="1" applyFill="1" applyBorder="1" applyAlignment="1">
      <alignment horizontal="left" vertical="center" wrapText="1" indent="1"/>
    </xf>
    <xf numFmtId="0" fontId="0" fillId="26" borderId="14" xfId="0" applyFont="1" applyFill="1" applyBorder="1" applyAlignment="1">
      <alignment horizontal="left" vertical="center" wrapText="1" indent="1"/>
    </xf>
    <xf numFmtId="0" fontId="0" fillId="26" borderId="16" xfId="0" applyFont="1" applyFill="1" applyBorder="1" applyAlignment="1">
      <alignment horizontal="left" vertical="center" wrapText="1" indent="1"/>
    </xf>
    <xf numFmtId="0" fontId="7" fillId="23" borderId="17" xfId="0" applyFont="1" applyFill="1" applyBorder="1" applyAlignment="1">
      <alignment horizontal="center" vertical="center" wrapText="1"/>
    </xf>
    <xf numFmtId="0" fontId="0" fillId="26" borderId="9" xfId="0" applyFont="1" applyFill="1" applyBorder="1" applyAlignment="1">
      <alignment horizontal="left" vertical="center" wrapText="1" indent="1"/>
    </xf>
    <xf numFmtId="0" fontId="7" fillId="23" borderId="9" xfId="0" applyFont="1" applyFill="1" applyBorder="1" applyAlignment="1">
      <alignment horizontal="center" vertical="center" wrapText="1"/>
    </xf>
    <xf numFmtId="0" fontId="7" fillId="23" borderId="43" xfId="0" applyFont="1" applyFill="1" applyBorder="1" applyAlignment="1">
      <alignment horizontal="center" vertical="center" wrapText="1"/>
    </xf>
    <xf numFmtId="0" fontId="0" fillId="26" borderId="14" xfId="0" applyFont="1" applyFill="1" applyBorder="1" applyAlignment="1">
      <alignment vertical="center" wrapText="1"/>
    </xf>
    <xf numFmtId="0" fontId="0" fillId="26" borderId="19" xfId="0" applyFont="1" applyFill="1" applyBorder="1" applyAlignment="1">
      <alignment horizontal="left" vertical="center" wrapText="1" indent="1"/>
    </xf>
    <xf numFmtId="0" fontId="0" fillId="26" borderId="20" xfId="0" applyFont="1" applyFill="1" applyBorder="1" applyAlignment="1">
      <alignment horizontal="left" vertical="center" wrapText="1" indent="1"/>
    </xf>
  </cellXfs>
  <cellStyles count="31">
    <cellStyle name="Blue" xfId="3"/>
    <cellStyle name="Gray" xfId="4"/>
    <cellStyle name="Gray light" xfId="5"/>
    <cellStyle name="Green" xfId="6"/>
    <cellStyle name="Green green" xfId="7"/>
    <cellStyle name="Lien hypertexte" xfId="2" builtinId="8"/>
    <cellStyle name="Lien hypertexte 2" xfId="8"/>
    <cellStyle name="Milliers" xfId="1" builtinId="3"/>
    <cellStyle name="Milliers 2" xfId="9"/>
    <cellStyle name="Milliers 2 2" xfId="10"/>
    <cellStyle name="Milliers 3" xfId="11"/>
    <cellStyle name="Milliers 3 2" xfId="12"/>
    <cellStyle name="Milliers 4" xfId="13"/>
    <cellStyle name="Milliers 4 2" xfId="14"/>
    <cellStyle name="Milliers 5" xfId="15"/>
    <cellStyle name="Milliers 6" xfId="16"/>
    <cellStyle name="Normal" xfId="0" builtinId="0"/>
    <cellStyle name="Normal 2" xfId="17"/>
    <cellStyle name="Normal 2 2" xfId="18"/>
    <cellStyle name="Normal 2 3" xfId="19"/>
    <cellStyle name="Normal 3" xfId="20"/>
    <cellStyle name="Normal 3 2" xfId="21"/>
    <cellStyle name="Normal 4" xfId="22"/>
    <cellStyle name="Normal 4 2" xfId="23"/>
    <cellStyle name="Normal 5" xfId="24"/>
    <cellStyle name="Normal 6" xfId="25"/>
    <cellStyle name="Normal 7" xfId="30"/>
    <cellStyle name="Orange" xfId="26"/>
    <cellStyle name="Orange orange" xfId="27"/>
    <cellStyle name="Red" xfId="28"/>
    <cellStyle name="Red red" xfId="29"/>
  </cellStyles>
  <dxfs count="30">
    <dxf>
      <font>
        <sz val="12"/>
        <color rgb="FF000000"/>
        <name val="Calibri"/>
      </font>
      <fill>
        <patternFill>
          <bgColor rgb="FF7F7F7F"/>
        </patternFill>
      </fill>
    </dxf>
    <dxf>
      <font>
        <sz val="12"/>
        <color rgb="FF000000"/>
        <name val="Calibri"/>
      </font>
      <fill>
        <patternFill>
          <bgColor rgb="FF7F7F7F"/>
        </patternFill>
      </fill>
    </dxf>
    <dxf>
      <font>
        <sz val="12"/>
        <color rgb="FF000000"/>
        <name val="Calibri"/>
      </font>
      <fill>
        <patternFill>
          <bgColor rgb="FF7F7F7F"/>
        </patternFill>
      </fill>
    </dxf>
    <dxf>
      <font>
        <sz val="12"/>
        <color rgb="FF000000"/>
        <name val="Calibri"/>
      </font>
      <fill>
        <patternFill>
          <bgColor rgb="FF7F7F7F"/>
        </patternFill>
      </fill>
    </dxf>
    <dxf>
      <font>
        <sz val="12"/>
        <color rgb="FF000000"/>
        <name val="Calibri"/>
      </font>
      <fill>
        <patternFill>
          <bgColor rgb="FF7F7F7F"/>
        </patternFill>
      </fill>
    </dxf>
    <dxf>
      <font>
        <sz val="12"/>
        <color rgb="FF000000"/>
        <name val="Calibri"/>
      </font>
      <fill>
        <patternFill>
          <bgColor rgb="FF7F7F7F"/>
        </patternFill>
      </fill>
    </dxf>
    <dxf>
      <font>
        <sz val="12"/>
        <color rgb="FF000000"/>
        <name val="Calibri"/>
      </font>
      <fill>
        <patternFill>
          <bgColor rgb="FF7F7F7F"/>
        </patternFill>
      </fill>
    </dxf>
    <dxf>
      <font>
        <sz val="12"/>
        <color rgb="FF000000"/>
        <name val="Calibri"/>
      </font>
      <fill>
        <patternFill>
          <bgColor rgb="FF7F7F7F"/>
        </patternFill>
      </fill>
    </dxf>
    <dxf>
      <font>
        <sz val="12"/>
        <color rgb="FF000000"/>
        <name val="Calibri"/>
      </font>
      <fill>
        <patternFill>
          <bgColor rgb="FFFFBF00"/>
        </patternFill>
      </fill>
    </dxf>
    <dxf>
      <font>
        <sz val="12"/>
        <color rgb="FF000000"/>
        <name val="Calibri"/>
      </font>
      <fill>
        <patternFill>
          <bgColor rgb="FFB2B2B2"/>
        </patternFill>
      </fill>
    </dxf>
    <dxf>
      <font>
        <sz val="12"/>
        <color rgb="FF000000"/>
        <name val="Calibri"/>
      </font>
      <fill>
        <patternFill>
          <bgColor rgb="FFDDDDDD"/>
        </patternFill>
      </fill>
    </dxf>
    <dxf>
      <font>
        <sz val="12"/>
        <color theme="1"/>
        <name val="Calibri"/>
      </font>
      <fill>
        <patternFill>
          <bgColor rgb="FFFF3333"/>
        </patternFill>
      </fill>
    </dxf>
    <dxf>
      <font>
        <sz val="12"/>
        <color rgb="FF000000"/>
        <name val="Calibri"/>
      </font>
      <fill>
        <patternFill>
          <bgColor rgb="FF27BF1B"/>
        </patternFill>
      </fill>
    </dxf>
    <dxf>
      <font>
        <sz val="12"/>
        <color rgb="FF000000"/>
        <name val="Calibri"/>
      </font>
      <fill>
        <patternFill>
          <bgColor rgb="FFFFBF00"/>
        </patternFill>
      </fill>
    </dxf>
    <dxf>
      <font>
        <sz val="12"/>
        <color rgb="FF000000"/>
        <name val="Calibri"/>
      </font>
      <fill>
        <patternFill>
          <bgColor rgb="FF8DB4E2"/>
        </patternFill>
      </fill>
    </dxf>
    <dxf>
      <font>
        <color rgb="FF808080"/>
      </font>
    </dxf>
    <dxf>
      <font>
        <sz val="12"/>
        <color rgb="FF000000"/>
        <name val="Calibri"/>
      </font>
      <fill>
        <patternFill>
          <bgColor rgb="FFD9D9D9"/>
        </patternFill>
      </fill>
    </dxf>
    <dxf>
      <font>
        <sz val="12"/>
        <color rgb="FF000000"/>
        <name val="Calibri"/>
      </font>
      <fill>
        <patternFill>
          <bgColor rgb="FFFF3333"/>
        </patternFill>
      </fill>
    </dxf>
    <dxf>
      <font>
        <sz val="12"/>
        <color rgb="FF000000"/>
        <name val="Calibri"/>
      </font>
      <fill>
        <patternFill>
          <bgColor rgb="FFFFBF00"/>
        </patternFill>
      </fill>
    </dxf>
    <dxf>
      <font>
        <sz val="12"/>
        <color rgb="FF000000"/>
        <name val="Calibri"/>
      </font>
      <fill>
        <patternFill>
          <bgColor rgb="FF27BF1B"/>
        </patternFill>
      </fill>
    </dxf>
    <dxf>
      <font>
        <sz val="12"/>
        <color rgb="FF27BF1B"/>
        <name val="Calibri"/>
      </font>
      <fill>
        <patternFill>
          <bgColor rgb="FF27BF1B"/>
        </patternFill>
      </fill>
    </dxf>
    <dxf>
      <font>
        <sz val="12"/>
        <color rgb="FFFFBF00"/>
        <name val="Calibri"/>
      </font>
      <fill>
        <patternFill>
          <bgColor rgb="FFFFBF00"/>
        </patternFill>
      </fill>
    </dxf>
    <dxf>
      <font>
        <sz val="12"/>
        <color rgb="FFFF0000"/>
        <name val="Calibri"/>
      </font>
      <fill>
        <patternFill>
          <bgColor rgb="FFFF3333"/>
        </patternFill>
      </fill>
    </dxf>
    <dxf>
      <font>
        <sz val="12"/>
        <color rgb="FF000000"/>
        <name val="Calibri"/>
      </font>
      <fill>
        <patternFill>
          <bgColor rgb="FFFFBF00"/>
        </patternFill>
      </fill>
    </dxf>
    <dxf>
      <font>
        <sz val="12"/>
        <color rgb="FF000000"/>
        <name val="Calibri"/>
      </font>
      <fill>
        <patternFill>
          <bgColor rgb="FFB2B2B2"/>
        </patternFill>
      </fill>
    </dxf>
    <dxf>
      <font>
        <sz val="12"/>
        <color rgb="FF000000"/>
        <name val="Calibri"/>
      </font>
      <fill>
        <patternFill>
          <bgColor rgb="FFDDDDDD"/>
        </patternFill>
      </fill>
    </dxf>
    <dxf>
      <font>
        <sz val="12"/>
        <color theme="1"/>
        <name val="Calibri"/>
      </font>
      <fill>
        <patternFill>
          <bgColor rgb="FFFF3333"/>
        </patternFill>
      </fill>
    </dxf>
    <dxf>
      <font>
        <sz val="12"/>
        <color rgb="FF000000"/>
        <name val="Calibri"/>
      </font>
      <fill>
        <patternFill>
          <bgColor rgb="FF27BF1B"/>
        </patternFill>
      </fill>
    </dxf>
    <dxf>
      <font>
        <sz val="12"/>
        <color rgb="FF000000"/>
        <name val="Calibri"/>
      </font>
      <fill>
        <patternFill>
          <bgColor rgb="FFFFBF00"/>
        </patternFill>
      </fill>
    </dxf>
    <dxf>
      <font>
        <sz val="12"/>
        <color rgb="FF000000"/>
        <name val="Calibri"/>
      </font>
      <fill>
        <patternFill>
          <bgColor rgb="FF8DB4E2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EEEEEE"/>
      <rgbColor rgb="FF0000FF"/>
      <rgbColor rgb="FFDDD9C3"/>
      <rgbColor rgb="FFFF00FF"/>
      <rgbColor rgb="FFDAE3F3"/>
      <rgbColor rgb="FF800000"/>
      <rgbColor rgb="FF27BF1B"/>
      <rgbColor rgb="FF000080"/>
      <rgbColor rgb="FFB9CDE5"/>
      <rgbColor rgb="FF800080"/>
      <rgbColor rgb="FF008080"/>
      <rgbColor rgb="FFBFBFBF"/>
      <rgbColor rgb="FF808080"/>
      <rgbColor rgb="FF8EB4E3"/>
      <rgbColor rgb="FFF2F2F2"/>
      <rgbColor rgb="FFEBF1DE"/>
      <rgbColor rgb="FFDBEEF4"/>
      <rgbColor rgb="FF660066"/>
      <rgbColor rgb="FFD99694"/>
      <rgbColor rgb="FF0066CC"/>
      <rgbColor rgb="FFC6D9F1"/>
      <rgbColor rgb="FF000080"/>
      <rgbColor rgb="FFFF00FF"/>
      <rgbColor rgb="FFFDE9D9"/>
      <rgbColor rgb="FFDDDDDD"/>
      <rgbColor rgb="FF800080"/>
      <rgbColor rgb="FF800000"/>
      <rgbColor rgb="FF008080"/>
      <rgbColor rgb="FF0000FF"/>
      <rgbColor rgb="FFD9D9D9"/>
      <rgbColor rgb="FFDCE6F2"/>
      <rgbColor rgb="FFD7E4BD"/>
      <rgbColor rgb="FFFDEADA"/>
      <rgbColor rgb="FFB4C7DC"/>
      <rgbColor rgb="FFF2DCDB"/>
      <rgbColor rgb="FFB2B2B2"/>
      <rgbColor rgb="FFFCD5B5"/>
      <rgbColor rgb="FFE6E0EC"/>
      <rgbColor rgb="FF729FCF"/>
      <rgbColor rgb="FF8DB4E2"/>
      <rgbColor rgb="FFFFC000"/>
      <rgbColor rgb="FFFFBF00"/>
      <rgbColor rgb="FFFF3333"/>
      <rgbColor rgb="FF4F81BD"/>
      <rgbColor rgb="FF7F7F7F"/>
      <rgbColor rgb="FF003366"/>
      <rgbColor rgb="FF00A9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astel.diplomatie.gouv.fr/fildariane/dyn/public/login.html" TargetMode="External"/><Relationship Id="rId3" Type="http://schemas.openxmlformats.org/officeDocument/2006/relationships/hyperlink" Target="https://assure.ameli.fr/PortailAS/appmanager/PortailAS/assure?_nfpb=true&amp;_pageLabel=as_attestation_paiement_ij_page" TargetMode="External"/><Relationship Id="rId7" Type="http://schemas.openxmlformats.org/officeDocument/2006/relationships/hyperlink" Target="http://www.securite-routiere.gouv.fr/permis-de-conduire/resultats-du-permis-de-conduire" TargetMode="External"/><Relationship Id="rId2" Type="http://schemas.openxmlformats.org/officeDocument/2006/relationships/hyperlink" Target="https://assure.ameli.fr/PortailAS/appmanager/PortailAS/assure?_nfpb=true&amp;_pageLabel=as_declarer_naissance_page" TargetMode="External"/><Relationship Id="rId1" Type="http://schemas.openxmlformats.org/officeDocument/2006/relationships/hyperlink" Target="https://www.qlweb-caf.fr/" TargetMode="External"/><Relationship Id="rId6" Type="http://schemas.openxmlformats.org/officeDocument/2006/relationships/hyperlink" Target="https://entreprise.pole-emploi.fr/accueil/descriptiondemarches" TargetMode="External"/><Relationship Id="rId5" Type="http://schemas.openxmlformats.org/officeDocument/2006/relationships/hyperlink" Target="https://www.cesu.urssaf.fr/decla/index.html?page=page_adhesion_futur_employeur&amp;LANG=FR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assure.ameli.fr/PortailAS/appmanager/PortailAS/assure?_nfpb=true&amp;_pageLabel=as_carte_euro_assu_maladie_page" TargetMode="External"/><Relationship Id="rId9" Type="http://schemas.openxmlformats.org/officeDocument/2006/relationships/hyperlink" Target="https://formulaire.defenseurdesdroits.fr/code/afficher.php?ETAPE=accueil_20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9"/>
  <sheetViews>
    <sheetView tabSelected="1" topLeftCell="A148" zoomScale="70" zoomScaleNormal="70" workbookViewId="0">
      <selection activeCell="D157" sqref="D157"/>
    </sheetView>
  </sheetViews>
  <sheetFormatPr baseColWidth="10" defaultColWidth="8.796875" defaultRowHeight="15.6" x14ac:dyDescent="0.3"/>
  <cols>
    <col min="1" max="1" width="2.5" style="1" customWidth="1"/>
    <col min="2" max="2" width="5.09765625" style="2" customWidth="1"/>
    <col min="3" max="3" width="18.296875" style="3" customWidth="1"/>
    <col min="4" max="4" width="84.5" style="4" customWidth="1"/>
    <col min="5" max="5" width="15.09765625" style="5" customWidth="1"/>
    <col min="6" max="6" width="17.3984375" style="5" customWidth="1"/>
    <col min="7" max="7" width="15.09765625" style="6" bestFit="1" customWidth="1"/>
    <col min="8" max="8" width="15.09765625" style="7" bestFit="1" customWidth="1"/>
    <col min="9" max="9" width="13.8984375" style="8" customWidth="1"/>
    <col min="10" max="10" width="13" style="9" hidden="1" customWidth="1"/>
    <col min="11" max="11" width="15.59765625" style="10" customWidth="1"/>
    <col min="12" max="14" width="15.296875" style="6" customWidth="1"/>
    <col min="15" max="15" width="13.5" customWidth="1"/>
    <col min="16" max="16" width="21.796875" style="11" customWidth="1"/>
    <col min="17" max="17" width="16.8984375" style="460" customWidth="1"/>
    <col min="18" max="18" width="43.69921875" style="460" customWidth="1"/>
    <col min="19" max="19" width="10.59765625" style="25" customWidth="1"/>
    <col min="20" max="1007" width="10.59765625" customWidth="1"/>
  </cols>
  <sheetData>
    <row r="1" spans="1:19" s="443" customFormat="1" ht="16.2" thickBot="1" x14ac:dyDescent="0.35">
      <c r="B1" s="444"/>
      <c r="C1" s="445"/>
      <c r="D1" s="446"/>
      <c r="E1" s="447"/>
      <c r="F1" s="447"/>
      <c r="G1" s="448"/>
      <c r="H1" s="449"/>
      <c r="I1" s="450"/>
      <c r="J1" s="451"/>
      <c r="K1" s="452"/>
      <c r="L1" s="448"/>
      <c r="M1" s="448"/>
      <c r="N1" s="448"/>
      <c r="O1" s="453"/>
      <c r="P1" s="458"/>
      <c r="Q1" s="459"/>
      <c r="R1" s="459"/>
      <c r="S1" s="461"/>
    </row>
    <row r="2" spans="1:19" s="17" customFormat="1" ht="125.4" customHeight="1" thickBot="1" x14ac:dyDescent="0.35">
      <c r="A2" s="456"/>
      <c r="B2" s="455" t="s">
        <v>0</v>
      </c>
      <c r="C2" s="411" t="s">
        <v>1</v>
      </c>
      <c r="D2" s="454" t="s">
        <v>2</v>
      </c>
      <c r="E2" s="454" t="s">
        <v>3</v>
      </c>
      <c r="F2" s="215" t="s">
        <v>4</v>
      </c>
      <c r="G2" s="215" t="s">
        <v>5</v>
      </c>
      <c r="H2" s="211" t="s">
        <v>6</v>
      </c>
      <c r="I2" s="212" t="s">
        <v>7</v>
      </c>
      <c r="J2" s="213" t="s">
        <v>8</v>
      </c>
      <c r="K2" s="214" t="s">
        <v>9</v>
      </c>
      <c r="L2" s="214" t="s">
        <v>10</v>
      </c>
      <c r="M2" s="214" t="s">
        <v>11</v>
      </c>
      <c r="N2" s="214" t="s">
        <v>12</v>
      </c>
      <c r="O2" s="457" t="s">
        <v>13</v>
      </c>
      <c r="P2" s="435"/>
      <c r="Q2" s="467" t="s">
        <v>14</v>
      </c>
      <c r="R2" s="462" t="s">
        <v>15</v>
      </c>
      <c r="S2" s="137" t="s">
        <v>563</v>
      </c>
    </row>
    <row r="3" spans="1:19" ht="16.2" customHeight="1" x14ac:dyDescent="0.3">
      <c r="B3" s="468" t="s">
        <v>16</v>
      </c>
      <c r="C3" s="471" t="s">
        <v>17</v>
      </c>
      <c r="D3" s="205" t="s">
        <v>18</v>
      </c>
      <c r="E3" s="433" t="s">
        <v>19</v>
      </c>
      <c r="F3" s="206" t="s">
        <v>20</v>
      </c>
      <c r="G3" s="207" t="s">
        <v>21</v>
      </c>
      <c r="H3" s="208">
        <v>5900000</v>
      </c>
      <c r="I3" s="209" t="str">
        <f t="shared" ref="I3:I48" si="0">IF(Q3="n/a","n/a",IF(Q3="n/c","n/c",IF(H3="n/c","n/c",Q3/H3)))</f>
        <v>n/c</v>
      </c>
      <c r="J3" s="210"/>
      <c r="K3" s="210" t="s">
        <v>22</v>
      </c>
      <c r="L3" s="206" t="s">
        <v>21</v>
      </c>
      <c r="M3" s="206" t="s">
        <v>21</v>
      </c>
      <c r="N3" s="206" t="s">
        <v>21</v>
      </c>
      <c r="O3" s="216" t="s">
        <v>21</v>
      </c>
      <c r="P3" s="142"/>
      <c r="Q3" s="463" t="s">
        <v>21</v>
      </c>
      <c r="R3" s="463"/>
      <c r="S3" s="137" t="s">
        <v>563</v>
      </c>
    </row>
    <row r="4" spans="1:19" ht="16.2" customHeight="1" x14ac:dyDescent="0.3">
      <c r="A4" s="179"/>
      <c r="B4" s="469"/>
      <c r="C4" s="472"/>
      <c r="D4" s="19" t="s">
        <v>23</v>
      </c>
      <c r="E4" s="20" t="s">
        <v>24</v>
      </c>
      <c r="F4" s="18" t="s">
        <v>25</v>
      </c>
      <c r="G4" s="26" t="s">
        <v>26</v>
      </c>
      <c r="H4" s="22">
        <v>5800000</v>
      </c>
      <c r="I4" s="23">
        <f t="shared" si="0"/>
        <v>1.1206896551724138E-2</v>
      </c>
      <c r="J4" s="24"/>
      <c r="K4" s="24" t="s">
        <v>22</v>
      </c>
      <c r="L4" s="18" t="s">
        <v>25</v>
      </c>
      <c r="M4" s="18" t="s">
        <v>27</v>
      </c>
      <c r="N4" s="18" t="s">
        <v>28</v>
      </c>
      <c r="O4" s="180">
        <v>8</v>
      </c>
      <c r="P4" s="142"/>
      <c r="Q4" s="463">
        <v>65000</v>
      </c>
      <c r="R4" s="463" t="s">
        <v>29</v>
      </c>
      <c r="S4" s="137" t="s">
        <v>563</v>
      </c>
    </row>
    <row r="5" spans="1:19" ht="16.2" customHeight="1" x14ac:dyDescent="0.3">
      <c r="A5" s="179"/>
      <c r="B5" s="469"/>
      <c r="C5" s="472"/>
      <c r="D5" s="19" t="s">
        <v>30</v>
      </c>
      <c r="E5" s="20" t="s">
        <v>31</v>
      </c>
      <c r="F5" s="18" t="s">
        <v>28</v>
      </c>
      <c r="G5" s="419">
        <v>2022</v>
      </c>
      <c r="H5" s="22">
        <v>5800000</v>
      </c>
      <c r="I5" s="23" t="str">
        <f t="shared" si="0"/>
        <v>n/a</v>
      </c>
      <c r="J5" s="24"/>
      <c r="K5" s="28" t="s">
        <v>32</v>
      </c>
      <c r="L5" s="27" t="s">
        <v>32</v>
      </c>
      <c r="M5" s="27" t="s">
        <v>32</v>
      </c>
      <c r="N5" s="27" t="s">
        <v>32</v>
      </c>
      <c r="O5" s="180" t="s">
        <v>32</v>
      </c>
      <c r="P5" s="142"/>
      <c r="Q5" s="463" t="s">
        <v>32</v>
      </c>
      <c r="R5" s="463"/>
      <c r="S5" s="137" t="s">
        <v>563</v>
      </c>
    </row>
    <row r="6" spans="1:19" ht="16.2" customHeight="1" x14ac:dyDescent="0.3">
      <c r="A6" s="179"/>
      <c r="B6" s="469"/>
      <c r="C6" s="472"/>
      <c r="D6" s="19" t="s">
        <v>33</v>
      </c>
      <c r="E6" s="20" t="s">
        <v>34</v>
      </c>
      <c r="F6" s="18" t="s">
        <v>28</v>
      </c>
      <c r="G6" s="21" t="s">
        <v>21</v>
      </c>
      <c r="H6" s="22">
        <v>5800000</v>
      </c>
      <c r="I6" s="23" t="str">
        <f t="shared" si="0"/>
        <v>n/a</v>
      </c>
      <c r="J6" s="24"/>
      <c r="K6" s="28" t="s">
        <v>32</v>
      </c>
      <c r="L6" s="27" t="s">
        <v>32</v>
      </c>
      <c r="M6" s="27" t="s">
        <v>32</v>
      </c>
      <c r="N6" s="27" t="s">
        <v>32</v>
      </c>
      <c r="O6" s="180" t="s">
        <v>32</v>
      </c>
      <c r="P6" s="142"/>
      <c r="Q6" s="463" t="s">
        <v>32</v>
      </c>
      <c r="R6" s="463"/>
      <c r="S6" s="137" t="s">
        <v>563</v>
      </c>
    </row>
    <row r="7" spans="1:19" ht="16.2" customHeight="1" x14ac:dyDescent="0.3">
      <c r="A7" s="179"/>
      <c r="B7" s="469"/>
      <c r="C7" s="472"/>
      <c r="D7" s="19" t="s">
        <v>35</v>
      </c>
      <c r="E7" s="20" t="s">
        <v>36</v>
      </c>
      <c r="F7" s="18" t="s">
        <v>25</v>
      </c>
      <c r="G7" s="26" t="s">
        <v>26</v>
      </c>
      <c r="H7" s="22">
        <v>2600000</v>
      </c>
      <c r="I7" s="23">
        <f t="shared" si="0"/>
        <v>0.86538461538461542</v>
      </c>
      <c r="J7" s="24"/>
      <c r="K7" s="24" t="s">
        <v>22</v>
      </c>
      <c r="L7" s="18" t="s">
        <v>25</v>
      </c>
      <c r="M7" s="18" t="s">
        <v>25</v>
      </c>
      <c r="N7" s="18" t="s">
        <v>28</v>
      </c>
      <c r="O7" s="180">
        <v>8</v>
      </c>
      <c r="P7" s="142"/>
      <c r="Q7" s="463">
        <v>2250000</v>
      </c>
      <c r="R7" s="464" t="s">
        <v>37</v>
      </c>
      <c r="S7" s="137" t="s">
        <v>563</v>
      </c>
    </row>
    <row r="8" spans="1:19" ht="16.2" customHeight="1" x14ac:dyDescent="0.3">
      <c r="A8" s="179"/>
      <c r="B8" s="469"/>
      <c r="C8" s="472"/>
      <c r="D8" s="19" t="s">
        <v>38</v>
      </c>
      <c r="E8" s="20" t="s">
        <v>39</v>
      </c>
      <c r="F8" s="18" t="s">
        <v>28</v>
      </c>
      <c r="G8" s="419">
        <v>2022</v>
      </c>
      <c r="H8" s="22">
        <v>2600000</v>
      </c>
      <c r="I8" s="23" t="str">
        <f t="shared" si="0"/>
        <v>n/a</v>
      </c>
      <c r="J8" s="24"/>
      <c r="K8" s="28" t="s">
        <v>32</v>
      </c>
      <c r="L8" s="27" t="s">
        <v>32</v>
      </c>
      <c r="M8" s="27" t="s">
        <v>32</v>
      </c>
      <c r="N8" s="27" t="s">
        <v>32</v>
      </c>
      <c r="O8" s="180" t="s">
        <v>32</v>
      </c>
      <c r="P8" s="142"/>
      <c r="Q8" s="463" t="s">
        <v>32</v>
      </c>
      <c r="R8" s="463"/>
      <c r="S8" s="137" t="s">
        <v>563</v>
      </c>
    </row>
    <row r="9" spans="1:19" ht="15.6" customHeight="1" x14ac:dyDescent="0.3">
      <c r="A9" s="179"/>
      <c r="B9" s="469"/>
      <c r="C9" s="472"/>
      <c r="D9" s="19" t="s">
        <v>40</v>
      </c>
      <c r="E9" s="20" t="s">
        <v>41</v>
      </c>
      <c r="F9" s="18" t="s">
        <v>28</v>
      </c>
      <c r="G9" s="21" t="s">
        <v>21</v>
      </c>
      <c r="H9" s="22">
        <v>2600000</v>
      </c>
      <c r="I9" s="23" t="str">
        <f t="shared" si="0"/>
        <v>n/a</v>
      </c>
      <c r="J9" s="24"/>
      <c r="K9" s="28" t="s">
        <v>32</v>
      </c>
      <c r="L9" s="27" t="s">
        <v>32</v>
      </c>
      <c r="M9" s="27" t="s">
        <v>32</v>
      </c>
      <c r="N9" s="27" t="s">
        <v>32</v>
      </c>
      <c r="O9" s="180" t="s">
        <v>32</v>
      </c>
      <c r="P9" s="142"/>
      <c r="Q9" s="463" t="s">
        <v>32</v>
      </c>
      <c r="R9" s="463"/>
      <c r="S9" s="137" t="s">
        <v>563</v>
      </c>
    </row>
    <row r="10" spans="1:19" ht="16.2" customHeight="1" x14ac:dyDescent="0.3">
      <c r="A10" s="179"/>
      <c r="B10" s="469"/>
      <c r="C10" s="472"/>
      <c r="D10" s="19" t="s">
        <v>42</v>
      </c>
      <c r="E10" s="20" t="s">
        <v>41</v>
      </c>
      <c r="F10" s="18" t="s">
        <v>43</v>
      </c>
      <c r="G10" s="21" t="s">
        <v>21</v>
      </c>
      <c r="H10" s="22">
        <v>2523000</v>
      </c>
      <c r="I10" s="23" t="str">
        <f t="shared" si="0"/>
        <v>n/c</v>
      </c>
      <c r="J10" s="24"/>
      <c r="K10" s="24" t="s">
        <v>22</v>
      </c>
      <c r="L10" s="18" t="s">
        <v>28</v>
      </c>
      <c r="M10" s="18" t="s">
        <v>21</v>
      </c>
      <c r="N10" s="18" t="s">
        <v>21</v>
      </c>
      <c r="O10" s="180" t="s">
        <v>21</v>
      </c>
      <c r="P10" s="142"/>
      <c r="Q10" s="463" t="s">
        <v>21</v>
      </c>
      <c r="R10" s="463"/>
      <c r="S10" s="137" t="s">
        <v>563</v>
      </c>
    </row>
    <row r="11" spans="1:19" ht="16.2" customHeight="1" x14ac:dyDescent="0.3">
      <c r="A11" s="179"/>
      <c r="B11" s="469"/>
      <c r="C11" s="472"/>
      <c r="D11" s="19" t="s">
        <v>44</v>
      </c>
      <c r="E11" s="20" t="s">
        <v>45</v>
      </c>
      <c r="F11" s="18" t="s">
        <v>20</v>
      </c>
      <c r="G11" s="21" t="s">
        <v>21</v>
      </c>
      <c r="H11" s="22">
        <v>2500000</v>
      </c>
      <c r="I11" s="23" t="str">
        <f t="shared" si="0"/>
        <v>n/c</v>
      </c>
      <c r="J11" s="24"/>
      <c r="K11" s="24" t="s">
        <v>22</v>
      </c>
      <c r="L11" s="18" t="s">
        <v>28</v>
      </c>
      <c r="M11" s="18" t="s">
        <v>21</v>
      </c>
      <c r="N11" s="18" t="s">
        <v>21</v>
      </c>
      <c r="O11" s="180" t="s">
        <v>21</v>
      </c>
      <c r="P11" s="142"/>
      <c r="Q11" s="463" t="s">
        <v>21</v>
      </c>
      <c r="R11" s="463"/>
      <c r="S11" s="137" t="s">
        <v>563</v>
      </c>
    </row>
    <row r="12" spans="1:19" ht="16.2" customHeight="1" x14ac:dyDescent="0.3">
      <c r="A12" s="179"/>
      <c r="B12" s="469"/>
      <c r="C12" s="472"/>
      <c r="D12" s="19" t="s">
        <v>46</v>
      </c>
      <c r="E12" s="20" t="s">
        <v>47</v>
      </c>
      <c r="F12" s="18" t="s">
        <v>43</v>
      </c>
      <c r="G12" s="21" t="s">
        <v>21</v>
      </c>
      <c r="H12" s="22">
        <v>2264400</v>
      </c>
      <c r="I12" s="23" t="str">
        <f t="shared" si="0"/>
        <v>n/c</v>
      </c>
      <c r="J12" s="24"/>
      <c r="K12" s="24" t="s">
        <v>22</v>
      </c>
      <c r="L12" s="18" t="s">
        <v>28</v>
      </c>
      <c r="M12" s="18" t="s">
        <v>21</v>
      </c>
      <c r="N12" s="18" t="s">
        <v>21</v>
      </c>
      <c r="O12" s="180" t="s">
        <v>21</v>
      </c>
      <c r="P12" s="142"/>
      <c r="Q12" s="463" t="s">
        <v>21</v>
      </c>
      <c r="R12" s="463"/>
      <c r="S12" s="137" t="s">
        <v>563</v>
      </c>
    </row>
    <row r="13" spans="1:19" ht="16.2" customHeight="1" x14ac:dyDescent="0.3">
      <c r="A13" s="179"/>
      <c r="B13" s="469"/>
      <c r="C13" s="472"/>
      <c r="D13" s="19" t="s">
        <v>48</v>
      </c>
      <c r="E13" s="20" t="s">
        <v>39</v>
      </c>
      <c r="F13" s="18" t="s">
        <v>25</v>
      </c>
      <c r="G13" s="26" t="s">
        <v>26</v>
      </c>
      <c r="H13" s="22">
        <v>1800000</v>
      </c>
      <c r="I13" s="23" t="str">
        <f t="shared" si="0"/>
        <v>n/c</v>
      </c>
      <c r="J13" s="24"/>
      <c r="K13" s="24" t="s">
        <v>22</v>
      </c>
      <c r="L13" s="18" t="s">
        <v>25</v>
      </c>
      <c r="M13" s="18" t="s">
        <v>25</v>
      </c>
      <c r="N13" s="18" t="s">
        <v>28</v>
      </c>
      <c r="O13" s="180">
        <v>7</v>
      </c>
      <c r="P13" s="142"/>
      <c r="Q13" s="464" t="s">
        <v>21</v>
      </c>
      <c r="R13" s="464" t="s">
        <v>37</v>
      </c>
      <c r="S13" s="137" t="s">
        <v>563</v>
      </c>
    </row>
    <row r="14" spans="1:19" ht="16.2" customHeight="1" x14ac:dyDescent="0.3">
      <c r="A14" s="179"/>
      <c r="B14" s="469"/>
      <c r="C14" s="472"/>
      <c r="D14" s="19" t="s">
        <v>49</v>
      </c>
      <c r="E14" s="20" t="s">
        <v>36</v>
      </c>
      <c r="F14" s="18" t="s">
        <v>28</v>
      </c>
      <c r="G14" s="419">
        <v>2022</v>
      </c>
      <c r="H14" s="22">
        <v>1800000</v>
      </c>
      <c r="I14" s="23" t="str">
        <f t="shared" si="0"/>
        <v>n/a</v>
      </c>
      <c r="J14" s="24"/>
      <c r="K14" s="28" t="s">
        <v>32</v>
      </c>
      <c r="L14" s="27" t="s">
        <v>32</v>
      </c>
      <c r="M14" s="27" t="s">
        <v>32</v>
      </c>
      <c r="N14" s="27" t="s">
        <v>32</v>
      </c>
      <c r="O14" s="180" t="s">
        <v>32</v>
      </c>
      <c r="P14" s="142"/>
      <c r="Q14" s="463" t="s">
        <v>32</v>
      </c>
      <c r="R14" s="463"/>
      <c r="S14" s="137" t="s">
        <v>563</v>
      </c>
    </row>
    <row r="15" spans="1:19" ht="16.2" customHeight="1" x14ac:dyDescent="0.3">
      <c r="A15" s="179"/>
      <c r="B15" s="469"/>
      <c r="C15" s="472"/>
      <c r="D15" s="19" t="s">
        <v>50</v>
      </c>
      <c r="E15" s="20" t="s">
        <v>47</v>
      </c>
      <c r="F15" s="18" t="s">
        <v>28</v>
      </c>
      <c r="G15" s="21" t="s">
        <v>21</v>
      </c>
      <c r="H15" s="22">
        <v>1800000</v>
      </c>
      <c r="I15" s="23" t="str">
        <f t="shared" si="0"/>
        <v>n/a</v>
      </c>
      <c r="J15" s="24"/>
      <c r="K15" s="28" t="s">
        <v>32</v>
      </c>
      <c r="L15" s="27" t="s">
        <v>32</v>
      </c>
      <c r="M15" s="27" t="s">
        <v>32</v>
      </c>
      <c r="N15" s="27" t="s">
        <v>32</v>
      </c>
      <c r="O15" s="180" t="s">
        <v>32</v>
      </c>
      <c r="P15" s="142"/>
      <c r="Q15" s="463" t="s">
        <v>32</v>
      </c>
      <c r="R15" s="463"/>
      <c r="S15" s="137" t="s">
        <v>563</v>
      </c>
    </row>
    <row r="16" spans="1:19" ht="16.2" customHeight="1" x14ac:dyDescent="0.3">
      <c r="A16" s="179"/>
      <c r="B16" s="469"/>
      <c r="C16" s="472"/>
      <c r="D16" s="19" t="s">
        <v>51</v>
      </c>
      <c r="E16" s="20" t="s">
        <v>52</v>
      </c>
      <c r="F16" s="18" t="s">
        <v>25</v>
      </c>
      <c r="G16" s="26" t="s">
        <v>26</v>
      </c>
      <c r="H16" s="22">
        <v>1000000</v>
      </c>
      <c r="I16" s="23">
        <f t="shared" si="0"/>
        <v>1</v>
      </c>
      <c r="J16" s="24"/>
      <c r="K16" s="24" t="s">
        <v>22</v>
      </c>
      <c r="L16" s="18" t="s">
        <v>28</v>
      </c>
      <c r="M16" s="18" t="s">
        <v>28</v>
      </c>
      <c r="N16" s="18" t="s">
        <v>25</v>
      </c>
      <c r="O16" s="180">
        <v>9</v>
      </c>
      <c r="P16" s="142"/>
      <c r="Q16" s="463">
        <v>1000000</v>
      </c>
      <c r="R16" s="464" t="s">
        <v>53</v>
      </c>
      <c r="S16" s="137" t="s">
        <v>563</v>
      </c>
    </row>
    <row r="17" spans="1:19" ht="16.8" customHeight="1" x14ac:dyDescent="0.3">
      <c r="A17" s="179"/>
      <c r="B17" s="469"/>
      <c r="C17" s="472"/>
      <c r="D17" s="19" t="s">
        <v>54</v>
      </c>
      <c r="E17" s="20" t="s">
        <v>41</v>
      </c>
      <c r="F17" s="18" t="s">
        <v>25</v>
      </c>
      <c r="G17" s="26" t="s">
        <v>26</v>
      </c>
      <c r="H17" s="22">
        <v>1000000</v>
      </c>
      <c r="I17" s="23">
        <f t="shared" si="0"/>
        <v>0.44700000000000001</v>
      </c>
      <c r="J17" s="24"/>
      <c r="K17" s="24" t="s">
        <v>22</v>
      </c>
      <c r="L17" s="18" t="s">
        <v>25</v>
      </c>
      <c r="M17" s="18" t="s">
        <v>25</v>
      </c>
      <c r="N17" s="18" t="s">
        <v>28</v>
      </c>
      <c r="O17" s="180">
        <v>9</v>
      </c>
      <c r="P17" s="142"/>
      <c r="Q17" s="463">
        <v>447000</v>
      </c>
      <c r="R17" s="464" t="s">
        <v>37</v>
      </c>
      <c r="S17" s="137" t="s">
        <v>563</v>
      </c>
    </row>
    <row r="18" spans="1:19" ht="16.2" customHeight="1" x14ac:dyDescent="0.3">
      <c r="A18" s="179"/>
      <c r="B18" s="469"/>
      <c r="C18" s="472"/>
      <c r="D18" s="19" t="s">
        <v>55</v>
      </c>
      <c r="E18" s="20" t="s">
        <v>41</v>
      </c>
      <c r="F18" s="18" t="s">
        <v>20</v>
      </c>
      <c r="G18" s="419">
        <v>2020</v>
      </c>
      <c r="H18" s="22">
        <v>1600000</v>
      </c>
      <c r="I18" s="23">
        <f t="shared" si="0"/>
        <v>4.6000000000000001E-4</v>
      </c>
      <c r="J18" s="24"/>
      <c r="K18" s="24" t="s">
        <v>22</v>
      </c>
      <c r="L18" s="18" t="s">
        <v>28</v>
      </c>
      <c r="M18" s="18" t="s">
        <v>25</v>
      </c>
      <c r="N18" s="18" t="s">
        <v>28</v>
      </c>
      <c r="O18" s="180">
        <v>9</v>
      </c>
      <c r="P18" s="142"/>
      <c r="Q18" s="463">
        <v>736</v>
      </c>
      <c r="R18" s="463" t="s">
        <v>56</v>
      </c>
      <c r="S18" s="137" t="s">
        <v>563</v>
      </c>
    </row>
    <row r="19" spans="1:19" ht="16.2" customHeight="1" x14ac:dyDescent="0.3">
      <c r="A19" s="179"/>
      <c r="B19" s="469"/>
      <c r="C19" s="472"/>
      <c r="D19" s="19" t="s">
        <v>57</v>
      </c>
      <c r="E19" s="20" t="s">
        <v>41</v>
      </c>
      <c r="F19" s="18" t="s">
        <v>28</v>
      </c>
      <c r="G19" s="21" t="s">
        <v>21</v>
      </c>
      <c r="H19" s="22">
        <v>625400</v>
      </c>
      <c r="I19" s="23" t="str">
        <f t="shared" si="0"/>
        <v>n/a</v>
      </c>
      <c r="J19" s="24"/>
      <c r="K19" s="28" t="s">
        <v>32</v>
      </c>
      <c r="L19" s="27" t="s">
        <v>32</v>
      </c>
      <c r="M19" s="27" t="s">
        <v>32</v>
      </c>
      <c r="N19" s="27" t="s">
        <v>32</v>
      </c>
      <c r="O19" s="180" t="s">
        <v>32</v>
      </c>
      <c r="P19" s="142"/>
      <c r="Q19" s="463" t="s">
        <v>32</v>
      </c>
      <c r="R19" s="463"/>
      <c r="S19" s="137" t="s">
        <v>563</v>
      </c>
    </row>
    <row r="20" spans="1:19" ht="16.2" customHeight="1" x14ac:dyDescent="0.3">
      <c r="A20" s="179"/>
      <c r="B20" s="469"/>
      <c r="C20" s="472"/>
      <c r="D20" s="19" t="s">
        <v>58</v>
      </c>
      <c r="E20" s="20" t="s">
        <v>41</v>
      </c>
      <c r="F20" s="18" t="s">
        <v>28</v>
      </c>
      <c r="G20" s="412">
        <v>44075</v>
      </c>
      <c r="H20" s="22">
        <v>600000</v>
      </c>
      <c r="I20" s="23" t="str">
        <f t="shared" si="0"/>
        <v>n/a</v>
      </c>
      <c r="J20" s="24"/>
      <c r="K20" s="28" t="s">
        <v>32</v>
      </c>
      <c r="L20" s="27" t="s">
        <v>32</v>
      </c>
      <c r="M20" s="27" t="s">
        <v>32</v>
      </c>
      <c r="N20" s="27" t="s">
        <v>32</v>
      </c>
      <c r="O20" s="180" t="s">
        <v>32</v>
      </c>
      <c r="P20" s="142"/>
      <c r="Q20" s="463" t="s">
        <v>32</v>
      </c>
      <c r="R20" s="463" t="s">
        <v>59</v>
      </c>
      <c r="S20" s="137" t="s">
        <v>563</v>
      </c>
    </row>
    <row r="21" spans="1:19" ht="16.2" customHeight="1" x14ac:dyDescent="0.3">
      <c r="A21" s="179"/>
      <c r="B21" s="469"/>
      <c r="C21" s="472"/>
      <c r="D21" s="19" t="s">
        <v>60</v>
      </c>
      <c r="E21" s="20" t="s">
        <v>61</v>
      </c>
      <c r="F21" s="18" t="s">
        <v>28</v>
      </c>
      <c r="G21" s="412">
        <v>44075</v>
      </c>
      <c r="H21" s="22">
        <v>600000</v>
      </c>
      <c r="I21" s="23" t="str">
        <f t="shared" si="0"/>
        <v>n/a</v>
      </c>
      <c r="J21" s="24"/>
      <c r="K21" s="28" t="s">
        <v>32</v>
      </c>
      <c r="L21" s="27" t="s">
        <v>32</v>
      </c>
      <c r="M21" s="27" t="s">
        <v>32</v>
      </c>
      <c r="N21" s="27" t="s">
        <v>32</v>
      </c>
      <c r="O21" s="180" t="s">
        <v>32</v>
      </c>
      <c r="P21" s="142"/>
      <c r="Q21" s="463" t="s">
        <v>32</v>
      </c>
      <c r="R21" s="463" t="s">
        <v>59</v>
      </c>
      <c r="S21" s="137" t="s">
        <v>563</v>
      </c>
    </row>
    <row r="22" spans="1:19" ht="16.2" customHeight="1" x14ac:dyDescent="0.3">
      <c r="A22" s="179"/>
      <c r="B22" s="469"/>
      <c r="C22" s="472"/>
      <c r="D22" s="19" t="s">
        <v>62</v>
      </c>
      <c r="E22" s="20" t="s">
        <v>47</v>
      </c>
      <c r="F22" s="18" t="s">
        <v>43</v>
      </c>
      <c r="G22" s="21" t="s">
        <v>21</v>
      </c>
      <c r="H22" s="22">
        <v>600000</v>
      </c>
      <c r="I22" s="23">
        <f t="shared" si="0"/>
        <v>0.34</v>
      </c>
      <c r="J22" s="24"/>
      <c r="K22" s="24" t="s">
        <v>22</v>
      </c>
      <c r="L22" s="18" t="s">
        <v>25</v>
      </c>
      <c r="M22" s="18" t="s">
        <v>25</v>
      </c>
      <c r="N22" s="18" t="s">
        <v>28</v>
      </c>
      <c r="O22" s="180">
        <v>7</v>
      </c>
      <c r="P22" s="142"/>
      <c r="Q22" s="463">
        <v>204000</v>
      </c>
      <c r="R22" s="464" t="s">
        <v>37</v>
      </c>
      <c r="S22" s="137" t="s">
        <v>563</v>
      </c>
    </row>
    <row r="23" spans="1:19" ht="16.2" customHeight="1" x14ac:dyDescent="0.3">
      <c r="A23" s="179"/>
      <c r="B23" s="469"/>
      <c r="C23" s="472"/>
      <c r="D23" s="19" t="s">
        <v>63</v>
      </c>
      <c r="E23" s="20" t="s">
        <v>47</v>
      </c>
      <c r="F23" s="18" t="s">
        <v>28</v>
      </c>
      <c r="G23" s="419">
        <v>2020</v>
      </c>
      <c r="H23" s="22">
        <v>600000</v>
      </c>
      <c r="I23" s="23" t="str">
        <f t="shared" si="0"/>
        <v>n/a</v>
      </c>
      <c r="J23" s="24"/>
      <c r="K23" s="28" t="s">
        <v>32</v>
      </c>
      <c r="L23" s="27" t="s">
        <v>32</v>
      </c>
      <c r="M23" s="27" t="s">
        <v>32</v>
      </c>
      <c r="N23" s="27" t="s">
        <v>32</v>
      </c>
      <c r="O23" s="180" t="s">
        <v>32</v>
      </c>
      <c r="P23" s="142"/>
      <c r="Q23" s="464" t="s">
        <v>32</v>
      </c>
      <c r="R23" s="464" t="s">
        <v>37</v>
      </c>
      <c r="S23" s="137" t="s">
        <v>563</v>
      </c>
    </row>
    <row r="24" spans="1:19" ht="16.2" customHeight="1" x14ac:dyDescent="0.3">
      <c r="A24" s="179"/>
      <c r="B24" s="469"/>
      <c r="C24" s="472"/>
      <c r="D24" s="19" t="s">
        <v>64</v>
      </c>
      <c r="E24" s="20" t="s">
        <v>47</v>
      </c>
      <c r="F24" s="18" t="s">
        <v>25</v>
      </c>
      <c r="G24" s="26" t="s">
        <v>26</v>
      </c>
      <c r="H24" s="22">
        <v>350000</v>
      </c>
      <c r="I24" s="23">
        <f t="shared" si="0"/>
        <v>0.49428571428571427</v>
      </c>
      <c r="J24" s="24"/>
      <c r="K24" s="24" t="s">
        <v>22</v>
      </c>
      <c r="L24" s="18" t="s">
        <v>25</v>
      </c>
      <c r="M24" s="18" t="s">
        <v>25</v>
      </c>
      <c r="N24" s="18" t="s">
        <v>28</v>
      </c>
      <c r="O24" s="180">
        <v>7</v>
      </c>
      <c r="P24" s="142"/>
      <c r="Q24" s="464">
        <v>173000</v>
      </c>
      <c r="R24" s="464" t="s">
        <v>37</v>
      </c>
      <c r="S24" s="137" t="s">
        <v>563</v>
      </c>
    </row>
    <row r="25" spans="1:19" ht="16.2" customHeight="1" x14ac:dyDescent="0.3">
      <c r="A25" s="179"/>
      <c r="B25" s="469"/>
      <c r="C25" s="472"/>
      <c r="D25" s="19" t="s">
        <v>65</v>
      </c>
      <c r="E25" s="20" t="s">
        <v>66</v>
      </c>
      <c r="F25" s="18" t="s">
        <v>25</v>
      </c>
      <c r="G25" s="26" t="s">
        <v>26</v>
      </c>
      <c r="H25" s="22">
        <v>200000</v>
      </c>
      <c r="I25" s="23" t="str">
        <f t="shared" si="0"/>
        <v>n/c</v>
      </c>
      <c r="J25" s="24"/>
      <c r="K25" s="24" t="s">
        <v>22</v>
      </c>
      <c r="L25" s="18" t="s">
        <v>28</v>
      </c>
      <c r="M25" s="18" t="s">
        <v>25</v>
      </c>
      <c r="N25" s="18" t="s">
        <v>25</v>
      </c>
      <c r="O25" s="180">
        <v>7</v>
      </c>
      <c r="P25" s="142"/>
      <c r="Q25" s="464" t="s">
        <v>21</v>
      </c>
      <c r="R25" s="464" t="s">
        <v>67</v>
      </c>
      <c r="S25" s="137" t="s">
        <v>563</v>
      </c>
    </row>
    <row r="26" spans="1:19" ht="16.2" customHeight="1" x14ac:dyDescent="0.3">
      <c r="A26" s="179"/>
      <c r="B26" s="469"/>
      <c r="C26" s="472"/>
      <c r="D26" s="19" t="s">
        <v>68</v>
      </c>
      <c r="E26" s="20" t="s">
        <v>31</v>
      </c>
      <c r="F26" s="18" t="s">
        <v>28</v>
      </c>
      <c r="G26" s="412">
        <v>44075</v>
      </c>
      <c r="H26" s="21" t="s">
        <v>21</v>
      </c>
      <c r="I26" s="23" t="str">
        <f t="shared" si="0"/>
        <v>n/a</v>
      </c>
      <c r="J26" s="24"/>
      <c r="K26" s="28" t="s">
        <v>32</v>
      </c>
      <c r="L26" s="27" t="s">
        <v>32</v>
      </c>
      <c r="M26" s="27" t="s">
        <v>32</v>
      </c>
      <c r="N26" s="27" t="s">
        <v>32</v>
      </c>
      <c r="O26" s="180" t="s">
        <v>32</v>
      </c>
      <c r="P26" s="142"/>
      <c r="Q26" s="463" t="s">
        <v>32</v>
      </c>
      <c r="R26" s="463" t="s">
        <v>59</v>
      </c>
      <c r="S26" s="137" t="s">
        <v>563</v>
      </c>
    </row>
    <row r="27" spans="1:19" ht="16.2" customHeight="1" x14ac:dyDescent="0.3">
      <c r="A27" s="179"/>
      <c r="B27" s="469"/>
      <c r="C27" s="472"/>
      <c r="D27" s="19" t="s">
        <v>69</v>
      </c>
      <c r="E27" s="20" t="s">
        <v>41</v>
      </c>
      <c r="F27" s="18" t="s">
        <v>43</v>
      </c>
      <c r="G27" s="21" t="s">
        <v>21</v>
      </c>
      <c r="H27" s="22" t="s">
        <v>21</v>
      </c>
      <c r="I27" s="23" t="str">
        <f t="shared" si="0"/>
        <v>n/c</v>
      </c>
      <c r="J27" s="24"/>
      <c r="K27" s="24" t="s">
        <v>22</v>
      </c>
      <c r="L27" s="18" t="s">
        <v>25</v>
      </c>
      <c r="M27" s="18" t="s">
        <v>25</v>
      </c>
      <c r="N27" s="18" t="s">
        <v>28</v>
      </c>
      <c r="O27" s="180">
        <v>7</v>
      </c>
      <c r="P27" s="142"/>
      <c r="Q27" s="463">
        <v>138000</v>
      </c>
      <c r="R27" s="464" t="s">
        <v>37</v>
      </c>
      <c r="S27" s="137" t="s">
        <v>563</v>
      </c>
    </row>
    <row r="28" spans="1:19" ht="16.2" customHeight="1" x14ac:dyDescent="0.3">
      <c r="A28" s="179"/>
      <c r="B28" s="469"/>
      <c r="C28" s="472"/>
      <c r="D28" s="19" t="s">
        <v>70</v>
      </c>
      <c r="E28" s="20" t="s">
        <v>47</v>
      </c>
      <c r="F28" s="18" t="s">
        <v>43</v>
      </c>
      <c r="G28" s="21" t="s">
        <v>21</v>
      </c>
      <c r="H28" s="22" t="s">
        <v>21</v>
      </c>
      <c r="I28" s="23" t="str">
        <f t="shared" si="0"/>
        <v>n/c</v>
      </c>
      <c r="J28" s="24"/>
      <c r="K28" s="24" t="s">
        <v>22</v>
      </c>
      <c r="L28" s="18" t="s">
        <v>25</v>
      </c>
      <c r="M28" s="18" t="s">
        <v>25</v>
      </c>
      <c r="N28" s="18" t="s">
        <v>28</v>
      </c>
      <c r="O28" s="180">
        <v>7</v>
      </c>
      <c r="P28" s="142"/>
      <c r="Q28" s="463">
        <v>138000</v>
      </c>
      <c r="R28" s="464" t="s">
        <v>37</v>
      </c>
      <c r="S28" s="137" t="s">
        <v>563</v>
      </c>
    </row>
    <row r="29" spans="1:19" ht="16.2" customHeight="1" x14ac:dyDescent="0.3">
      <c r="A29" s="179"/>
      <c r="B29" s="469"/>
      <c r="C29" s="472"/>
      <c r="D29" s="19" t="s">
        <v>71</v>
      </c>
      <c r="E29" s="20" t="s">
        <v>47</v>
      </c>
      <c r="F29" s="18" t="s">
        <v>43</v>
      </c>
      <c r="G29" s="21" t="s">
        <v>21</v>
      </c>
      <c r="H29" s="22" t="s">
        <v>21</v>
      </c>
      <c r="I29" s="23" t="str">
        <f t="shared" si="0"/>
        <v>n/c</v>
      </c>
      <c r="J29" s="24"/>
      <c r="K29" s="24" t="s">
        <v>22</v>
      </c>
      <c r="L29" s="18" t="s">
        <v>25</v>
      </c>
      <c r="M29" s="18" t="s">
        <v>25</v>
      </c>
      <c r="N29" s="18" t="s">
        <v>28</v>
      </c>
      <c r="O29" s="180">
        <v>7</v>
      </c>
      <c r="P29" s="142"/>
      <c r="Q29" s="463">
        <v>95000</v>
      </c>
      <c r="R29" s="464" t="s">
        <v>37</v>
      </c>
      <c r="S29" s="137" t="s">
        <v>563</v>
      </c>
    </row>
    <row r="30" spans="1:19" ht="16.2" customHeight="1" x14ac:dyDescent="0.3">
      <c r="A30" s="179"/>
      <c r="B30" s="469"/>
      <c r="C30" s="472"/>
      <c r="D30" s="19" t="s">
        <v>72</v>
      </c>
      <c r="E30" s="20" t="s">
        <v>41</v>
      </c>
      <c r="F30" s="18" t="s">
        <v>43</v>
      </c>
      <c r="G30" s="21" t="s">
        <v>21</v>
      </c>
      <c r="H30" s="22" t="s">
        <v>21</v>
      </c>
      <c r="I30" s="23" t="str">
        <f t="shared" si="0"/>
        <v>n/c</v>
      </c>
      <c r="J30" s="24"/>
      <c r="K30" s="24" t="s">
        <v>22</v>
      </c>
      <c r="L30" s="18" t="s">
        <v>25</v>
      </c>
      <c r="M30" s="18" t="s">
        <v>25</v>
      </c>
      <c r="N30" s="18" t="s">
        <v>28</v>
      </c>
      <c r="O30" s="180">
        <v>7</v>
      </c>
      <c r="P30" s="142"/>
      <c r="Q30" s="463">
        <v>95000</v>
      </c>
      <c r="R30" s="464" t="s">
        <v>37</v>
      </c>
      <c r="S30" s="137" t="s">
        <v>563</v>
      </c>
    </row>
    <row r="31" spans="1:19" ht="16.2" customHeight="1" x14ac:dyDescent="0.3">
      <c r="A31" s="179"/>
      <c r="B31" s="469"/>
      <c r="C31" s="472"/>
      <c r="D31" s="19" t="s">
        <v>73</v>
      </c>
      <c r="E31" s="20" t="s">
        <v>74</v>
      </c>
      <c r="F31" s="18" t="s">
        <v>28</v>
      </c>
      <c r="G31" s="412">
        <v>43617</v>
      </c>
      <c r="H31" s="22" t="s">
        <v>21</v>
      </c>
      <c r="I31" s="23" t="str">
        <f t="shared" si="0"/>
        <v>n/a</v>
      </c>
      <c r="J31" s="24"/>
      <c r="K31" s="28" t="s">
        <v>32</v>
      </c>
      <c r="L31" s="27" t="s">
        <v>32</v>
      </c>
      <c r="M31" s="27" t="s">
        <v>32</v>
      </c>
      <c r="N31" s="27" t="s">
        <v>32</v>
      </c>
      <c r="O31" s="180" t="s">
        <v>32</v>
      </c>
      <c r="P31" s="142"/>
      <c r="Q31" s="463" t="s">
        <v>32</v>
      </c>
      <c r="R31" s="463" t="s">
        <v>75</v>
      </c>
      <c r="S31" s="137" t="s">
        <v>563</v>
      </c>
    </row>
    <row r="32" spans="1:19" ht="16.2" customHeight="1" x14ac:dyDescent="0.3">
      <c r="A32" s="179"/>
      <c r="B32" s="469"/>
      <c r="C32" s="472"/>
      <c r="D32" s="19" t="s">
        <v>76</v>
      </c>
      <c r="E32" s="20" t="s">
        <v>77</v>
      </c>
      <c r="F32" s="18" t="s">
        <v>28</v>
      </c>
      <c r="G32" s="412">
        <v>43617</v>
      </c>
      <c r="H32" s="22" t="s">
        <v>21</v>
      </c>
      <c r="I32" s="23" t="str">
        <f t="shared" si="0"/>
        <v>n/a</v>
      </c>
      <c r="J32" s="24"/>
      <c r="K32" s="28" t="s">
        <v>32</v>
      </c>
      <c r="L32" s="27" t="s">
        <v>32</v>
      </c>
      <c r="M32" s="27" t="s">
        <v>32</v>
      </c>
      <c r="N32" s="27" t="s">
        <v>32</v>
      </c>
      <c r="O32" s="180" t="s">
        <v>32</v>
      </c>
      <c r="P32" s="142"/>
      <c r="Q32" s="463" t="s">
        <v>32</v>
      </c>
      <c r="R32" s="463" t="s">
        <v>75</v>
      </c>
      <c r="S32" s="137" t="s">
        <v>563</v>
      </c>
    </row>
    <row r="33" spans="1:19" ht="16.2" customHeight="1" x14ac:dyDescent="0.3">
      <c r="A33" s="179"/>
      <c r="B33" s="469"/>
      <c r="C33" s="472"/>
      <c r="D33" s="19" t="s">
        <v>78</v>
      </c>
      <c r="E33" s="20" t="s">
        <v>74</v>
      </c>
      <c r="F33" s="18" t="s">
        <v>28</v>
      </c>
      <c r="G33" s="412">
        <v>43617</v>
      </c>
      <c r="H33" s="22" t="s">
        <v>21</v>
      </c>
      <c r="I33" s="23" t="str">
        <f t="shared" si="0"/>
        <v>n/a</v>
      </c>
      <c r="J33" s="24"/>
      <c r="K33" s="28" t="s">
        <v>32</v>
      </c>
      <c r="L33" s="27" t="s">
        <v>32</v>
      </c>
      <c r="M33" s="27" t="s">
        <v>32</v>
      </c>
      <c r="N33" s="27" t="s">
        <v>32</v>
      </c>
      <c r="O33" s="180" t="s">
        <v>32</v>
      </c>
      <c r="P33" s="142"/>
      <c r="Q33" s="463" t="s">
        <v>32</v>
      </c>
      <c r="R33" s="463"/>
      <c r="S33" s="137" t="s">
        <v>563</v>
      </c>
    </row>
    <row r="34" spans="1:19" ht="16.2" customHeight="1" thickBot="1" x14ac:dyDescent="0.35">
      <c r="A34" s="179"/>
      <c r="B34" s="470"/>
      <c r="C34" s="428" t="s">
        <v>79</v>
      </c>
      <c r="D34" s="218" t="s">
        <v>80</v>
      </c>
      <c r="E34" s="219" t="s">
        <v>81</v>
      </c>
      <c r="F34" s="217" t="s">
        <v>25</v>
      </c>
      <c r="G34" s="220" t="s">
        <v>26</v>
      </c>
      <c r="H34" s="221">
        <v>550000</v>
      </c>
      <c r="I34" s="222">
        <f t="shared" si="0"/>
        <v>9.0909090909090912E-2</v>
      </c>
      <c r="J34" s="223"/>
      <c r="K34" s="223" t="s">
        <v>22</v>
      </c>
      <c r="L34" s="217" t="s">
        <v>28</v>
      </c>
      <c r="M34" s="217" t="s">
        <v>28</v>
      </c>
      <c r="N34" s="217" t="s">
        <v>27</v>
      </c>
      <c r="O34" s="224">
        <v>9</v>
      </c>
      <c r="P34" s="142"/>
      <c r="Q34" s="463">
        <v>50000</v>
      </c>
      <c r="R34" s="463" t="s">
        <v>82</v>
      </c>
      <c r="S34" s="137" t="s">
        <v>563</v>
      </c>
    </row>
    <row r="35" spans="1:19" ht="16.2" customHeight="1" thickTop="1" x14ac:dyDescent="0.3">
      <c r="A35" s="179"/>
      <c r="B35" s="473" t="s">
        <v>83</v>
      </c>
      <c r="C35" s="474"/>
      <c r="D35" s="234" t="s">
        <v>84</v>
      </c>
      <c r="E35" s="235" t="s">
        <v>85</v>
      </c>
      <c r="F35" s="236" t="s">
        <v>43</v>
      </c>
      <c r="G35" s="237" t="s">
        <v>21</v>
      </c>
      <c r="H35" s="238" t="s">
        <v>21</v>
      </c>
      <c r="I35" s="239" t="str">
        <f t="shared" si="0"/>
        <v>n/c</v>
      </c>
      <c r="J35" s="240"/>
      <c r="K35" s="240" t="s">
        <v>22</v>
      </c>
      <c r="L35" s="236" t="s">
        <v>21</v>
      </c>
      <c r="M35" s="236" t="s">
        <v>21</v>
      </c>
      <c r="N35" s="236" t="s">
        <v>21</v>
      </c>
      <c r="O35" s="436" t="s">
        <v>21</v>
      </c>
      <c r="P35" s="142"/>
      <c r="Q35" s="463">
        <v>2000000</v>
      </c>
      <c r="R35" s="463"/>
      <c r="S35" s="137" t="s">
        <v>563</v>
      </c>
    </row>
    <row r="36" spans="1:19" ht="16.2" customHeight="1" x14ac:dyDescent="0.3">
      <c r="A36" s="179"/>
      <c r="B36" s="475"/>
      <c r="C36" s="476"/>
      <c r="D36" s="29" t="s">
        <v>86</v>
      </c>
      <c r="E36" s="30" t="s">
        <v>52</v>
      </c>
      <c r="F36" s="31" t="s">
        <v>25</v>
      </c>
      <c r="G36" s="33" t="s">
        <v>26</v>
      </c>
      <c r="H36" s="33" t="s">
        <v>21</v>
      </c>
      <c r="I36" s="34" t="str">
        <f t="shared" si="0"/>
        <v>n/c</v>
      </c>
      <c r="J36" s="35"/>
      <c r="K36" s="35" t="s">
        <v>22</v>
      </c>
      <c r="L36" s="31" t="s">
        <v>28</v>
      </c>
      <c r="M36" s="31" t="s">
        <v>25</v>
      </c>
      <c r="N36" s="31" t="s">
        <v>27</v>
      </c>
      <c r="O36" s="437">
        <v>8</v>
      </c>
      <c r="P36" s="142"/>
      <c r="Q36" s="463">
        <v>2200000</v>
      </c>
      <c r="R36" s="463" t="s">
        <v>87</v>
      </c>
      <c r="S36" s="137" t="s">
        <v>563</v>
      </c>
    </row>
    <row r="37" spans="1:19" ht="16.2" customHeight="1" x14ac:dyDescent="0.3">
      <c r="A37" s="179"/>
      <c r="B37" s="475"/>
      <c r="C37" s="476"/>
      <c r="D37" s="29" t="s">
        <v>88</v>
      </c>
      <c r="E37" s="30" t="s">
        <v>52</v>
      </c>
      <c r="F37" s="31" t="s">
        <v>25</v>
      </c>
      <c r="G37" s="33" t="s">
        <v>26</v>
      </c>
      <c r="H37" s="33" t="s">
        <v>21</v>
      </c>
      <c r="I37" s="34" t="str">
        <f t="shared" si="0"/>
        <v>n/c</v>
      </c>
      <c r="J37" s="35"/>
      <c r="K37" s="35" t="s">
        <v>22</v>
      </c>
      <c r="L37" s="31" t="s">
        <v>28</v>
      </c>
      <c r="M37" s="31" t="s">
        <v>25</v>
      </c>
      <c r="N37" s="31" t="s">
        <v>27</v>
      </c>
      <c r="O37" s="437">
        <v>2</v>
      </c>
      <c r="P37" s="142"/>
      <c r="Q37" s="463">
        <v>1200000</v>
      </c>
      <c r="R37" s="463" t="s">
        <v>89</v>
      </c>
      <c r="S37" s="137" t="s">
        <v>563</v>
      </c>
    </row>
    <row r="38" spans="1:19" ht="16.2" customHeight="1" x14ac:dyDescent="0.3">
      <c r="A38" s="179"/>
      <c r="B38" s="475"/>
      <c r="C38" s="476"/>
      <c r="D38" s="29" t="s">
        <v>90</v>
      </c>
      <c r="E38" s="30" t="s">
        <v>91</v>
      </c>
      <c r="F38" s="31" t="s">
        <v>25</v>
      </c>
      <c r="G38" s="33" t="s">
        <v>26</v>
      </c>
      <c r="H38" s="33" t="s">
        <v>21</v>
      </c>
      <c r="I38" s="34" t="str">
        <f t="shared" si="0"/>
        <v>n/c</v>
      </c>
      <c r="J38" s="35"/>
      <c r="K38" s="35" t="s">
        <v>22</v>
      </c>
      <c r="L38" s="31" t="s">
        <v>28</v>
      </c>
      <c r="M38" s="31" t="s">
        <v>25</v>
      </c>
      <c r="N38" s="31" t="s">
        <v>27</v>
      </c>
      <c r="O38" s="437">
        <v>2</v>
      </c>
      <c r="P38" s="142"/>
      <c r="Q38" s="463">
        <v>1200000</v>
      </c>
      <c r="R38" s="464" t="s">
        <v>92</v>
      </c>
      <c r="S38" s="137" t="s">
        <v>563</v>
      </c>
    </row>
    <row r="39" spans="1:19" ht="31.5" customHeight="1" x14ac:dyDescent="0.3">
      <c r="A39" s="179"/>
      <c r="B39" s="477"/>
      <c r="C39" s="478"/>
      <c r="D39" s="29" t="s">
        <v>93</v>
      </c>
      <c r="E39" s="30" t="s">
        <v>94</v>
      </c>
      <c r="F39" s="31" t="s">
        <v>28</v>
      </c>
      <c r="G39" s="32" t="s">
        <v>21</v>
      </c>
      <c r="H39" s="33" t="s">
        <v>21</v>
      </c>
      <c r="I39" s="34" t="str">
        <f t="shared" si="0"/>
        <v>n/a</v>
      </c>
      <c r="J39" s="35"/>
      <c r="K39" s="37" t="s">
        <v>32</v>
      </c>
      <c r="L39" s="36" t="s">
        <v>32</v>
      </c>
      <c r="M39" s="36" t="s">
        <v>32</v>
      </c>
      <c r="N39" s="36" t="s">
        <v>32</v>
      </c>
      <c r="O39" s="437" t="s">
        <v>32</v>
      </c>
      <c r="P39" s="142"/>
      <c r="Q39" s="463" t="s">
        <v>32</v>
      </c>
      <c r="R39" s="463"/>
      <c r="S39" s="137" t="s">
        <v>563</v>
      </c>
    </row>
    <row r="40" spans="1:19" ht="16.2" customHeight="1" x14ac:dyDescent="0.3">
      <c r="A40" s="179"/>
      <c r="B40" s="475"/>
      <c r="C40" s="476"/>
      <c r="D40" s="29" t="s">
        <v>95</v>
      </c>
      <c r="E40" s="30" t="s">
        <v>52</v>
      </c>
      <c r="F40" s="31" t="s">
        <v>25</v>
      </c>
      <c r="G40" s="33" t="s">
        <v>26</v>
      </c>
      <c r="H40" s="33" t="s">
        <v>21</v>
      </c>
      <c r="I40" s="34" t="str">
        <f t="shared" si="0"/>
        <v>n/c</v>
      </c>
      <c r="J40" s="35"/>
      <c r="K40" s="35" t="s">
        <v>22</v>
      </c>
      <c r="L40" s="31" t="s">
        <v>28</v>
      </c>
      <c r="M40" s="31" t="s">
        <v>25</v>
      </c>
      <c r="N40" s="31" t="s">
        <v>27</v>
      </c>
      <c r="O40" s="437">
        <v>8</v>
      </c>
      <c r="P40" s="142"/>
      <c r="Q40" s="463">
        <v>15000</v>
      </c>
      <c r="R40" s="464" t="s">
        <v>96</v>
      </c>
      <c r="S40" s="137" t="s">
        <v>563</v>
      </c>
    </row>
    <row r="41" spans="1:19" ht="16.2" customHeight="1" x14ac:dyDescent="0.3">
      <c r="A41" s="179"/>
      <c r="B41" s="475"/>
      <c r="C41" s="476"/>
      <c r="D41" s="29" t="s">
        <v>97</v>
      </c>
      <c r="E41" s="30" t="s">
        <v>52</v>
      </c>
      <c r="F41" s="31" t="s">
        <v>25</v>
      </c>
      <c r="G41" s="33" t="s">
        <v>26</v>
      </c>
      <c r="H41" s="33" t="s">
        <v>21</v>
      </c>
      <c r="I41" s="34" t="str">
        <f t="shared" si="0"/>
        <v>n/c</v>
      </c>
      <c r="J41" s="35"/>
      <c r="K41" s="35" t="s">
        <v>22</v>
      </c>
      <c r="L41" s="31" t="s">
        <v>28</v>
      </c>
      <c r="M41" s="31" t="s">
        <v>25</v>
      </c>
      <c r="N41" s="31" t="s">
        <v>27</v>
      </c>
      <c r="O41" s="437">
        <v>8</v>
      </c>
      <c r="P41" s="142"/>
      <c r="Q41" s="463">
        <v>6400</v>
      </c>
      <c r="R41" s="463" t="s">
        <v>98</v>
      </c>
      <c r="S41" s="137" t="s">
        <v>563</v>
      </c>
    </row>
    <row r="42" spans="1:19" ht="31.35" customHeight="1" x14ac:dyDescent="0.3">
      <c r="A42" s="179"/>
      <c r="B42" s="477"/>
      <c r="C42" s="478"/>
      <c r="D42" s="29" t="s">
        <v>99</v>
      </c>
      <c r="E42" s="30" t="s">
        <v>100</v>
      </c>
      <c r="F42" s="31" t="s">
        <v>28</v>
      </c>
      <c r="G42" s="32" t="s">
        <v>21</v>
      </c>
      <c r="H42" s="33" t="s">
        <v>21</v>
      </c>
      <c r="I42" s="34" t="str">
        <f t="shared" si="0"/>
        <v>n/a</v>
      </c>
      <c r="J42" s="35"/>
      <c r="K42" s="37" t="s">
        <v>32</v>
      </c>
      <c r="L42" s="36" t="s">
        <v>32</v>
      </c>
      <c r="M42" s="36" t="s">
        <v>32</v>
      </c>
      <c r="N42" s="36" t="s">
        <v>32</v>
      </c>
      <c r="O42" s="437" t="s">
        <v>32</v>
      </c>
      <c r="P42" s="142"/>
      <c r="Q42" s="463" t="s">
        <v>32</v>
      </c>
      <c r="R42" s="463"/>
      <c r="S42" s="137" t="s">
        <v>563</v>
      </c>
    </row>
    <row r="43" spans="1:19" ht="16.2" customHeight="1" x14ac:dyDescent="0.3">
      <c r="A43" s="179"/>
      <c r="B43" s="477"/>
      <c r="C43" s="478"/>
      <c r="D43" s="29" t="s">
        <v>101</v>
      </c>
      <c r="E43" s="30" t="s">
        <v>77</v>
      </c>
      <c r="F43" s="31" t="s">
        <v>28</v>
      </c>
      <c r="G43" s="32" t="s">
        <v>21</v>
      </c>
      <c r="H43" s="33" t="s">
        <v>21</v>
      </c>
      <c r="I43" s="34" t="str">
        <f t="shared" si="0"/>
        <v>n/a</v>
      </c>
      <c r="J43" s="35"/>
      <c r="K43" s="37" t="s">
        <v>32</v>
      </c>
      <c r="L43" s="36" t="s">
        <v>32</v>
      </c>
      <c r="M43" s="36" t="s">
        <v>32</v>
      </c>
      <c r="N43" s="36" t="s">
        <v>32</v>
      </c>
      <c r="O43" s="437" t="s">
        <v>32</v>
      </c>
      <c r="P43" s="142"/>
      <c r="Q43" s="463" t="s">
        <v>32</v>
      </c>
      <c r="R43" s="463"/>
      <c r="S43" s="137" t="s">
        <v>563</v>
      </c>
    </row>
    <row r="44" spans="1:19" ht="16.2" customHeight="1" x14ac:dyDescent="0.3">
      <c r="A44" s="179"/>
      <c r="B44" s="475"/>
      <c r="C44" s="476"/>
      <c r="D44" s="29" t="s">
        <v>102</v>
      </c>
      <c r="E44" s="30" t="s">
        <v>52</v>
      </c>
      <c r="F44" s="31" t="s">
        <v>25</v>
      </c>
      <c r="G44" s="33" t="s">
        <v>26</v>
      </c>
      <c r="H44" s="33" t="s">
        <v>21</v>
      </c>
      <c r="I44" s="34" t="str">
        <f t="shared" si="0"/>
        <v>n/c</v>
      </c>
      <c r="J44" s="35"/>
      <c r="K44" s="35" t="s">
        <v>22</v>
      </c>
      <c r="L44" s="31" t="s">
        <v>28</v>
      </c>
      <c r="M44" s="31" t="s">
        <v>25</v>
      </c>
      <c r="N44" s="31" t="s">
        <v>25</v>
      </c>
      <c r="O44" s="437">
        <v>0</v>
      </c>
      <c r="P44" s="142"/>
      <c r="Q44" s="463">
        <v>500</v>
      </c>
      <c r="R44" s="463" t="s">
        <v>103</v>
      </c>
      <c r="S44" s="137" t="s">
        <v>563</v>
      </c>
    </row>
    <row r="45" spans="1:19" ht="19.95" customHeight="1" thickBot="1" x14ac:dyDescent="0.35">
      <c r="A45" s="179"/>
      <c r="B45" s="479"/>
      <c r="C45" s="480"/>
      <c r="D45" s="241" t="s">
        <v>104</v>
      </c>
      <c r="E45" s="242" t="s">
        <v>52</v>
      </c>
      <c r="F45" s="243" t="s">
        <v>28</v>
      </c>
      <c r="G45" s="244" t="s">
        <v>21</v>
      </c>
      <c r="H45" s="245" t="s">
        <v>21</v>
      </c>
      <c r="I45" s="246" t="str">
        <f t="shared" si="0"/>
        <v>n/a</v>
      </c>
      <c r="J45" s="247"/>
      <c r="K45" s="248" t="s">
        <v>32</v>
      </c>
      <c r="L45" s="249" t="s">
        <v>32</v>
      </c>
      <c r="M45" s="249" t="s">
        <v>32</v>
      </c>
      <c r="N45" s="249" t="s">
        <v>32</v>
      </c>
      <c r="O45" s="438" t="s">
        <v>32</v>
      </c>
      <c r="P45" s="142"/>
      <c r="Q45" s="463" t="s">
        <v>32</v>
      </c>
      <c r="R45" s="463"/>
      <c r="S45" s="137" t="s">
        <v>563</v>
      </c>
    </row>
    <row r="46" spans="1:19" ht="31.8" thickTop="1" x14ac:dyDescent="0.3">
      <c r="A46" s="179"/>
      <c r="B46" s="481" t="s">
        <v>105</v>
      </c>
      <c r="C46" s="429" t="s">
        <v>106</v>
      </c>
      <c r="D46" s="226" t="s">
        <v>107</v>
      </c>
      <c r="E46" s="227" t="s">
        <v>108</v>
      </c>
      <c r="F46" s="225" t="s">
        <v>28</v>
      </c>
      <c r="G46" s="420">
        <v>2020</v>
      </c>
      <c r="H46" s="228">
        <v>1132276</v>
      </c>
      <c r="I46" s="229" t="str">
        <f t="shared" si="0"/>
        <v>n/a</v>
      </c>
      <c r="J46" s="230"/>
      <c r="K46" s="231" t="s">
        <v>32</v>
      </c>
      <c r="L46" s="232" t="s">
        <v>32</v>
      </c>
      <c r="M46" s="232" t="s">
        <v>32</v>
      </c>
      <c r="N46" s="232" t="s">
        <v>32</v>
      </c>
      <c r="O46" s="233" t="s">
        <v>32</v>
      </c>
      <c r="P46" s="142"/>
      <c r="Q46" s="463" t="s">
        <v>32</v>
      </c>
      <c r="R46" s="463"/>
      <c r="S46" s="137" t="s">
        <v>563</v>
      </c>
    </row>
    <row r="47" spans="1:19" ht="16.2" customHeight="1" x14ac:dyDescent="0.3">
      <c r="A47" s="179"/>
      <c r="B47" s="482"/>
      <c r="C47" s="430" t="s">
        <v>109</v>
      </c>
      <c r="D47" s="39" t="s">
        <v>110</v>
      </c>
      <c r="E47" s="40" t="s">
        <v>111</v>
      </c>
      <c r="F47" s="38" t="s">
        <v>25</v>
      </c>
      <c r="G47" s="47" t="s">
        <v>26</v>
      </c>
      <c r="H47" s="42">
        <v>1100000</v>
      </c>
      <c r="I47" s="43">
        <f t="shared" si="0"/>
        <v>0.76</v>
      </c>
      <c r="J47" s="44"/>
      <c r="K47" s="44" t="s">
        <v>22</v>
      </c>
      <c r="L47" s="38" t="s">
        <v>28</v>
      </c>
      <c r="M47" s="38" t="s">
        <v>27</v>
      </c>
      <c r="N47" s="38" t="s">
        <v>27</v>
      </c>
      <c r="O47" s="181">
        <v>5</v>
      </c>
      <c r="P47" s="142"/>
      <c r="Q47" s="463">
        <f>0.76*H47</f>
        <v>836000</v>
      </c>
      <c r="R47" s="464" t="s">
        <v>112</v>
      </c>
      <c r="S47" s="137" t="s">
        <v>563</v>
      </c>
    </row>
    <row r="48" spans="1:19" ht="16.2" customHeight="1" x14ac:dyDescent="0.3">
      <c r="A48" s="179"/>
      <c r="B48" s="482"/>
      <c r="C48" s="484" t="s">
        <v>113</v>
      </c>
      <c r="D48" s="39" t="s">
        <v>114</v>
      </c>
      <c r="E48" s="40" t="s">
        <v>115</v>
      </c>
      <c r="F48" s="38" t="s">
        <v>28</v>
      </c>
      <c r="G48" s="413">
        <v>43800</v>
      </c>
      <c r="H48" s="48">
        <v>1000000</v>
      </c>
      <c r="I48" s="43" t="str">
        <f t="shared" si="0"/>
        <v>n/a</v>
      </c>
      <c r="J48" s="44"/>
      <c r="K48" s="49" t="s">
        <v>32</v>
      </c>
      <c r="L48" s="50" t="s">
        <v>32</v>
      </c>
      <c r="M48" s="50" t="s">
        <v>32</v>
      </c>
      <c r="N48" s="50" t="s">
        <v>32</v>
      </c>
      <c r="O48" s="181" t="s">
        <v>32</v>
      </c>
      <c r="P48" s="142"/>
      <c r="Q48" s="464" t="s">
        <v>32</v>
      </c>
      <c r="R48" s="464"/>
      <c r="S48" s="137" t="s">
        <v>563</v>
      </c>
    </row>
    <row r="49" spans="1:19" ht="16.2" customHeight="1" x14ac:dyDescent="0.3">
      <c r="A49" s="179"/>
      <c r="B49" s="482"/>
      <c r="C49" s="484"/>
      <c r="D49" s="39" t="s">
        <v>116</v>
      </c>
      <c r="E49" s="40" t="s">
        <v>115</v>
      </c>
      <c r="F49" s="38" t="s">
        <v>43</v>
      </c>
      <c r="G49" s="413">
        <v>43617</v>
      </c>
      <c r="H49" s="48">
        <v>1700000</v>
      </c>
      <c r="I49" s="44" t="s">
        <v>21</v>
      </c>
      <c r="J49" s="44"/>
      <c r="K49" s="44" t="s">
        <v>22</v>
      </c>
      <c r="L49" s="38" t="s">
        <v>21</v>
      </c>
      <c r="M49" s="38" t="s">
        <v>21</v>
      </c>
      <c r="N49" s="38" t="s">
        <v>21</v>
      </c>
      <c r="O49" s="181" t="s">
        <v>21</v>
      </c>
      <c r="P49" s="142"/>
      <c r="Q49" s="464" t="s">
        <v>32</v>
      </c>
      <c r="R49" s="464"/>
      <c r="S49" s="137" t="s">
        <v>563</v>
      </c>
    </row>
    <row r="50" spans="1:19" ht="16.2" customHeight="1" x14ac:dyDescent="0.3">
      <c r="A50" s="179"/>
      <c r="B50" s="482"/>
      <c r="C50" s="484" t="s">
        <v>117</v>
      </c>
      <c r="D50" s="39" t="s">
        <v>118</v>
      </c>
      <c r="E50" s="40" t="s">
        <v>115</v>
      </c>
      <c r="F50" s="38" t="s">
        <v>20</v>
      </c>
      <c r="G50" s="413">
        <v>44197</v>
      </c>
      <c r="H50" s="42">
        <v>401810</v>
      </c>
      <c r="I50" s="43" t="str">
        <f t="shared" ref="I50:I113" si="1">IF(Q50="n/a","n/a",IF(Q50="n/c","n/c",IF(H50="n/c","n/c",Q50/H50)))</f>
        <v>n/c</v>
      </c>
      <c r="J50" s="44"/>
      <c r="K50" s="44" t="s">
        <v>22</v>
      </c>
      <c r="L50" s="38" t="s">
        <v>28</v>
      </c>
      <c r="M50" s="38" t="s">
        <v>21</v>
      </c>
      <c r="N50" s="38" t="s">
        <v>21</v>
      </c>
      <c r="O50" s="181" t="s">
        <v>21</v>
      </c>
      <c r="P50" s="142"/>
      <c r="Q50" s="464" t="s">
        <v>21</v>
      </c>
      <c r="R50" s="464"/>
      <c r="S50" s="137" t="s">
        <v>563</v>
      </c>
    </row>
    <row r="51" spans="1:19" ht="16.2" customHeight="1" x14ac:dyDescent="0.3">
      <c r="A51" s="179"/>
      <c r="B51" s="482"/>
      <c r="C51" s="484"/>
      <c r="D51" s="39" t="s">
        <v>119</v>
      </c>
      <c r="E51" s="40" t="s">
        <v>120</v>
      </c>
      <c r="F51" s="38" t="s">
        <v>28</v>
      </c>
      <c r="G51" s="41" t="s">
        <v>121</v>
      </c>
      <c r="H51" s="42">
        <v>270000</v>
      </c>
      <c r="I51" s="43" t="str">
        <f t="shared" si="1"/>
        <v>n/a</v>
      </c>
      <c r="J51" s="44"/>
      <c r="K51" s="45" t="s">
        <v>32</v>
      </c>
      <c r="L51" s="46" t="s">
        <v>32</v>
      </c>
      <c r="M51" s="46" t="s">
        <v>32</v>
      </c>
      <c r="N51" s="46" t="s">
        <v>32</v>
      </c>
      <c r="O51" s="181" t="s">
        <v>32</v>
      </c>
      <c r="P51" s="142"/>
      <c r="Q51" s="463" t="s">
        <v>32</v>
      </c>
      <c r="R51" s="463"/>
      <c r="S51" s="137" t="s">
        <v>563</v>
      </c>
    </row>
    <row r="52" spans="1:19" ht="16.2" customHeight="1" x14ac:dyDescent="0.3">
      <c r="A52" s="179"/>
      <c r="B52" s="482"/>
      <c r="C52" s="484"/>
      <c r="D52" s="39" t="s">
        <v>122</v>
      </c>
      <c r="E52" s="40" t="s">
        <v>120</v>
      </c>
      <c r="F52" s="38" t="s">
        <v>28</v>
      </c>
      <c r="G52" s="421">
        <v>2020</v>
      </c>
      <c r="H52" s="42">
        <v>200000</v>
      </c>
      <c r="I52" s="43" t="str">
        <f t="shared" si="1"/>
        <v>n/a</v>
      </c>
      <c r="J52" s="44"/>
      <c r="K52" s="45" t="s">
        <v>32</v>
      </c>
      <c r="L52" s="46" t="s">
        <v>32</v>
      </c>
      <c r="M52" s="46" t="s">
        <v>32</v>
      </c>
      <c r="N52" s="46" t="s">
        <v>32</v>
      </c>
      <c r="O52" s="181" t="s">
        <v>32</v>
      </c>
      <c r="P52" s="142"/>
      <c r="Q52" s="463" t="s">
        <v>32</v>
      </c>
      <c r="R52" s="463"/>
      <c r="S52" s="137" t="s">
        <v>563</v>
      </c>
    </row>
    <row r="53" spans="1:19" ht="16.2" customHeight="1" x14ac:dyDescent="0.3">
      <c r="A53" s="179"/>
      <c r="B53" s="482"/>
      <c r="C53" s="484"/>
      <c r="D53" s="39" t="s">
        <v>123</v>
      </c>
      <c r="E53" s="40" t="s">
        <v>120</v>
      </c>
      <c r="F53" s="38" t="s">
        <v>28</v>
      </c>
      <c r="G53" s="421">
        <v>2023</v>
      </c>
      <c r="H53" s="42">
        <v>131728</v>
      </c>
      <c r="I53" s="43" t="str">
        <f t="shared" si="1"/>
        <v>n/a</v>
      </c>
      <c r="J53" s="44"/>
      <c r="K53" s="45" t="s">
        <v>32</v>
      </c>
      <c r="L53" s="46" t="s">
        <v>32</v>
      </c>
      <c r="M53" s="46" t="s">
        <v>32</v>
      </c>
      <c r="N53" s="46" t="s">
        <v>32</v>
      </c>
      <c r="O53" s="181" t="s">
        <v>32</v>
      </c>
      <c r="P53" s="142"/>
      <c r="Q53" s="463" t="s">
        <v>32</v>
      </c>
      <c r="R53" s="463"/>
      <c r="S53" s="137" t="s">
        <v>563</v>
      </c>
    </row>
    <row r="54" spans="1:19" ht="18.600000000000001" customHeight="1" x14ac:dyDescent="0.3">
      <c r="A54" s="179"/>
      <c r="B54" s="482"/>
      <c r="C54" s="484"/>
      <c r="D54" s="39" t="s">
        <v>124</v>
      </c>
      <c r="E54" s="40" t="s">
        <v>120</v>
      </c>
      <c r="F54" s="38" t="s">
        <v>28</v>
      </c>
      <c r="G54" s="421">
        <v>2022</v>
      </c>
      <c r="H54" s="42">
        <v>123476</v>
      </c>
      <c r="I54" s="43" t="str">
        <f t="shared" si="1"/>
        <v>n/a</v>
      </c>
      <c r="J54" s="44"/>
      <c r="K54" s="45" t="s">
        <v>32</v>
      </c>
      <c r="L54" s="46" t="s">
        <v>32</v>
      </c>
      <c r="M54" s="46" t="s">
        <v>32</v>
      </c>
      <c r="N54" s="46" t="s">
        <v>32</v>
      </c>
      <c r="O54" s="181" t="s">
        <v>32</v>
      </c>
      <c r="P54" s="142"/>
      <c r="Q54" s="463" t="s">
        <v>32</v>
      </c>
      <c r="R54" s="463"/>
      <c r="S54" s="137" t="s">
        <v>563</v>
      </c>
    </row>
    <row r="55" spans="1:19" ht="16.2" customHeight="1" x14ac:dyDescent="0.3">
      <c r="A55" s="179"/>
      <c r="B55" s="482"/>
      <c r="C55" s="484"/>
      <c r="D55" s="39" t="s">
        <v>125</v>
      </c>
      <c r="E55" s="40" t="s">
        <v>120</v>
      </c>
      <c r="F55" s="38" t="s">
        <v>28</v>
      </c>
      <c r="G55" s="413">
        <v>43983</v>
      </c>
      <c r="H55" s="42">
        <v>106000</v>
      </c>
      <c r="I55" s="43" t="str">
        <f t="shared" si="1"/>
        <v>n/a</v>
      </c>
      <c r="J55" s="44"/>
      <c r="K55" s="45" t="s">
        <v>32</v>
      </c>
      <c r="L55" s="46" t="s">
        <v>32</v>
      </c>
      <c r="M55" s="46" t="s">
        <v>32</v>
      </c>
      <c r="N55" s="46" t="s">
        <v>32</v>
      </c>
      <c r="O55" s="181" t="s">
        <v>32</v>
      </c>
      <c r="P55" s="142"/>
      <c r="Q55" s="463" t="s">
        <v>32</v>
      </c>
      <c r="R55" s="463"/>
      <c r="S55" s="137" t="s">
        <v>563</v>
      </c>
    </row>
    <row r="56" spans="1:19" ht="16.2" customHeight="1" x14ac:dyDescent="0.3">
      <c r="A56" s="179"/>
      <c r="B56" s="482"/>
      <c r="C56" s="484"/>
      <c r="D56" s="39" t="s">
        <v>126</v>
      </c>
      <c r="E56" s="40" t="s">
        <v>120</v>
      </c>
      <c r="F56" s="38" t="s">
        <v>28</v>
      </c>
      <c r="G56" s="421">
        <v>2022</v>
      </c>
      <c r="H56" s="42">
        <v>101992</v>
      </c>
      <c r="I56" s="43" t="str">
        <f t="shared" si="1"/>
        <v>n/a</v>
      </c>
      <c r="J56" s="44"/>
      <c r="K56" s="45" t="s">
        <v>32</v>
      </c>
      <c r="L56" s="46" t="s">
        <v>32</v>
      </c>
      <c r="M56" s="46" t="s">
        <v>32</v>
      </c>
      <c r="N56" s="46" t="s">
        <v>32</v>
      </c>
      <c r="O56" s="181" t="s">
        <v>32</v>
      </c>
      <c r="P56" s="142"/>
      <c r="Q56" s="463" t="s">
        <v>32</v>
      </c>
      <c r="R56" s="463"/>
      <c r="S56" s="137" t="s">
        <v>563</v>
      </c>
    </row>
    <row r="57" spans="1:19" ht="31.2" x14ac:dyDescent="0.3">
      <c r="A57" s="179"/>
      <c r="B57" s="482"/>
      <c r="C57" s="484"/>
      <c r="D57" s="39" t="s">
        <v>127</v>
      </c>
      <c r="E57" s="40" t="s">
        <v>120</v>
      </c>
      <c r="F57" s="38" t="s">
        <v>28</v>
      </c>
      <c r="G57" s="421">
        <v>2022</v>
      </c>
      <c r="H57" s="42">
        <v>84613</v>
      </c>
      <c r="I57" s="43" t="str">
        <f t="shared" si="1"/>
        <v>n/a</v>
      </c>
      <c r="J57" s="44"/>
      <c r="K57" s="45" t="s">
        <v>32</v>
      </c>
      <c r="L57" s="46" t="s">
        <v>32</v>
      </c>
      <c r="M57" s="46" t="s">
        <v>32</v>
      </c>
      <c r="N57" s="46" t="s">
        <v>32</v>
      </c>
      <c r="O57" s="181" t="s">
        <v>32</v>
      </c>
      <c r="P57" s="142"/>
      <c r="Q57" s="463" t="s">
        <v>32</v>
      </c>
      <c r="R57" s="463"/>
      <c r="S57" s="137" t="s">
        <v>563</v>
      </c>
    </row>
    <row r="58" spans="1:19" ht="16.2" customHeight="1" x14ac:dyDescent="0.3">
      <c r="A58" s="179"/>
      <c r="B58" s="482"/>
      <c r="C58" s="484"/>
      <c r="D58" s="39" t="s">
        <v>128</v>
      </c>
      <c r="E58" s="40" t="s">
        <v>120</v>
      </c>
      <c r="F58" s="38" t="s">
        <v>28</v>
      </c>
      <c r="G58" s="421">
        <v>2022</v>
      </c>
      <c r="H58" s="42">
        <v>79609</v>
      </c>
      <c r="I58" s="43" t="str">
        <f t="shared" si="1"/>
        <v>n/a</v>
      </c>
      <c r="J58" s="44"/>
      <c r="K58" s="45" t="s">
        <v>32</v>
      </c>
      <c r="L58" s="46" t="s">
        <v>32</v>
      </c>
      <c r="M58" s="46" t="s">
        <v>32</v>
      </c>
      <c r="N58" s="46" t="s">
        <v>32</v>
      </c>
      <c r="O58" s="181" t="s">
        <v>32</v>
      </c>
      <c r="P58" s="142"/>
      <c r="Q58" s="463" t="s">
        <v>32</v>
      </c>
      <c r="R58" s="463"/>
      <c r="S58" s="137" t="s">
        <v>563</v>
      </c>
    </row>
    <row r="59" spans="1:19" ht="34.5" customHeight="1" x14ac:dyDescent="0.3">
      <c r="A59" s="179"/>
      <c r="B59" s="482"/>
      <c r="C59" s="484"/>
      <c r="D59" s="39" t="s">
        <v>129</v>
      </c>
      <c r="E59" s="40" t="s">
        <v>120</v>
      </c>
      <c r="F59" s="38" t="s">
        <v>28</v>
      </c>
      <c r="G59" s="413">
        <v>43800</v>
      </c>
      <c r="H59" s="42">
        <v>76373</v>
      </c>
      <c r="I59" s="43" t="str">
        <f t="shared" si="1"/>
        <v>n/a</v>
      </c>
      <c r="J59" s="44"/>
      <c r="K59" s="45" t="s">
        <v>32</v>
      </c>
      <c r="L59" s="46" t="s">
        <v>32</v>
      </c>
      <c r="M59" s="46" t="s">
        <v>32</v>
      </c>
      <c r="N59" s="46" t="s">
        <v>32</v>
      </c>
      <c r="O59" s="181" t="s">
        <v>32</v>
      </c>
      <c r="P59" s="142"/>
      <c r="Q59" s="463" t="s">
        <v>32</v>
      </c>
      <c r="R59" s="463"/>
      <c r="S59" s="137" t="s">
        <v>563</v>
      </c>
    </row>
    <row r="60" spans="1:19" ht="16.2" customHeight="1" x14ac:dyDescent="0.3">
      <c r="A60" s="179"/>
      <c r="B60" s="482"/>
      <c r="C60" s="484"/>
      <c r="D60" s="39" t="s">
        <v>130</v>
      </c>
      <c r="E60" s="40" t="s">
        <v>120</v>
      </c>
      <c r="F60" s="38" t="s">
        <v>28</v>
      </c>
      <c r="G60" s="41" t="s">
        <v>21</v>
      </c>
      <c r="H60" s="42">
        <v>50655</v>
      </c>
      <c r="I60" s="43" t="str">
        <f t="shared" si="1"/>
        <v>n/a</v>
      </c>
      <c r="J60" s="44"/>
      <c r="K60" s="45" t="s">
        <v>32</v>
      </c>
      <c r="L60" s="46" t="s">
        <v>32</v>
      </c>
      <c r="M60" s="46" t="s">
        <v>32</v>
      </c>
      <c r="N60" s="46" t="s">
        <v>32</v>
      </c>
      <c r="O60" s="181" t="s">
        <v>32</v>
      </c>
      <c r="P60" s="142"/>
      <c r="Q60" s="463" t="s">
        <v>32</v>
      </c>
      <c r="R60" s="463"/>
      <c r="S60" s="137" t="s">
        <v>563</v>
      </c>
    </row>
    <row r="61" spans="1:19" ht="16.2" customHeight="1" x14ac:dyDescent="0.3">
      <c r="A61" s="179"/>
      <c r="B61" s="482"/>
      <c r="C61" s="484"/>
      <c r="D61" s="39" t="s">
        <v>131</v>
      </c>
      <c r="E61" s="40" t="s">
        <v>132</v>
      </c>
      <c r="F61" s="38" t="s">
        <v>28</v>
      </c>
      <c r="G61" s="41" t="s">
        <v>21</v>
      </c>
      <c r="H61" s="42">
        <v>43399</v>
      </c>
      <c r="I61" s="43" t="str">
        <f t="shared" si="1"/>
        <v>n/a</v>
      </c>
      <c r="J61" s="44"/>
      <c r="K61" s="45" t="s">
        <v>32</v>
      </c>
      <c r="L61" s="46" t="s">
        <v>32</v>
      </c>
      <c r="M61" s="46" t="s">
        <v>32</v>
      </c>
      <c r="N61" s="46" t="s">
        <v>32</v>
      </c>
      <c r="O61" s="181" t="s">
        <v>32</v>
      </c>
      <c r="P61" s="142"/>
      <c r="Q61" s="463" t="s">
        <v>32</v>
      </c>
      <c r="R61" s="463"/>
      <c r="S61" s="137" t="s">
        <v>563</v>
      </c>
    </row>
    <row r="62" spans="1:19" ht="31.2" x14ac:dyDescent="0.3">
      <c r="A62" s="179"/>
      <c r="B62" s="482"/>
      <c r="C62" s="484"/>
      <c r="D62" s="39" t="s">
        <v>133</v>
      </c>
      <c r="E62" s="40" t="s">
        <v>120</v>
      </c>
      <c r="F62" s="38" t="s">
        <v>28</v>
      </c>
      <c r="G62" s="421">
        <v>2022</v>
      </c>
      <c r="H62" s="42">
        <v>35917</v>
      </c>
      <c r="I62" s="43" t="str">
        <f t="shared" si="1"/>
        <v>n/a</v>
      </c>
      <c r="J62" s="44"/>
      <c r="K62" s="45" t="s">
        <v>32</v>
      </c>
      <c r="L62" s="46" t="s">
        <v>32</v>
      </c>
      <c r="M62" s="46" t="s">
        <v>32</v>
      </c>
      <c r="N62" s="46" t="s">
        <v>32</v>
      </c>
      <c r="O62" s="181" t="s">
        <v>32</v>
      </c>
      <c r="P62" s="142"/>
      <c r="Q62" s="463" t="s">
        <v>32</v>
      </c>
      <c r="R62" s="463"/>
      <c r="S62" s="137" t="s">
        <v>563</v>
      </c>
    </row>
    <row r="63" spans="1:19" ht="31.2" x14ac:dyDescent="0.3">
      <c r="A63" s="179"/>
      <c r="B63" s="482"/>
      <c r="C63" s="484"/>
      <c r="D63" s="39" t="s">
        <v>134</v>
      </c>
      <c r="E63" s="40" t="s">
        <v>120</v>
      </c>
      <c r="F63" s="38" t="s">
        <v>28</v>
      </c>
      <c r="G63" s="421">
        <v>2022</v>
      </c>
      <c r="H63" s="42">
        <v>23637</v>
      </c>
      <c r="I63" s="43" t="str">
        <f t="shared" si="1"/>
        <v>n/a</v>
      </c>
      <c r="J63" s="44"/>
      <c r="K63" s="45" t="s">
        <v>32</v>
      </c>
      <c r="L63" s="46" t="s">
        <v>32</v>
      </c>
      <c r="M63" s="46" t="s">
        <v>32</v>
      </c>
      <c r="N63" s="46" t="s">
        <v>32</v>
      </c>
      <c r="O63" s="181" t="s">
        <v>32</v>
      </c>
      <c r="P63" s="142"/>
      <c r="Q63" s="463" t="s">
        <v>32</v>
      </c>
      <c r="R63" s="463"/>
      <c r="S63" s="137" t="s">
        <v>563</v>
      </c>
    </row>
    <row r="64" spans="1:19" ht="16.2" customHeight="1" x14ac:dyDescent="0.3">
      <c r="A64" s="179"/>
      <c r="B64" s="482"/>
      <c r="C64" s="430" t="s">
        <v>135</v>
      </c>
      <c r="D64" s="39" t="s">
        <v>136</v>
      </c>
      <c r="E64" s="40" t="s">
        <v>137</v>
      </c>
      <c r="F64" s="38" t="s">
        <v>25</v>
      </c>
      <c r="G64" s="47" t="s">
        <v>26</v>
      </c>
      <c r="H64" s="42">
        <v>90000</v>
      </c>
      <c r="I64" s="43">
        <f t="shared" si="1"/>
        <v>9.5000000000000001E-2</v>
      </c>
      <c r="J64" s="44"/>
      <c r="K64" s="44" t="s">
        <v>22</v>
      </c>
      <c r="L64" s="38" t="s">
        <v>25</v>
      </c>
      <c r="M64" s="38" t="s">
        <v>25</v>
      </c>
      <c r="N64" s="38" t="s">
        <v>27</v>
      </c>
      <c r="O64" s="181" t="s">
        <v>21</v>
      </c>
      <c r="P64" s="142"/>
      <c r="Q64" s="463">
        <v>8550</v>
      </c>
      <c r="R64" s="463"/>
      <c r="S64" s="137" t="s">
        <v>563</v>
      </c>
    </row>
    <row r="65" spans="1:19" ht="31.2" x14ac:dyDescent="0.3">
      <c r="A65" s="179"/>
      <c r="B65" s="482"/>
      <c r="C65" s="430" t="s">
        <v>138</v>
      </c>
      <c r="D65" s="39" t="s">
        <v>139</v>
      </c>
      <c r="E65" s="40" t="s">
        <v>140</v>
      </c>
      <c r="F65" s="38" t="s">
        <v>28</v>
      </c>
      <c r="G65" s="413">
        <v>43800</v>
      </c>
      <c r="H65" s="42">
        <v>774845</v>
      </c>
      <c r="I65" s="43" t="str">
        <f t="shared" si="1"/>
        <v>n/a</v>
      </c>
      <c r="J65" s="44"/>
      <c r="K65" s="45" t="s">
        <v>32</v>
      </c>
      <c r="L65" s="46" t="s">
        <v>32</v>
      </c>
      <c r="M65" s="46" t="s">
        <v>32</v>
      </c>
      <c r="N65" s="46" t="s">
        <v>32</v>
      </c>
      <c r="O65" s="181" t="s">
        <v>32</v>
      </c>
      <c r="P65" s="142"/>
      <c r="Q65" s="464" t="s">
        <v>32</v>
      </c>
      <c r="R65" s="464" t="s">
        <v>141</v>
      </c>
      <c r="S65" s="137" t="s">
        <v>563</v>
      </c>
    </row>
    <row r="66" spans="1:19" ht="16.2" customHeight="1" thickBot="1" x14ac:dyDescent="0.35">
      <c r="A66" s="179"/>
      <c r="B66" s="483"/>
      <c r="C66" s="431" t="s">
        <v>142</v>
      </c>
      <c r="D66" s="259" t="s">
        <v>143</v>
      </c>
      <c r="E66" s="260" t="s">
        <v>115</v>
      </c>
      <c r="F66" s="258" t="s">
        <v>28</v>
      </c>
      <c r="G66" s="261" t="s">
        <v>21</v>
      </c>
      <c r="H66" s="262">
        <v>230000</v>
      </c>
      <c r="I66" s="263" t="str">
        <f t="shared" si="1"/>
        <v>n/a</v>
      </c>
      <c r="J66" s="264"/>
      <c r="K66" s="265" t="s">
        <v>32</v>
      </c>
      <c r="L66" s="266" t="s">
        <v>32</v>
      </c>
      <c r="M66" s="266" t="s">
        <v>32</v>
      </c>
      <c r="N66" s="266" t="s">
        <v>32</v>
      </c>
      <c r="O66" s="267" t="s">
        <v>32</v>
      </c>
      <c r="P66" s="142"/>
      <c r="Q66" s="463" t="s">
        <v>32</v>
      </c>
      <c r="R66" s="463"/>
      <c r="S66" s="137" t="s">
        <v>563</v>
      </c>
    </row>
    <row r="67" spans="1:19" ht="16.2" customHeight="1" thickTop="1" x14ac:dyDescent="0.3">
      <c r="A67" s="179"/>
      <c r="B67" s="485" t="s">
        <v>144</v>
      </c>
      <c r="C67" s="488" t="s">
        <v>145</v>
      </c>
      <c r="D67" s="250" t="s">
        <v>146</v>
      </c>
      <c r="E67" s="251" t="s">
        <v>147</v>
      </c>
      <c r="F67" s="252" t="s">
        <v>25</v>
      </c>
      <c r="G67" s="253" t="s">
        <v>26</v>
      </c>
      <c r="H67" s="254">
        <v>4000000</v>
      </c>
      <c r="I67" s="255" t="str">
        <f t="shared" si="1"/>
        <v>n/c</v>
      </c>
      <c r="J67" s="256"/>
      <c r="K67" s="256" t="s">
        <v>22</v>
      </c>
      <c r="L67" s="252" t="s">
        <v>25</v>
      </c>
      <c r="M67" s="252" t="s">
        <v>25</v>
      </c>
      <c r="N67" s="252" t="s">
        <v>27</v>
      </c>
      <c r="O67" s="257">
        <v>9</v>
      </c>
      <c r="P67" s="142"/>
      <c r="Q67" s="463" t="s">
        <v>21</v>
      </c>
      <c r="R67" s="463" t="s">
        <v>148</v>
      </c>
      <c r="S67" s="137" t="s">
        <v>563</v>
      </c>
    </row>
    <row r="68" spans="1:19" ht="16.2" customHeight="1" x14ac:dyDescent="0.3">
      <c r="A68" s="179"/>
      <c r="B68" s="486"/>
      <c r="C68" s="489"/>
      <c r="D68" s="52" t="s">
        <v>149</v>
      </c>
      <c r="E68" s="53" t="s">
        <v>147</v>
      </c>
      <c r="F68" s="51" t="s">
        <v>25</v>
      </c>
      <c r="G68" s="54" t="s">
        <v>26</v>
      </c>
      <c r="H68" s="56">
        <v>3829986</v>
      </c>
      <c r="I68" s="57">
        <f t="shared" si="1"/>
        <v>0.70588430349353759</v>
      </c>
      <c r="J68" s="58"/>
      <c r="K68" s="58" t="s">
        <v>22</v>
      </c>
      <c r="L68" s="51" t="s">
        <v>28</v>
      </c>
      <c r="M68" s="51" t="s">
        <v>28</v>
      </c>
      <c r="N68" s="51" t="s">
        <v>28</v>
      </c>
      <c r="O68" s="182">
        <v>9</v>
      </c>
      <c r="P68" s="142"/>
      <c r="Q68" s="463">
        <v>2703527</v>
      </c>
      <c r="R68" s="464" t="s">
        <v>150</v>
      </c>
      <c r="S68" s="137" t="s">
        <v>563</v>
      </c>
    </row>
    <row r="69" spans="1:19" ht="16.2" customHeight="1" x14ac:dyDescent="0.3">
      <c r="A69" s="179"/>
      <c r="B69" s="486"/>
      <c r="C69" s="489"/>
      <c r="D69" s="52" t="s">
        <v>151</v>
      </c>
      <c r="E69" s="53" t="s">
        <v>147</v>
      </c>
      <c r="F69" s="51" t="s">
        <v>25</v>
      </c>
      <c r="G69" s="54" t="s">
        <v>26</v>
      </c>
      <c r="H69" s="56">
        <v>2710333</v>
      </c>
      <c r="I69" s="57">
        <f t="shared" si="1"/>
        <v>0.74040237860071068</v>
      </c>
      <c r="J69" s="58"/>
      <c r="K69" s="58" t="s">
        <v>22</v>
      </c>
      <c r="L69" s="51" t="s">
        <v>28</v>
      </c>
      <c r="M69" s="51" t="s">
        <v>25</v>
      </c>
      <c r="N69" s="51" t="s">
        <v>25</v>
      </c>
      <c r="O69" s="182">
        <v>8</v>
      </c>
      <c r="P69" s="142"/>
      <c r="Q69" s="463">
        <v>2006737</v>
      </c>
      <c r="R69" s="463" t="s">
        <v>152</v>
      </c>
      <c r="S69" s="137" t="s">
        <v>563</v>
      </c>
    </row>
    <row r="70" spans="1:19" ht="16.2" customHeight="1" x14ac:dyDescent="0.3">
      <c r="A70" s="179"/>
      <c r="B70" s="486"/>
      <c r="C70" s="489"/>
      <c r="D70" s="52" t="s">
        <v>153</v>
      </c>
      <c r="E70" s="53" t="s">
        <v>147</v>
      </c>
      <c r="F70" s="51" t="s">
        <v>25</v>
      </c>
      <c r="G70" s="54" t="s">
        <v>26</v>
      </c>
      <c r="H70" s="56">
        <v>1400000</v>
      </c>
      <c r="I70" s="57">
        <f t="shared" si="1"/>
        <v>1</v>
      </c>
      <c r="J70" s="58"/>
      <c r="K70" s="58" t="s">
        <v>22</v>
      </c>
      <c r="L70" s="55" t="s">
        <v>32</v>
      </c>
      <c r="M70" s="51" t="s">
        <v>25</v>
      </c>
      <c r="N70" s="55" t="s">
        <v>28</v>
      </c>
      <c r="O70" s="182">
        <v>9</v>
      </c>
      <c r="P70" s="142"/>
      <c r="Q70" s="463">
        <v>1400000</v>
      </c>
      <c r="R70" s="464" t="s">
        <v>154</v>
      </c>
      <c r="S70" s="137" t="s">
        <v>563</v>
      </c>
    </row>
    <row r="71" spans="1:19" ht="16.2" customHeight="1" x14ac:dyDescent="0.3">
      <c r="A71" s="179"/>
      <c r="B71" s="486"/>
      <c r="C71" s="489"/>
      <c r="D71" s="52" t="s">
        <v>155</v>
      </c>
      <c r="E71" s="53" t="s">
        <v>147</v>
      </c>
      <c r="F71" s="51" t="s">
        <v>25</v>
      </c>
      <c r="G71" s="54" t="s">
        <v>26</v>
      </c>
      <c r="H71" s="56">
        <v>890000</v>
      </c>
      <c r="I71" s="57">
        <f t="shared" si="1"/>
        <v>1</v>
      </c>
      <c r="J71" s="58"/>
      <c r="K71" s="58" t="s">
        <v>22</v>
      </c>
      <c r="L71" s="51" t="s">
        <v>25</v>
      </c>
      <c r="M71" s="51" t="s">
        <v>25</v>
      </c>
      <c r="N71" s="51" t="s">
        <v>27</v>
      </c>
      <c r="O71" s="182">
        <v>7</v>
      </c>
      <c r="P71" s="142"/>
      <c r="Q71" s="463">
        <v>890000</v>
      </c>
      <c r="R71" s="464" t="s">
        <v>156</v>
      </c>
      <c r="S71" s="137" t="s">
        <v>563</v>
      </c>
    </row>
    <row r="72" spans="1:19" ht="16.2" customHeight="1" x14ac:dyDescent="0.3">
      <c r="A72" s="179"/>
      <c r="B72" s="486"/>
      <c r="C72" s="489"/>
      <c r="D72" s="52" t="s">
        <v>157</v>
      </c>
      <c r="E72" s="53" t="s">
        <v>147</v>
      </c>
      <c r="F72" s="51" t="s">
        <v>25</v>
      </c>
      <c r="G72" s="54" t="s">
        <v>26</v>
      </c>
      <c r="H72" s="56">
        <v>338182</v>
      </c>
      <c r="I72" s="57">
        <f t="shared" si="1"/>
        <v>1</v>
      </c>
      <c r="J72" s="58"/>
      <c r="K72" s="58" t="s">
        <v>22</v>
      </c>
      <c r="L72" s="51" t="s">
        <v>25</v>
      </c>
      <c r="M72" s="51" t="s">
        <v>25</v>
      </c>
      <c r="N72" s="51" t="s">
        <v>25</v>
      </c>
      <c r="O72" s="182"/>
      <c r="P72" s="435"/>
      <c r="Q72" s="463">
        <v>338182</v>
      </c>
      <c r="R72" s="464" t="s">
        <v>158</v>
      </c>
      <c r="S72" s="137" t="s">
        <v>563</v>
      </c>
    </row>
    <row r="73" spans="1:19" ht="16.2" customHeight="1" x14ac:dyDescent="0.3">
      <c r="A73" s="179"/>
      <c r="B73" s="486"/>
      <c r="C73" s="489"/>
      <c r="D73" s="52" t="s">
        <v>159</v>
      </c>
      <c r="E73" s="53" t="s">
        <v>147</v>
      </c>
      <c r="F73" s="51" t="s">
        <v>25</v>
      </c>
      <c r="G73" s="54" t="s">
        <v>26</v>
      </c>
      <c r="H73" s="56">
        <v>861802</v>
      </c>
      <c r="I73" s="57">
        <f t="shared" si="1"/>
        <v>0.85289892573932291</v>
      </c>
      <c r="J73" s="58"/>
      <c r="K73" s="58" t="s">
        <v>22</v>
      </c>
      <c r="L73" s="51" t="s">
        <v>28</v>
      </c>
      <c r="M73" s="51" t="s">
        <v>25</v>
      </c>
      <c r="N73" s="51" t="s">
        <v>25</v>
      </c>
      <c r="O73" s="182">
        <v>8</v>
      </c>
      <c r="P73" s="142"/>
      <c r="Q73" s="463">
        <v>735030</v>
      </c>
      <c r="R73" s="464" t="s">
        <v>160</v>
      </c>
      <c r="S73" s="137" t="s">
        <v>563</v>
      </c>
    </row>
    <row r="74" spans="1:19" ht="16.2" customHeight="1" x14ac:dyDescent="0.3">
      <c r="A74" s="179"/>
      <c r="B74" s="486"/>
      <c r="C74" s="489"/>
      <c r="D74" s="52" t="s">
        <v>161</v>
      </c>
      <c r="E74" s="53" t="s">
        <v>147</v>
      </c>
      <c r="F74" s="51" t="s">
        <v>25</v>
      </c>
      <c r="G74" s="54" t="s">
        <v>26</v>
      </c>
      <c r="H74" s="56">
        <v>690253</v>
      </c>
      <c r="I74" s="57">
        <f t="shared" si="1"/>
        <v>0.99786455111386696</v>
      </c>
      <c r="J74" s="58"/>
      <c r="K74" s="58" t="s">
        <v>22</v>
      </c>
      <c r="L74" s="51" t="s">
        <v>28</v>
      </c>
      <c r="M74" s="51" t="s">
        <v>25</v>
      </c>
      <c r="N74" s="51" t="s">
        <v>25</v>
      </c>
      <c r="O74" s="182">
        <v>8</v>
      </c>
      <c r="P74" s="142"/>
      <c r="Q74" s="463">
        <v>688779</v>
      </c>
      <c r="R74" s="463" t="s">
        <v>152</v>
      </c>
      <c r="S74" s="137" t="s">
        <v>563</v>
      </c>
    </row>
    <row r="75" spans="1:19" ht="16.2" customHeight="1" x14ac:dyDescent="0.3">
      <c r="A75" s="179"/>
      <c r="B75" s="486"/>
      <c r="C75" s="489"/>
      <c r="D75" s="52" t="s">
        <v>162</v>
      </c>
      <c r="E75" s="53" t="s">
        <v>147</v>
      </c>
      <c r="F75" s="51" t="s">
        <v>25</v>
      </c>
      <c r="G75" s="54" t="s">
        <v>26</v>
      </c>
      <c r="H75" s="56">
        <v>670000</v>
      </c>
      <c r="I75" s="57">
        <f t="shared" si="1"/>
        <v>1</v>
      </c>
      <c r="J75" s="58"/>
      <c r="K75" s="58" t="s">
        <v>22</v>
      </c>
      <c r="L75" s="51" t="s">
        <v>25</v>
      </c>
      <c r="M75" s="51" t="s">
        <v>25</v>
      </c>
      <c r="N75" s="51" t="s">
        <v>27</v>
      </c>
      <c r="O75" s="182">
        <v>4</v>
      </c>
      <c r="P75" s="142"/>
      <c r="Q75" s="463">
        <v>670000</v>
      </c>
      <c r="R75" s="463" t="s">
        <v>163</v>
      </c>
      <c r="S75" s="137" t="s">
        <v>563</v>
      </c>
    </row>
    <row r="76" spans="1:19" ht="16.2" customHeight="1" x14ac:dyDescent="0.3">
      <c r="A76" s="179"/>
      <c r="B76" s="486"/>
      <c r="C76" s="489"/>
      <c r="D76" s="52" t="s">
        <v>164</v>
      </c>
      <c r="E76" s="53" t="s">
        <v>165</v>
      </c>
      <c r="F76" s="51" t="s">
        <v>28</v>
      </c>
      <c r="G76" s="59" t="s">
        <v>21</v>
      </c>
      <c r="H76" s="56">
        <v>650110</v>
      </c>
      <c r="I76" s="57" t="str">
        <f t="shared" si="1"/>
        <v>n/a</v>
      </c>
      <c r="J76" s="58"/>
      <c r="K76" s="60" t="s">
        <v>32</v>
      </c>
      <c r="L76" s="55" t="s">
        <v>32</v>
      </c>
      <c r="M76" s="55" t="s">
        <v>32</v>
      </c>
      <c r="N76" s="55" t="s">
        <v>32</v>
      </c>
      <c r="O76" s="182" t="s">
        <v>32</v>
      </c>
      <c r="P76" s="142"/>
      <c r="Q76" s="463" t="s">
        <v>32</v>
      </c>
      <c r="R76" s="463"/>
      <c r="S76" s="137" t="s">
        <v>563</v>
      </c>
    </row>
    <row r="77" spans="1:19" ht="18" customHeight="1" x14ac:dyDescent="0.3">
      <c r="A77" s="179"/>
      <c r="B77" s="486"/>
      <c r="C77" s="489"/>
      <c r="D77" s="52" t="s">
        <v>166</v>
      </c>
      <c r="E77" s="53" t="s">
        <v>147</v>
      </c>
      <c r="F77" s="51" t="s">
        <v>25</v>
      </c>
      <c r="G77" s="54" t="s">
        <v>26</v>
      </c>
      <c r="H77" s="56">
        <v>270767</v>
      </c>
      <c r="I77" s="57">
        <f t="shared" si="1"/>
        <v>0.74025268958181756</v>
      </c>
      <c r="J77" s="58"/>
      <c r="K77" s="58" t="s">
        <v>22</v>
      </c>
      <c r="L77" s="51" t="s">
        <v>28</v>
      </c>
      <c r="M77" s="51" t="s">
        <v>25</v>
      </c>
      <c r="N77" s="51" t="s">
        <v>25</v>
      </c>
      <c r="O77" s="182">
        <v>7</v>
      </c>
      <c r="P77" s="142"/>
      <c r="Q77" s="463">
        <v>200436</v>
      </c>
      <c r="R77" s="463" t="s">
        <v>167</v>
      </c>
      <c r="S77" s="137" t="s">
        <v>563</v>
      </c>
    </row>
    <row r="78" spans="1:19" ht="16.2" customHeight="1" x14ac:dyDescent="0.3">
      <c r="A78" s="179"/>
      <c r="B78" s="486"/>
      <c r="C78" s="489"/>
      <c r="D78" s="52" t="s">
        <v>168</v>
      </c>
      <c r="E78" s="53" t="s">
        <v>147</v>
      </c>
      <c r="F78" s="51" t="s">
        <v>28</v>
      </c>
      <c r="G78" s="59" t="s">
        <v>21</v>
      </c>
      <c r="H78" s="56">
        <v>239147</v>
      </c>
      <c r="I78" s="57" t="str">
        <f t="shared" si="1"/>
        <v>n/a</v>
      </c>
      <c r="J78" s="58"/>
      <c r="K78" s="60" t="s">
        <v>32</v>
      </c>
      <c r="L78" s="55" t="s">
        <v>32</v>
      </c>
      <c r="M78" s="55" t="s">
        <v>32</v>
      </c>
      <c r="N78" s="55" t="s">
        <v>32</v>
      </c>
      <c r="O78" s="182" t="s">
        <v>32</v>
      </c>
      <c r="P78" s="142"/>
      <c r="Q78" s="463" t="s">
        <v>32</v>
      </c>
      <c r="R78" s="463"/>
      <c r="S78" s="137" t="s">
        <v>563</v>
      </c>
    </row>
    <row r="79" spans="1:19" ht="16.2" customHeight="1" x14ac:dyDescent="0.3">
      <c r="A79" s="179"/>
      <c r="B79" s="486"/>
      <c r="C79" s="489"/>
      <c r="D79" s="52" t="s">
        <v>169</v>
      </c>
      <c r="E79" s="53" t="s">
        <v>147</v>
      </c>
      <c r="F79" s="51" t="s">
        <v>28</v>
      </c>
      <c r="G79" s="59" t="s">
        <v>21</v>
      </c>
      <c r="H79" s="56">
        <v>230000</v>
      </c>
      <c r="I79" s="57" t="str">
        <f t="shared" si="1"/>
        <v>n/a</v>
      </c>
      <c r="J79" s="58"/>
      <c r="K79" s="60" t="s">
        <v>32</v>
      </c>
      <c r="L79" s="55" t="s">
        <v>32</v>
      </c>
      <c r="M79" s="55" t="s">
        <v>32</v>
      </c>
      <c r="N79" s="55" t="s">
        <v>32</v>
      </c>
      <c r="O79" s="182" t="s">
        <v>32</v>
      </c>
      <c r="P79" s="142"/>
      <c r="Q79" s="463" t="s">
        <v>32</v>
      </c>
      <c r="R79" s="463"/>
      <c r="S79" s="137" t="s">
        <v>563</v>
      </c>
    </row>
    <row r="80" spans="1:19" ht="15.6" customHeight="1" x14ac:dyDescent="0.3">
      <c r="A80" s="179"/>
      <c r="B80" s="486"/>
      <c r="C80" s="489"/>
      <c r="D80" s="52" t="s">
        <v>170</v>
      </c>
      <c r="E80" s="53" t="s">
        <v>165</v>
      </c>
      <c r="F80" s="51" t="s">
        <v>25</v>
      </c>
      <c r="G80" s="54" t="s">
        <v>26</v>
      </c>
      <c r="H80" s="56">
        <v>907899</v>
      </c>
      <c r="I80" s="57">
        <f t="shared" si="1"/>
        <v>0.6781393084473053</v>
      </c>
      <c r="J80" s="58"/>
      <c r="K80" s="58" t="s">
        <v>22</v>
      </c>
      <c r="L80" s="51" t="s">
        <v>28</v>
      </c>
      <c r="M80" s="51" t="s">
        <v>25</v>
      </c>
      <c r="N80" s="51" t="s">
        <v>25</v>
      </c>
      <c r="O80" s="182">
        <v>8</v>
      </c>
      <c r="P80" s="142"/>
      <c r="Q80" s="463">
        <v>615682</v>
      </c>
      <c r="R80" s="464" t="s">
        <v>171</v>
      </c>
      <c r="S80" s="137" t="s">
        <v>563</v>
      </c>
    </row>
    <row r="81" spans="1:19" ht="16.2" customHeight="1" x14ac:dyDescent="0.3">
      <c r="A81" s="179"/>
      <c r="B81" s="486"/>
      <c r="C81" s="489" t="s">
        <v>172</v>
      </c>
      <c r="D81" s="52" t="s">
        <v>173</v>
      </c>
      <c r="E81" s="53" t="s">
        <v>147</v>
      </c>
      <c r="F81" s="51" t="s">
        <v>25</v>
      </c>
      <c r="G81" s="54" t="s">
        <v>26</v>
      </c>
      <c r="H81" s="61">
        <v>20600000</v>
      </c>
      <c r="I81" s="57">
        <f t="shared" si="1"/>
        <v>1.000024077669903</v>
      </c>
      <c r="J81" s="58"/>
      <c r="K81" s="58" t="s">
        <v>22</v>
      </c>
      <c r="L81" s="55" t="s">
        <v>32</v>
      </c>
      <c r="M81" s="55" t="s">
        <v>32</v>
      </c>
      <c r="N81" s="55" t="s">
        <v>21</v>
      </c>
      <c r="O81" s="182" t="s">
        <v>21</v>
      </c>
      <c r="P81" s="142"/>
      <c r="Q81" s="463">
        <f>1716708*12</f>
        <v>20600496</v>
      </c>
      <c r="R81" s="463"/>
      <c r="S81" s="137" t="s">
        <v>563</v>
      </c>
    </row>
    <row r="82" spans="1:19" ht="16.2" customHeight="1" x14ac:dyDescent="0.3">
      <c r="A82" s="179"/>
      <c r="B82" s="486"/>
      <c r="C82" s="489"/>
      <c r="D82" s="52" t="s">
        <v>174</v>
      </c>
      <c r="E82" s="53" t="s">
        <v>175</v>
      </c>
      <c r="F82" s="51" t="s">
        <v>28</v>
      </c>
      <c r="G82" s="422">
        <v>2020</v>
      </c>
      <c r="H82" s="56">
        <v>800000</v>
      </c>
      <c r="I82" s="57" t="str">
        <f t="shared" si="1"/>
        <v>n/a</v>
      </c>
      <c r="J82" s="58"/>
      <c r="K82" s="60" t="s">
        <v>32</v>
      </c>
      <c r="L82" s="55" t="s">
        <v>32</v>
      </c>
      <c r="M82" s="55" t="s">
        <v>32</v>
      </c>
      <c r="N82" s="55" t="s">
        <v>32</v>
      </c>
      <c r="O82" s="182" t="s">
        <v>32</v>
      </c>
      <c r="P82" s="142"/>
      <c r="Q82" s="463" t="s">
        <v>32</v>
      </c>
      <c r="R82" s="463"/>
      <c r="S82" s="137" t="s">
        <v>563</v>
      </c>
    </row>
    <row r="83" spans="1:19" ht="16.2" customHeight="1" x14ac:dyDescent="0.3">
      <c r="A83" s="179"/>
      <c r="B83" s="486"/>
      <c r="C83" s="489"/>
      <c r="D83" s="52" t="s">
        <v>176</v>
      </c>
      <c r="E83" s="53" t="s">
        <v>175</v>
      </c>
      <c r="F83" s="51" t="s">
        <v>28</v>
      </c>
      <c r="G83" s="422">
        <v>2020</v>
      </c>
      <c r="H83" s="56">
        <v>800000</v>
      </c>
      <c r="I83" s="57" t="str">
        <f t="shared" si="1"/>
        <v>n/a</v>
      </c>
      <c r="J83" s="58"/>
      <c r="K83" s="60" t="s">
        <v>32</v>
      </c>
      <c r="L83" s="55" t="s">
        <v>32</v>
      </c>
      <c r="M83" s="55" t="s">
        <v>32</v>
      </c>
      <c r="N83" s="55" t="s">
        <v>32</v>
      </c>
      <c r="O83" s="182" t="s">
        <v>32</v>
      </c>
      <c r="P83" s="142"/>
      <c r="Q83" s="463" t="s">
        <v>32</v>
      </c>
      <c r="R83" s="463"/>
      <c r="S83" s="137" t="s">
        <v>563</v>
      </c>
    </row>
    <row r="84" spans="1:19" ht="16.2" customHeight="1" x14ac:dyDescent="0.3">
      <c r="A84" s="179"/>
      <c r="B84" s="486"/>
      <c r="C84" s="489" t="s">
        <v>177</v>
      </c>
      <c r="D84" s="52" t="s">
        <v>178</v>
      </c>
      <c r="E84" s="53" t="s">
        <v>175</v>
      </c>
      <c r="F84" s="51" t="s">
        <v>28</v>
      </c>
      <c r="G84" s="422">
        <v>2019</v>
      </c>
      <c r="H84" s="56">
        <v>800000</v>
      </c>
      <c r="I84" s="57" t="str">
        <f t="shared" si="1"/>
        <v>n/a</v>
      </c>
      <c r="J84" s="58"/>
      <c r="K84" s="60" t="s">
        <v>32</v>
      </c>
      <c r="L84" s="55" t="s">
        <v>32</v>
      </c>
      <c r="M84" s="55" t="s">
        <v>32</v>
      </c>
      <c r="N84" s="55" t="s">
        <v>32</v>
      </c>
      <c r="O84" s="182" t="s">
        <v>32</v>
      </c>
      <c r="P84" s="142"/>
      <c r="Q84" s="463" t="s">
        <v>32</v>
      </c>
      <c r="R84" s="463"/>
      <c r="S84" s="137" t="s">
        <v>563</v>
      </c>
    </row>
    <row r="85" spans="1:19" ht="16.2" customHeight="1" x14ac:dyDescent="0.3">
      <c r="A85" s="179"/>
      <c r="B85" s="486"/>
      <c r="C85" s="489"/>
      <c r="D85" s="52" t="s">
        <v>179</v>
      </c>
      <c r="E85" s="53" t="s">
        <v>175</v>
      </c>
      <c r="F85" s="51" t="s">
        <v>28</v>
      </c>
      <c r="G85" s="422">
        <v>2020</v>
      </c>
      <c r="H85" s="56">
        <v>800000</v>
      </c>
      <c r="I85" s="57" t="str">
        <f t="shared" si="1"/>
        <v>n/a</v>
      </c>
      <c r="J85" s="58"/>
      <c r="K85" s="60" t="s">
        <v>32</v>
      </c>
      <c r="L85" s="55" t="s">
        <v>32</v>
      </c>
      <c r="M85" s="55" t="s">
        <v>32</v>
      </c>
      <c r="N85" s="55" t="s">
        <v>32</v>
      </c>
      <c r="O85" s="182" t="s">
        <v>32</v>
      </c>
      <c r="P85" s="142"/>
      <c r="Q85" s="463" t="s">
        <v>32</v>
      </c>
      <c r="R85" s="463"/>
      <c r="S85" s="137" t="s">
        <v>563</v>
      </c>
    </row>
    <row r="86" spans="1:19" ht="16.2" customHeight="1" x14ac:dyDescent="0.3">
      <c r="A86" s="179"/>
      <c r="B86" s="486"/>
      <c r="C86" s="489"/>
      <c r="D86" s="52" t="s">
        <v>180</v>
      </c>
      <c r="E86" s="53" t="s">
        <v>175</v>
      </c>
      <c r="F86" s="51" t="s">
        <v>28</v>
      </c>
      <c r="G86" s="422">
        <v>2022</v>
      </c>
      <c r="H86" s="56">
        <v>750000</v>
      </c>
      <c r="I86" s="57" t="str">
        <f t="shared" si="1"/>
        <v>n/a</v>
      </c>
      <c r="J86" s="58"/>
      <c r="K86" s="60" t="s">
        <v>32</v>
      </c>
      <c r="L86" s="55" t="s">
        <v>32</v>
      </c>
      <c r="M86" s="55" t="s">
        <v>32</v>
      </c>
      <c r="N86" s="55" t="s">
        <v>32</v>
      </c>
      <c r="O86" s="182" t="s">
        <v>32</v>
      </c>
      <c r="P86" s="142"/>
      <c r="Q86" s="463" t="s">
        <v>32</v>
      </c>
      <c r="R86" s="463"/>
      <c r="S86" s="137" t="s">
        <v>563</v>
      </c>
    </row>
    <row r="87" spans="1:19" ht="16.2" customHeight="1" x14ac:dyDescent="0.3">
      <c r="A87" s="179"/>
      <c r="B87" s="486"/>
      <c r="C87" s="489"/>
      <c r="D87" s="52" t="s">
        <v>181</v>
      </c>
      <c r="E87" s="53" t="s">
        <v>175</v>
      </c>
      <c r="F87" s="51" t="s">
        <v>28</v>
      </c>
      <c r="G87" s="422">
        <v>2022</v>
      </c>
      <c r="H87" s="56">
        <v>750000</v>
      </c>
      <c r="I87" s="57" t="str">
        <f t="shared" si="1"/>
        <v>n/a</v>
      </c>
      <c r="J87" s="58"/>
      <c r="K87" s="60" t="s">
        <v>32</v>
      </c>
      <c r="L87" s="55" t="s">
        <v>32</v>
      </c>
      <c r="M87" s="55" t="s">
        <v>32</v>
      </c>
      <c r="N87" s="55" t="s">
        <v>32</v>
      </c>
      <c r="O87" s="182" t="s">
        <v>32</v>
      </c>
      <c r="P87" s="142"/>
      <c r="Q87" s="463" t="s">
        <v>32</v>
      </c>
      <c r="R87" s="463"/>
      <c r="S87" s="137" t="s">
        <v>563</v>
      </c>
    </row>
    <row r="88" spans="1:19" ht="16.2" customHeight="1" x14ac:dyDescent="0.3">
      <c r="A88" s="179"/>
      <c r="B88" s="486"/>
      <c r="C88" s="489"/>
      <c r="D88" s="52" t="s">
        <v>182</v>
      </c>
      <c r="E88" s="53" t="s">
        <v>175</v>
      </c>
      <c r="F88" s="51" t="s">
        <v>43</v>
      </c>
      <c r="G88" s="414">
        <v>43709</v>
      </c>
      <c r="H88" s="56">
        <v>614000</v>
      </c>
      <c r="I88" s="57" t="str">
        <f t="shared" si="1"/>
        <v>n/c</v>
      </c>
      <c r="J88" s="58"/>
      <c r="K88" s="58" t="s">
        <v>22</v>
      </c>
      <c r="L88" s="51" t="s">
        <v>28</v>
      </c>
      <c r="M88" s="51" t="s">
        <v>25</v>
      </c>
      <c r="N88" s="51" t="s">
        <v>21</v>
      </c>
      <c r="O88" s="182" t="s">
        <v>21</v>
      </c>
      <c r="P88" s="142"/>
      <c r="Q88" s="463" t="s">
        <v>21</v>
      </c>
      <c r="R88" s="463"/>
      <c r="S88" s="137" t="s">
        <v>563</v>
      </c>
    </row>
    <row r="89" spans="1:19" ht="16.2" customHeight="1" x14ac:dyDescent="0.3">
      <c r="A89" s="179"/>
      <c r="B89" s="486"/>
      <c r="C89" s="489"/>
      <c r="D89" s="52" t="s">
        <v>183</v>
      </c>
      <c r="E89" s="53" t="s">
        <v>147</v>
      </c>
      <c r="F89" s="51" t="s">
        <v>25</v>
      </c>
      <c r="G89" s="54" t="s">
        <v>26</v>
      </c>
      <c r="H89" s="56">
        <v>758000</v>
      </c>
      <c r="I89" s="57">
        <f t="shared" si="1"/>
        <v>0.25860290237467021</v>
      </c>
      <c r="J89" s="58"/>
      <c r="K89" s="58" t="s">
        <v>22</v>
      </c>
      <c r="L89" s="51" t="s">
        <v>25</v>
      </c>
      <c r="M89" s="51" t="s">
        <v>25</v>
      </c>
      <c r="N89" s="51" t="s">
        <v>27</v>
      </c>
      <c r="O89" s="182">
        <v>9</v>
      </c>
      <c r="P89" s="142"/>
      <c r="Q89" s="463">
        <v>196021</v>
      </c>
      <c r="R89" s="464" t="s">
        <v>184</v>
      </c>
      <c r="S89" s="137" t="s">
        <v>563</v>
      </c>
    </row>
    <row r="90" spans="1:19" ht="16.2" customHeight="1" x14ac:dyDescent="0.3">
      <c r="A90" s="179"/>
      <c r="B90" s="486"/>
      <c r="C90" s="489"/>
      <c r="D90" s="52" t="s">
        <v>185</v>
      </c>
      <c r="E90" s="53" t="s">
        <v>175</v>
      </c>
      <c r="F90" s="51" t="s">
        <v>25</v>
      </c>
      <c r="G90" s="54" t="s">
        <v>26</v>
      </c>
      <c r="H90" s="56">
        <v>100000</v>
      </c>
      <c r="I90" s="57">
        <f t="shared" si="1"/>
        <v>1</v>
      </c>
      <c r="J90" s="58"/>
      <c r="K90" s="58" t="s">
        <v>22</v>
      </c>
      <c r="L90" s="51" t="s">
        <v>28</v>
      </c>
      <c r="M90" s="51" t="s">
        <v>25</v>
      </c>
      <c r="N90" s="51" t="s">
        <v>27</v>
      </c>
      <c r="O90" s="182">
        <v>9</v>
      </c>
      <c r="P90" s="142"/>
      <c r="Q90" s="463">
        <v>100000</v>
      </c>
      <c r="R90" s="463" t="s">
        <v>186</v>
      </c>
      <c r="S90" s="137" t="s">
        <v>563</v>
      </c>
    </row>
    <row r="91" spans="1:19" ht="16.2" customHeight="1" x14ac:dyDescent="0.3">
      <c r="A91" s="179"/>
      <c r="B91" s="486"/>
      <c r="C91" s="489"/>
      <c r="D91" s="52" t="s">
        <v>187</v>
      </c>
      <c r="E91" s="53" t="s">
        <v>147</v>
      </c>
      <c r="F91" s="51" t="s">
        <v>25</v>
      </c>
      <c r="G91" s="54" t="s">
        <v>26</v>
      </c>
      <c r="H91" s="56" t="s">
        <v>21</v>
      </c>
      <c r="I91" s="57" t="str">
        <f t="shared" si="1"/>
        <v>n/c</v>
      </c>
      <c r="J91" s="58"/>
      <c r="K91" s="58" t="s">
        <v>22</v>
      </c>
      <c r="L91" s="51" t="s">
        <v>28</v>
      </c>
      <c r="M91" s="51" t="s">
        <v>25</v>
      </c>
      <c r="N91" s="51" t="s">
        <v>25</v>
      </c>
      <c r="O91" s="182">
        <v>7</v>
      </c>
      <c r="P91" s="142"/>
      <c r="Q91" s="464" t="s">
        <v>21</v>
      </c>
      <c r="R91" s="464" t="s">
        <v>188</v>
      </c>
      <c r="S91" s="137" t="s">
        <v>563</v>
      </c>
    </row>
    <row r="92" spans="1:19" ht="16.2" customHeight="1" x14ac:dyDescent="0.3">
      <c r="A92" s="179"/>
      <c r="B92" s="486"/>
      <c r="C92" s="489"/>
      <c r="D92" s="52" t="s">
        <v>189</v>
      </c>
      <c r="E92" s="53" t="s">
        <v>147</v>
      </c>
      <c r="F92" s="51" t="s">
        <v>20</v>
      </c>
      <c r="G92" s="422">
        <v>2020</v>
      </c>
      <c r="H92" s="56" t="s">
        <v>21</v>
      </c>
      <c r="I92" s="57" t="str">
        <f t="shared" si="1"/>
        <v>n/a</v>
      </c>
      <c r="J92" s="58"/>
      <c r="K92" s="60" t="s">
        <v>21</v>
      </c>
      <c r="L92" s="55" t="s">
        <v>21</v>
      </c>
      <c r="M92" s="55" t="s">
        <v>21</v>
      </c>
      <c r="N92" s="55" t="s">
        <v>21</v>
      </c>
      <c r="O92" s="182" t="s">
        <v>21</v>
      </c>
      <c r="P92" s="142"/>
      <c r="Q92" s="463" t="s">
        <v>32</v>
      </c>
      <c r="R92" s="463"/>
      <c r="S92" s="137" t="s">
        <v>563</v>
      </c>
    </row>
    <row r="93" spans="1:19" ht="16.2" customHeight="1" x14ac:dyDescent="0.3">
      <c r="A93" s="179"/>
      <c r="B93" s="486"/>
      <c r="C93" s="489" t="s">
        <v>190</v>
      </c>
      <c r="D93" s="52" t="s">
        <v>192</v>
      </c>
      <c r="E93" s="53" t="s">
        <v>147</v>
      </c>
      <c r="F93" s="51" t="s">
        <v>25</v>
      </c>
      <c r="G93" s="54" t="s">
        <v>26</v>
      </c>
      <c r="H93" s="56">
        <v>32143032</v>
      </c>
      <c r="I93" s="57">
        <f t="shared" si="1"/>
        <v>1</v>
      </c>
      <c r="J93" s="58"/>
      <c r="K93" s="58" t="s">
        <v>22</v>
      </c>
      <c r="L93" s="51" t="s">
        <v>25</v>
      </c>
      <c r="M93" s="51" t="s">
        <v>25</v>
      </c>
      <c r="N93" s="51" t="s">
        <v>27</v>
      </c>
      <c r="O93" s="182">
        <v>6</v>
      </c>
      <c r="P93" s="142"/>
      <c r="Q93" s="463">
        <v>32143032</v>
      </c>
      <c r="R93" s="464" t="s">
        <v>193</v>
      </c>
      <c r="S93" s="137" t="s">
        <v>563</v>
      </c>
    </row>
    <row r="94" spans="1:19" ht="16.2" customHeight="1" x14ac:dyDescent="0.3">
      <c r="A94" s="179"/>
      <c r="B94" s="486"/>
      <c r="C94" s="489"/>
      <c r="D94" s="52" t="s">
        <v>194</v>
      </c>
      <c r="E94" s="53" t="s">
        <v>147</v>
      </c>
      <c r="F94" s="51" t="s">
        <v>25</v>
      </c>
      <c r="G94" s="54" t="s">
        <v>26</v>
      </c>
      <c r="H94" s="56">
        <v>17944423</v>
      </c>
      <c r="I94" s="57">
        <f t="shared" si="1"/>
        <v>0.80013021315870669</v>
      </c>
      <c r="J94" s="58"/>
      <c r="K94" s="58" t="s">
        <v>22</v>
      </c>
      <c r="L94" s="51" t="s">
        <v>28</v>
      </c>
      <c r="M94" s="51" t="s">
        <v>25</v>
      </c>
      <c r="N94" s="51" t="s">
        <v>25</v>
      </c>
      <c r="O94" s="182">
        <v>8</v>
      </c>
      <c r="P94" s="142"/>
      <c r="Q94" s="463">
        <v>14357875</v>
      </c>
      <c r="R94" s="464" t="s">
        <v>195</v>
      </c>
      <c r="S94" s="137" t="s">
        <v>563</v>
      </c>
    </row>
    <row r="95" spans="1:19" ht="16.2" customHeight="1" x14ac:dyDescent="0.3">
      <c r="A95" s="179"/>
      <c r="B95" s="486"/>
      <c r="C95" s="489"/>
      <c r="D95" s="52" t="s">
        <v>196</v>
      </c>
      <c r="E95" s="53" t="s">
        <v>147</v>
      </c>
      <c r="F95" s="51" t="s">
        <v>25</v>
      </c>
      <c r="G95" s="54" t="s">
        <v>26</v>
      </c>
      <c r="H95" s="56">
        <v>3776366</v>
      </c>
      <c r="I95" s="57">
        <f t="shared" si="1"/>
        <v>1</v>
      </c>
      <c r="J95" s="58"/>
      <c r="K95" s="58" t="s">
        <v>22</v>
      </c>
      <c r="L95" s="51" t="s">
        <v>25</v>
      </c>
      <c r="M95" s="51" t="s">
        <v>25</v>
      </c>
      <c r="N95" s="51" t="s">
        <v>27</v>
      </c>
      <c r="O95" s="182">
        <v>6</v>
      </c>
      <c r="P95" s="142"/>
      <c r="Q95" s="463">
        <v>3776366</v>
      </c>
      <c r="R95" s="464" t="s">
        <v>197</v>
      </c>
      <c r="S95" s="137" t="s">
        <v>563</v>
      </c>
    </row>
    <row r="96" spans="1:19" ht="16.2" customHeight="1" x14ac:dyDescent="0.3">
      <c r="A96" s="179"/>
      <c r="B96" s="486"/>
      <c r="C96" s="489"/>
      <c r="D96" s="52" t="s">
        <v>198</v>
      </c>
      <c r="E96" s="53" t="s">
        <v>147</v>
      </c>
      <c r="F96" s="51" t="s">
        <v>25</v>
      </c>
      <c r="G96" s="54" t="s">
        <v>26</v>
      </c>
      <c r="H96" s="56">
        <v>3700000</v>
      </c>
      <c r="I96" s="57">
        <f t="shared" si="1"/>
        <v>1</v>
      </c>
      <c r="J96" s="58"/>
      <c r="K96" s="58" t="s">
        <v>22</v>
      </c>
      <c r="L96" s="51" t="s">
        <v>25</v>
      </c>
      <c r="M96" s="51" t="s">
        <v>25</v>
      </c>
      <c r="N96" s="51" t="s">
        <v>25</v>
      </c>
      <c r="O96" s="182">
        <v>2</v>
      </c>
      <c r="P96" s="142"/>
      <c r="Q96" s="463">
        <v>3700000</v>
      </c>
      <c r="R96" s="464" t="s">
        <v>191</v>
      </c>
      <c r="S96" s="137" t="s">
        <v>563</v>
      </c>
    </row>
    <row r="97" spans="1:19" ht="16.2" customHeight="1" x14ac:dyDescent="0.3">
      <c r="A97" s="179"/>
      <c r="B97" s="486"/>
      <c r="C97" s="489"/>
      <c r="D97" s="52" t="s">
        <v>199</v>
      </c>
      <c r="E97" s="53" t="s">
        <v>147</v>
      </c>
      <c r="F97" s="51" t="s">
        <v>25</v>
      </c>
      <c r="G97" s="54" t="s">
        <v>26</v>
      </c>
      <c r="H97" s="56">
        <v>3084151</v>
      </c>
      <c r="I97" s="57">
        <f t="shared" si="1"/>
        <v>1</v>
      </c>
      <c r="J97" s="58"/>
      <c r="K97" s="58" t="s">
        <v>22</v>
      </c>
      <c r="L97" s="51" t="s">
        <v>25</v>
      </c>
      <c r="M97" s="51" t="s">
        <v>25</v>
      </c>
      <c r="N97" s="51" t="s">
        <v>27</v>
      </c>
      <c r="O97" s="182">
        <v>6</v>
      </c>
      <c r="P97" s="142"/>
      <c r="Q97" s="463">
        <v>3084151</v>
      </c>
      <c r="R97" s="463" t="s">
        <v>200</v>
      </c>
      <c r="S97" s="137" t="s">
        <v>563</v>
      </c>
    </row>
    <row r="98" spans="1:19" ht="16.2" customHeight="1" x14ac:dyDescent="0.3">
      <c r="A98" s="179"/>
      <c r="B98" s="486"/>
      <c r="C98" s="489"/>
      <c r="D98" s="52" t="s">
        <v>201</v>
      </c>
      <c r="E98" s="53" t="s">
        <v>147</v>
      </c>
      <c r="F98" s="51" t="s">
        <v>25</v>
      </c>
      <c r="G98" s="54" t="s">
        <v>26</v>
      </c>
      <c r="H98" s="56">
        <v>4408369</v>
      </c>
      <c r="I98" s="57">
        <f t="shared" si="1"/>
        <v>0.72420865857644856</v>
      </c>
      <c r="J98" s="58"/>
      <c r="K98" s="58" t="s">
        <v>22</v>
      </c>
      <c r="L98" s="51" t="s">
        <v>28</v>
      </c>
      <c r="M98" s="51" t="s">
        <v>25</v>
      </c>
      <c r="N98" s="51" t="s">
        <v>25</v>
      </c>
      <c r="O98" s="182">
        <v>8</v>
      </c>
      <c r="P98" s="142"/>
      <c r="Q98" s="463">
        <v>3192579</v>
      </c>
      <c r="R98" s="463" t="s">
        <v>167</v>
      </c>
      <c r="S98" s="137" t="s">
        <v>563</v>
      </c>
    </row>
    <row r="99" spans="1:19" ht="16.2" customHeight="1" x14ac:dyDescent="0.3">
      <c r="A99" s="179"/>
      <c r="B99" s="486"/>
      <c r="C99" s="489"/>
      <c r="D99" s="52" t="s">
        <v>202</v>
      </c>
      <c r="E99" s="53" t="s">
        <v>147</v>
      </c>
      <c r="F99" s="51" t="s">
        <v>25</v>
      </c>
      <c r="G99" s="54" t="s">
        <v>26</v>
      </c>
      <c r="H99" s="56">
        <v>1080697</v>
      </c>
      <c r="I99" s="57" t="str">
        <f t="shared" si="1"/>
        <v>n/c</v>
      </c>
      <c r="J99" s="58"/>
      <c r="K99" s="58" t="s">
        <v>22</v>
      </c>
      <c r="L99" s="51" t="s">
        <v>25</v>
      </c>
      <c r="M99" s="51" t="s">
        <v>25</v>
      </c>
      <c r="N99" s="51" t="s">
        <v>27</v>
      </c>
      <c r="O99" s="182">
        <v>9</v>
      </c>
      <c r="P99" s="142"/>
      <c r="Q99" s="463" t="s">
        <v>21</v>
      </c>
      <c r="R99" s="463" t="s">
        <v>203</v>
      </c>
      <c r="S99" s="137" t="s">
        <v>563</v>
      </c>
    </row>
    <row r="100" spans="1:19" ht="16.2" customHeight="1" x14ac:dyDescent="0.3">
      <c r="A100" s="179"/>
      <c r="B100" s="486"/>
      <c r="C100" s="489"/>
      <c r="D100" s="52" t="s">
        <v>204</v>
      </c>
      <c r="E100" s="53" t="s">
        <v>165</v>
      </c>
      <c r="F100" s="51" t="s">
        <v>25</v>
      </c>
      <c r="G100" s="54" t="s">
        <v>26</v>
      </c>
      <c r="H100" s="56">
        <v>9189940</v>
      </c>
      <c r="I100" s="57">
        <f t="shared" si="1"/>
        <v>0.85547990520068684</v>
      </c>
      <c r="J100" s="58"/>
      <c r="K100" s="58" t="s">
        <v>22</v>
      </c>
      <c r="L100" s="51" t="s">
        <v>28</v>
      </c>
      <c r="M100" s="51" t="s">
        <v>25</v>
      </c>
      <c r="N100" s="51" t="s">
        <v>25</v>
      </c>
      <c r="O100" s="182" t="s">
        <v>21</v>
      </c>
      <c r="P100" s="142"/>
      <c r="Q100" s="463">
        <v>7861809</v>
      </c>
      <c r="R100" s="464" t="s">
        <v>205</v>
      </c>
      <c r="S100" s="137" t="s">
        <v>563</v>
      </c>
    </row>
    <row r="101" spans="1:19" ht="16.2" customHeight="1" x14ac:dyDescent="0.3">
      <c r="A101" s="179"/>
      <c r="B101" s="486"/>
      <c r="C101" s="489"/>
      <c r="D101" s="52" t="s">
        <v>206</v>
      </c>
      <c r="E101" s="53" t="s">
        <v>147</v>
      </c>
      <c r="F101" s="51" t="s">
        <v>25</v>
      </c>
      <c r="G101" s="54" t="s">
        <v>26</v>
      </c>
      <c r="H101" s="56">
        <v>12723559</v>
      </c>
      <c r="I101" s="57">
        <f t="shared" si="1"/>
        <v>0.94942775052168971</v>
      </c>
      <c r="J101" s="58"/>
      <c r="K101" s="58" t="s">
        <v>22</v>
      </c>
      <c r="L101" s="51" t="s">
        <v>28</v>
      </c>
      <c r="M101" s="51" t="s">
        <v>25</v>
      </c>
      <c r="N101" s="51" t="s">
        <v>25</v>
      </c>
      <c r="O101" s="182" t="s">
        <v>21</v>
      </c>
      <c r="P101" s="142"/>
      <c r="Q101" s="463">
        <v>12080100</v>
      </c>
      <c r="R101" s="463" t="s">
        <v>205</v>
      </c>
      <c r="S101" s="137" t="s">
        <v>563</v>
      </c>
    </row>
    <row r="102" spans="1:19" ht="31.2" x14ac:dyDescent="0.3">
      <c r="A102" s="179"/>
      <c r="B102" s="486"/>
      <c r="C102" s="489"/>
      <c r="D102" s="52" t="s">
        <v>207</v>
      </c>
      <c r="E102" s="53" t="s">
        <v>208</v>
      </c>
      <c r="F102" s="51" t="s">
        <v>28</v>
      </c>
      <c r="G102" s="59" t="s">
        <v>21</v>
      </c>
      <c r="H102" s="56">
        <v>299049</v>
      </c>
      <c r="I102" s="57" t="str">
        <f t="shared" si="1"/>
        <v>n/a</v>
      </c>
      <c r="J102" s="58"/>
      <c r="K102" s="60" t="s">
        <v>32</v>
      </c>
      <c r="L102" s="55" t="s">
        <v>32</v>
      </c>
      <c r="M102" s="55" t="s">
        <v>32</v>
      </c>
      <c r="N102" s="55" t="s">
        <v>32</v>
      </c>
      <c r="O102" s="182" t="s">
        <v>32</v>
      </c>
      <c r="P102" s="142"/>
      <c r="Q102" s="463" t="s">
        <v>32</v>
      </c>
      <c r="R102" s="463"/>
      <c r="S102" s="137" t="s">
        <v>563</v>
      </c>
    </row>
    <row r="103" spans="1:19" ht="16.2" customHeight="1" thickBot="1" x14ac:dyDescent="0.35">
      <c r="A103" s="179"/>
      <c r="B103" s="487"/>
      <c r="C103" s="490"/>
      <c r="D103" s="277" t="s">
        <v>209</v>
      </c>
      <c r="E103" s="278" t="s">
        <v>147</v>
      </c>
      <c r="F103" s="279" t="s">
        <v>25</v>
      </c>
      <c r="G103" s="280" t="s">
        <v>26</v>
      </c>
      <c r="H103" s="281" t="s">
        <v>21</v>
      </c>
      <c r="I103" s="282" t="str">
        <f t="shared" si="1"/>
        <v>n/c</v>
      </c>
      <c r="J103" s="283"/>
      <c r="K103" s="283" t="s">
        <v>22</v>
      </c>
      <c r="L103" s="279" t="s">
        <v>28</v>
      </c>
      <c r="M103" s="279" t="s">
        <v>25</v>
      </c>
      <c r="N103" s="279" t="s">
        <v>25</v>
      </c>
      <c r="O103" s="284">
        <v>9</v>
      </c>
      <c r="P103" s="142"/>
      <c r="Q103" s="464" t="s">
        <v>21</v>
      </c>
      <c r="R103" s="464" t="s">
        <v>210</v>
      </c>
      <c r="S103" s="137" t="s">
        <v>563</v>
      </c>
    </row>
    <row r="104" spans="1:19" ht="16.2" customHeight="1" thickTop="1" x14ac:dyDescent="0.3">
      <c r="A104" s="179"/>
      <c r="B104" s="491" t="s">
        <v>211</v>
      </c>
      <c r="C104" s="492"/>
      <c r="D104" s="268" t="s">
        <v>212</v>
      </c>
      <c r="E104" s="269" t="s">
        <v>213</v>
      </c>
      <c r="F104" s="270" t="s">
        <v>25</v>
      </c>
      <c r="G104" s="271" t="s">
        <v>26</v>
      </c>
      <c r="H104" s="273">
        <v>36500000</v>
      </c>
      <c r="I104" s="274">
        <f t="shared" si="1"/>
        <v>0.75963430136986299</v>
      </c>
      <c r="J104" s="275"/>
      <c r="K104" s="275" t="s">
        <v>22</v>
      </c>
      <c r="L104" s="270" t="s">
        <v>28</v>
      </c>
      <c r="M104" s="270" t="s">
        <v>25</v>
      </c>
      <c r="N104" s="270" t="s">
        <v>27</v>
      </c>
      <c r="O104" s="276">
        <v>7</v>
      </c>
      <c r="P104" s="142"/>
      <c r="Q104" s="463">
        <v>27726652</v>
      </c>
      <c r="R104" s="464" t="s">
        <v>214</v>
      </c>
      <c r="S104" s="137" t="s">
        <v>563</v>
      </c>
    </row>
    <row r="105" spans="1:19" ht="16.2" customHeight="1" x14ac:dyDescent="0.3">
      <c r="A105" s="179"/>
      <c r="B105" s="493"/>
      <c r="C105" s="494"/>
      <c r="D105" s="62" t="s">
        <v>215</v>
      </c>
      <c r="E105" s="63" t="s">
        <v>213</v>
      </c>
      <c r="F105" s="64" t="s">
        <v>25</v>
      </c>
      <c r="G105" s="65" t="s">
        <v>26</v>
      </c>
      <c r="H105" s="67">
        <v>6497600</v>
      </c>
      <c r="I105" s="68">
        <f t="shared" si="1"/>
        <v>1</v>
      </c>
      <c r="J105" s="69"/>
      <c r="K105" s="69" t="s">
        <v>22</v>
      </c>
      <c r="L105" s="64" t="s">
        <v>28</v>
      </c>
      <c r="M105" s="64" t="s">
        <v>25</v>
      </c>
      <c r="N105" s="64" t="s">
        <v>27</v>
      </c>
      <c r="O105" s="183">
        <v>9</v>
      </c>
      <c r="P105" s="142"/>
      <c r="Q105" s="463">
        <v>6497600</v>
      </c>
      <c r="R105" s="465" t="s">
        <v>216</v>
      </c>
      <c r="S105" s="137" t="s">
        <v>563</v>
      </c>
    </row>
    <row r="106" spans="1:19" ht="16.2" customHeight="1" x14ac:dyDescent="0.3">
      <c r="A106" s="179"/>
      <c r="B106" s="493"/>
      <c r="C106" s="494"/>
      <c r="D106" s="62" t="s">
        <v>217</v>
      </c>
      <c r="E106" s="63" t="s">
        <v>213</v>
      </c>
      <c r="F106" s="64" t="s">
        <v>25</v>
      </c>
      <c r="G106" s="65" t="s">
        <v>26</v>
      </c>
      <c r="H106" s="67">
        <v>3385300</v>
      </c>
      <c r="I106" s="68">
        <f t="shared" si="1"/>
        <v>0.83</v>
      </c>
      <c r="J106" s="69"/>
      <c r="K106" s="69" t="s">
        <v>22</v>
      </c>
      <c r="L106" s="64" t="s">
        <v>32</v>
      </c>
      <c r="M106" s="64" t="s">
        <v>25</v>
      </c>
      <c r="N106" s="64" t="s">
        <v>25</v>
      </c>
      <c r="O106" s="183">
        <v>7</v>
      </c>
      <c r="P106" s="142"/>
      <c r="Q106" s="463">
        <v>2809799</v>
      </c>
      <c r="R106" s="463" t="s">
        <v>218</v>
      </c>
      <c r="S106" s="137" t="s">
        <v>563</v>
      </c>
    </row>
    <row r="107" spans="1:19" ht="16.2" customHeight="1" x14ac:dyDescent="0.3">
      <c r="A107" s="179"/>
      <c r="B107" s="493"/>
      <c r="C107" s="494"/>
      <c r="D107" s="62" t="s">
        <v>219</v>
      </c>
      <c r="E107" s="63" t="s">
        <v>213</v>
      </c>
      <c r="F107" s="64" t="s">
        <v>25</v>
      </c>
      <c r="G107" s="65" t="s">
        <v>26</v>
      </c>
      <c r="H107" s="67">
        <v>1778452</v>
      </c>
      <c r="I107" s="68">
        <f t="shared" si="1"/>
        <v>0.3587389482538747</v>
      </c>
      <c r="J107" s="69"/>
      <c r="K107" s="69" t="s">
        <v>22</v>
      </c>
      <c r="L107" s="64" t="s">
        <v>25</v>
      </c>
      <c r="M107" s="64" t="s">
        <v>25</v>
      </c>
      <c r="N107" s="64" t="s">
        <v>25</v>
      </c>
      <c r="O107" s="183">
        <v>5</v>
      </c>
      <c r="P107" s="142"/>
      <c r="Q107" s="463">
        <v>638000</v>
      </c>
      <c r="R107" s="464" t="s">
        <v>220</v>
      </c>
      <c r="S107" s="137" t="s">
        <v>563</v>
      </c>
    </row>
    <row r="108" spans="1:19" ht="15" customHeight="1" x14ac:dyDescent="0.3">
      <c r="A108" s="179"/>
      <c r="B108" s="493"/>
      <c r="C108" s="494"/>
      <c r="D108" s="62" t="s">
        <v>221</v>
      </c>
      <c r="E108" s="63" t="s">
        <v>222</v>
      </c>
      <c r="F108" s="64" t="s">
        <v>25</v>
      </c>
      <c r="G108" s="65" t="s">
        <v>26</v>
      </c>
      <c r="H108" s="67">
        <v>1312000</v>
      </c>
      <c r="I108" s="68" t="str">
        <f t="shared" si="1"/>
        <v>n/c</v>
      </c>
      <c r="J108" s="69"/>
      <c r="K108" s="69" t="s">
        <v>22</v>
      </c>
      <c r="L108" s="64" t="s">
        <v>32</v>
      </c>
      <c r="M108" s="64" t="s">
        <v>28</v>
      </c>
      <c r="N108" s="64" t="s">
        <v>27</v>
      </c>
      <c r="O108" s="183">
        <v>9</v>
      </c>
      <c r="P108" s="142"/>
      <c r="Q108" s="464" t="s">
        <v>21</v>
      </c>
      <c r="R108" s="464" t="s">
        <v>223</v>
      </c>
      <c r="S108" s="137" t="s">
        <v>563</v>
      </c>
    </row>
    <row r="109" spans="1:19" ht="16.2" customHeight="1" x14ac:dyDescent="0.3">
      <c r="A109" s="179"/>
      <c r="B109" s="493"/>
      <c r="C109" s="494"/>
      <c r="D109" s="62" t="s">
        <v>224</v>
      </c>
      <c r="E109" s="63" t="s">
        <v>213</v>
      </c>
      <c r="F109" s="64" t="s">
        <v>25</v>
      </c>
      <c r="G109" s="65" t="s">
        <v>26</v>
      </c>
      <c r="H109" s="67">
        <v>1200000</v>
      </c>
      <c r="I109" s="68">
        <f t="shared" si="1"/>
        <v>1</v>
      </c>
      <c r="J109" s="69"/>
      <c r="K109" s="69" t="s">
        <v>22</v>
      </c>
      <c r="L109" s="64" t="s">
        <v>32</v>
      </c>
      <c r="M109" s="64" t="s">
        <v>28</v>
      </c>
      <c r="N109" s="64" t="s">
        <v>27</v>
      </c>
      <c r="O109" s="183">
        <v>5</v>
      </c>
      <c r="P109" s="142"/>
      <c r="Q109" s="463">
        <v>1200000</v>
      </c>
      <c r="R109" s="464" t="s">
        <v>225</v>
      </c>
      <c r="S109" s="137" t="s">
        <v>563</v>
      </c>
    </row>
    <row r="110" spans="1:19" ht="16.2" customHeight="1" x14ac:dyDescent="0.3">
      <c r="A110" s="179"/>
      <c r="B110" s="493"/>
      <c r="C110" s="494"/>
      <c r="D110" s="62" t="s">
        <v>226</v>
      </c>
      <c r="E110" s="63" t="s">
        <v>222</v>
      </c>
      <c r="F110" s="64" t="s">
        <v>25</v>
      </c>
      <c r="G110" s="65" t="s">
        <v>26</v>
      </c>
      <c r="H110" s="67">
        <v>465000</v>
      </c>
      <c r="I110" s="68" t="str">
        <f t="shared" si="1"/>
        <v>n/c</v>
      </c>
      <c r="J110" s="69"/>
      <c r="K110" s="69" t="s">
        <v>22</v>
      </c>
      <c r="L110" s="64" t="s">
        <v>32</v>
      </c>
      <c r="M110" s="64" t="s">
        <v>28</v>
      </c>
      <c r="N110" s="64" t="s">
        <v>28</v>
      </c>
      <c r="O110" s="183">
        <v>7</v>
      </c>
      <c r="P110" s="142"/>
      <c r="Q110" s="463" t="s">
        <v>21</v>
      </c>
      <c r="R110" s="463" t="s">
        <v>227</v>
      </c>
      <c r="S110" s="137" t="s">
        <v>563</v>
      </c>
    </row>
    <row r="111" spans="1:19" ht="16.2" customHeight="1" x14ac:dyDescent="0.3">
      <c r="A111" s="179"/>
      <c r="B111" s="493"/>
      <c r="C111" s="494"/>
      <c r="D111" s="62" t="s">
        <v>228</v>
      </c>
      <c r="E111" s="63" t="s">
        <v>213</v>
      </c>
      <c r="F111" s="64" t="s">
        <v>28</v>
      </c>
      <c r="G111" s="70" t="s">
        <v>21</v>
      </c>
      <c r="H111" s="67">
        <v>430000</v>
      </c>
      <c r="I111" s="68" t="str">
        <f t="shared" si="1"/>
        <v>n/a</v>
      </c>
      <c r="J111" s="69"/>
      <c r="K111" s="71" t="s">
        <v>32</v>
      </c>
      <c r="L111" s="66" t="s">
        <v>32</v>
      </c>
      <c r="M111" s="66" t="s">
        <v>32</v>
      </c>
      <c r="N111" s="66" t="s">
        <v>32</v>
      </c>
      <c r="O111" s="183" t="s">
        <v>32</v>
      </c>
      <c r="P111" s="142"/>
      <c r="Q111" s="463" t="s">
        <v>32</v>
      </c>
      <c r="R111" s="463"/>
      <c r="S111" s="137" t="s">
        <v>563</v>
      </c>
    </row>
    <row r="112" spans="1:19" ht="16.2" customHeight="1" x14ac:dyDescent="0.3">
      <c r="A112" s="179"/>
      <c r="B112" s="493"/>
      <c r="C112" s="494"/>
      <c r="D112" s="62" t="s">
        <v>229</v>
      </c>
      <c r="E112" s="63" t="s">
        <v>213</v>
      </c>
      <c r="F112" s="64" t="s">
        <v>28</v>
      </c>
      <c r="G112" s="423">
        <v>2020</v>
      </c>
      <c r="H112" s="67">
        <v>294000</v>
      </c>
      <c r="I112" s="68" t="str">
        <f t="shared" si="1"/>
        <v>n/a</v>
      </c>
      <c r="J112" s="69"/>
      <c r="K112" s="71" t="s">
        <v>32</v>
      </c>
      <c r="L112" s="66" t="s">
        <v>32</v>
      </c>
      <c r="M112" s="66" t="s">
        <v>32</v>
      </c>
      <c r="N112" s="66" t="s">
        <v>32</v>
      </c>
      <c r="O112" s="183" t="s">
        <v>32</v>
      </c>
      <c r="P112" s="142"/>
      <c r="Q112" s="463" t="s">
        <v>32</v>
      </c>
      <c r="R112" s="463" t="s">
        <v>230</v>
      </c>
      <c r="S112" s="137" t="s">
        <v>563</v>
      </c>
    </row>
    <row r="113" spans="1:19" ht="16.2" customHeight="1" x14ac:dyDescent="0.3">
      <c r="A113" s="179"/>
      <c r="B113" s="493"/>
      <c r="C113" s="494"/>
      <c r="D113" s="62" t="s">
        <v>231</v>
      </c>
      <c r="E113" s="63" t="s">
        <v>213</v>
      </c>
      <c r="F113" s="64" t="s">
        <v>28</v>
      </c>
      <c r="G113" s="423">
        <v>2020</v>
      </c>
      <c r="H113" s="67">
        <v>200000</v>
      </c>
      <c r="I113" s="68" t="str">
        <f t="shared" si="1"/>
        <v>n/a</v>
      </c>
      <c r="J113" s="69"/>
      <c r="K113" s="71" t="s">
        <v>32</v>
      </c>
      <c r="L113" s="66" t="s">
        <v>32</v>
      </c>
      <c r="M113" s="66" t="s">
        <v>32</v>
      </c>
      <c r="N113" s="66" t="s">
        <v>32</v>
      </c>
      <c r="O113" s="183" t="s">
        <v>32</v>
      </c>
      <c r="P113" s="142"/>
      <c r="Q113" s="463" t="s">
        <v>32</v>
      </c>
      <c r="R113" s="463" t="s">
        <v>232</v>
      </c>
      <c r="S113" s="137" t="s">
        <v>563</v>
      </c>
    </row>
    <row r="114" spans="1:19" ht="16.2" customHeight="1" x14ac:dyDescent="0.3">
      <c r="A114" s="179"/>
      <c r="B114" s="493"/>
      <c r="C114" s="494"/>
      <c r="D114" s="62" t="s">
        <v>233</v>
      </c>
      <c r="E114" s="63" t="s">
        <v>213</v>
      </c>
      <c r="F114" s="64" t="s">
        <v>28</v>
      </c>
      <c r="G114" s="70" t="s">
        <v>21</v>
      </c>
      <c r="H114" s="67">
        <v>100300</v>
      </c>
      <c r="I114" s="68" t="str">
        <f t="shared" ref="I114:I177" si="2">IF(Q114="n/a","n/a",IF(Q114="n/c","n/c",IF(H114="n/c","n/c",Q114/H114)))</f>
        <v>n/a</v>
      </c>
      <c r="J114" s="69"/>
      <c r="K114" s="71" t="s">
        <v>32</v>
      </c>
      <c r="L114" s="66" t="s">
        <v>32</v>
      </c>
      <c r="M114" s="66" t="s">
        <v>32</v>
      </c>
      <c r="N114" s="66" t="s">
        <v>32</v>
      </c>
      <c r="O114" s="183" t="s">
        <v>32</v>
      </c>
      <c r="P114" s="142"/>
      <c r="Q114" s="463" t="s">
        <v>32</v>
      </c>
      <c r="R114" s="463" t="s">
        <v>234</v>
      </c>
      <c r="S114" s="137" t="s">
        <v>563</v>
      </c>
    </row>
    <row r="115" spans="1:19" ht="16.2" customHeight="1" x14ac:dyDescent="0.3">
      <c r="A115" s="179"/>
      <c r="B115" s="493"/>
      <c r="C115" s="494"/>
      <c r="D115" s="62" t="s">
        <v>235</v>
      </c>
      <c r="E115" s="63" t="s">
        <v>222</v>
      </c>
      <c r="F115" s="64" t="s">
        <v>25</v>
      </c>
      <c r="G115" s="65" t="s">
        <v>26</v>
      </c>
      <c r="H115" s="67">
        <v>87000</v>
      </c>
      <c r="I115" s="68">
        <f t="shared" si="2"/>
        <v>0.98</v>
      </c>
      <c r="J115" s="69"/>
      <c r="K115" s="69" t="s">
        <v>22</v>
      </c>
      <c r="L115" s="64" t="s">
        <v>32</v>
      </c>
      <c r="M115" s="64" t="s">
        <v>28</v>
      </c>
      <c r="N115" s="64" t="s">
        <v>28</v>
      </c>
      <c r="O115" s="183">
        <v>9</v>
      </c>
      <c r="P115" s="142"/>
      <c r="Q115" s="463">
        <v>85260</v>
      </c>
      <c r="R115" s="464" t="s">
        <v>236</v>
      </c>
      <c r="S115" s="137" t="s">
        <v>563</v>
      </c>
    </row>
    <row r="116" spans="1:19" ht="16.2" customHeight="1" x14ac:dyDescent="0.3">
      <c r="A116" s="179"/>
      <c r="B116" s="493"/>
      <c r="C116" s="494"/>
      <c r="D116" s="62" t="s">
        <v>237</v>
      </c>
      <c r="E116" s="63" t="s">
        <v>213</v>
      </c>
      <c r="F116" s="64" t="s">
        <v>28</v>
      </c>
      <c r="G116" s="70" t="s">
        <v>21</v>
      </c>
      <c r="H116" s="67">
        <v>59000</v>
      </c>
      <c r="I116" s="68" t="str">
        <f t="shared" si="2"/>
        <v>n/a</v>
      </c>
      <c r="J116" s="69"/>
      <c r="K116" s="71" t="s">
        <v>32</v>
      </c>
      <c r="L116" s="66" t="s">
        <v>32</v>
      </c>
      <c r="M116" s="66" t="s">
        <v>32</v>
      </c>
      <c r="N116" s="66" t="s">
        <v>32</v>
      </c>
      <c r="O116" s="183" t="s">
        <v>32</v>
      </c>
      <c r="P116" s="142"/>
      <c r="Q116" s="463" t="s">
        <v>32</v>
      </c>
      <c r="R116" s="463" t="s">
        <v>238</v>
      </c>
      <c r="S116" s="137" t="s">
        <v>563</v>
      </c>
    </row>
    <row r="117" spans="1:19" ht="16.2" customHeight="1" x14ac:dyDescent="0.3">
      <c r="A117" s="179"/>
      <c r="B117" s="493"/>
      <c r="C117" s="494"/>
      <c r="D117" s="62" t="s">
        <v>239</v>
      </c>
      <c r="E117" s="63" t="s">
        <v>213</v>
      </c>
      <c r="F117" s="64" t="s">
        <v>25</v>
      </c>
      <c r="G117" s="65" t="s">
        <v>26</v>
      </c>
      <c r="H117" s="67">
        <v>37039</v>
      </c>
      <c r="I117" s="68" t="str">
        <f t="shared" si="2"/>
        <v>n/c</v>
      </c>
      <c r="J117" s="69"/>
      <c r="K117" s="69" t="s">
        <v>22</v>
      </c>
      <c r="L117" s="64" t="s">
        <v>32</v>
      </c>
      <c r="M117" s="64" t="s">
        <v>28</v>
      </c>
      <c r="N117" s="64" t="s">
        <v>27</v>
      </c>
      <c r="O117" s="183">
        <v>0</v>
      </c>
      <c r="P117" s="142"/>
      <c r="Q117" s="463" t="s">
        <v>21</v>
      </c>
      <c r="R117" s="463" t="s">
        <v>240</v>
      </c>
      <c r="S117" s="137" t="s">
        <v>563</v>
      </c>
    </row>
    <row r="118" spans="1:19" ht="16.2" customHeight="1" x14ac:dyDescent="0.3">
      <c r="A118" s="179"/>
      <c r="B118" s="493"/>
      <c r="C118" s="494"/>
      <c r="D118" s="62" t="s">
        <v>241</v>
      </c>
      <c r="E118" s="63" t="s">
        <v>213</v>
      </c>
      <c r="F118" s="64" t="s">
        <v>25</v>
      </c>
      <c r="G118" s="65" t="s">
        <v>26</v>
      </c>
      <c r="H118" s="67">
        <v>18980</v>
      </c>
      <c r="I118" s="68" t="str">
        <f t="shared" si="2"/>
        <v>n/c</v>
      </c>
      <c r="J118" s="69"/>
      <c r="K118" s="69" t="s">
        <v>22</v>
      </c>
      <c r="L118" s="64" t="s">
        <v>32</v>
      </c>
      <c r="M118" s="64" t="s">
        <v>28</v>
      </c>
      <c r="N118" s="64" t="s">
        <v>27</v>
      </c>
      <c r="O118" s="183">
        <v>-3</v>
      </c>
      <c r="P118" s="142"/>
      <c r="Q118" s="464" t="s">
        <v>21</v>
      </c>
      <c r="R118" s="464" t="s">
        <v>242</v>
      </c>
      <c r="S118" s="137" t="s">
        <v>563</v>
      </c>
    </row>
    <row r="119" spans="1:19" ht="16.2" customHeight="1" thickBot="1" x14ac:dyDescent="0.35">
      <c r="A119" s="179"/>
      <c r="B119" s="495"/>
      <c r="C119" s="496"/>
      <c r="D119" s="442" t="s">
        <v>243</v>
      </c>
      <c r="E119" s="285" t="s">
        <v>222</v>
      </c>
      <c r="F119" s="286" t="s">
        <v>21</v>
      </c>
      <c r="G119" s="287" t="s">
        <v>21</v>
      </c>
      <c r="H119" s="289" t="s">
        <v>21</v>
      </c>
      <c r="I119" s="290" t="str">
        <f t="shared" si="2"/>
        <v>n/c</v>
      </c>
      <c r="J119" s="291"/>
      <c r="K119" s="291" t="s">
        <v>22</v>
      </c>
      <c r="L119" s="288" t="s">
        <v>21</v>
      </c>
      <c r="M119" s="288" t="s">
        <v>21</v>
      </c>
      <c r="N119" s="288" t="s">
        <v>21</v>
      </c>
      <c r="O119" s="292" t="s">
        <v>21</v>
      </c>
      <c r="P119" s="142"/>
      <c r="Q119" s="463" t="s">
        <v>21</v>
      </c>
      <c r="R119" s="463"/>
      <c r="S119" s="137" t="s">
        <v>563</v>
      </c>
    </row>
    <row r="120" spans="1:19" ht="16.2" customHeight="1" thickTop="1" x14ac:dyDescent="0.3">
      <c r="A120" s="179"/>
      <c r="B120" s="503" t="s">
        <v>244</v>
      </c>
      <c r="C120" s="434" t="s">
        <v>549</v>
      </c>
      <c r="D120" s="301" t="s">
        <v>289</v>
      </c>
      <c r="E120" s="302" t="s">
        <v>249</v>
      </c>
      <c r="F120" s="303" t="s">
        <v>25</v>
      </c>
      <c r="G120" s="304" t="s">
        <v>26</v>
      </c>
      <c r="H120" s="305">
        <v>243020</v>
      </c>
      <c r="I120" s="306">
        <f t="shared" si="2"/>
        <v>0.28501357912928976</v>
      </c>
      <c r="J120" s="307" t="s">
        <v>290</v>
      </c>
      <c r="K120" s="307">
        <v>0.73</v>
      </c>
      <c r="L120" s="303" t="s">
        <v>25</v>
      </c>
      <c r="M120" s="303" t="s">
        <v>25</v>
      </c>
      <c r="N120" s="303" t="s">
        <v>27</v>
      </c>
      <c r="O120" s="439">
        <v>9</v>
      </c>
      <c r="P120" s="142"/>
      <c r="Q120" s="463">
        <v>69264</v>
      </c>
      <c r="R120" s="464" t="s">
        <v>291</v>
      </c>
      <c r="S120" s="137" t="s">
        <v>563</v>
      </c>
    </row>
    <row r="121" spans="1:19" x14ac:dyDescent="0.3">
      <c r="A121" s="179"/>
      <c r="B121" s="504"/>
      <c r="C121" s="506" t="s">
        <v>550</v>
      </c>
      <c r="D121" s="72" t="s">
        <v>251</v>
      </c>
      <c r="E121" s="73" t="s">
        <v>252</v>
      </c>
      <c r="F121" s="74" t="s">
        <v>25</v>
      </c>
      <c r="G121" s="75" t="s">
        <v>26</v>
      </c>
      <c r="H121" s="77">
        <v>4400000</v>
      </c>
      <c r="I121" s="78">
        <f t="shared" si="2"/>
        <v>0.6863636363636364</v>
      </c>
      <c r="J121" s="79"/>
      <c r="K121" s="79" t="s">
        <v>22</v>
      </c>
      <c r="L121" s="74" t="s">
        <v>21</v>
      </c>
      <c r="M121" s="76" t="s">
        <v>32</v>
      </c>
      <c r="N121" s="74" t="s">
        <v>21</v>
      </c>
      <c r="O121" s="440" t="s">
        <v>21</v>
      </c>
      <c r="P121" s="142"/>
      <c r="Q121" s="463">
        <v>3020000</v>
      </c>
      <c r="R121" s="463"/>
      <c r="S121" s="137" t="s">
        <v>563</v>
      </c>
    </row>
    <row r="122" spans="1:19" ht="16.2" customHeight="1" x14ac:dyDescent="0.3">
      <c r="A122" s="179"/>
      <c r="B122" s="504"/>
      <c r="C122" s="507"/>
      <c r="D122" s="72" t="s">
        <v>292</v>
      </c>
      <c r="E122" s="73" t="s">
        <v>252</v>
      </c>
      <c r="F122" s="74" t="s">
        <v>25</v>
      </c>
      <c r="G122" s="75" t="s">
        <v>26</v>
      </c>
      <c r="H122" s="77">
        <v>211000</v>
      </c>
      <c r="I122" s="78">
        <f t="shared" si="2"/>
        <v>0.50956398104265399</v>
      </c>
      <c r="J122" s="79"/>
      <c r="K122" s="79" t="s">
        <v>22</v>
      </c>
      <c r="L122" s="74" t="s">
        <v>28</v>
      </c>
      <c r="M122" s="76" t="s">
        <v>32</v>
      </c>
      <c r="N122" s="74" t="s">
        <v>21</v>
      </c>
      <c r="O122" s="440" t="s">
        <v>21</v>
      </c>
      <c r="P122" s="142"/>
      <c r="Q122" s="463">
        <v>107518</v>
      </c>
      <c r="R122" s="463"/>
      <c r="S122" s="137" t="s">
        <v>563</v>
      </c>
    </row>
    <row r="123" spans="1:19" x14ac:dyDescent="0.3">
      <c r="A123" s="179"/>
      <c r="B123" s="504"/>
      <c r="C123" s="506" t="s">
        <v>551</v>
      </c>
      <c r="D123" s="72" t="s">
        <v>269</v>
      </c>
      <c r="E123" s="73" t="s">
        <v>270</v>
      </c>
      <c r="F123" s="74" t="s">
        <v>25</v>
      </c>
      <c r="G123" s="75" t="s">
        <v>26</v>
      </c>
      <c r="H123" s="77">
        <v>590000</v>
      </c>
      <c r="I123" s="78">
        <f t="shared" si="2"/>
        <v>0.15762711864406781</v>
      </c>
      <c r="J123" s="79"/>
      <c r="K123" s="79" t="s">
        <v>22</v>
      </c>
      <c r="L123" s="74" t="s">
        <v>25</v>
      </c>
      <c r="M123" s="74" t="s">
        <v>25</v>
      </c>
      <c r="N123" s="74" t="s">
        <v>27</v>
      </c>
      <c r="O123" s="440">
        <v>9</v>
      </c>
      <c r="P123" s="142"/>
      <c r="Q123" s="463">
        <v>93000</v>
      </c>
      <c r="R123" s="464" t="s">
        <v>271</v>
      </c>
      <c r="S123" s="137" t="s">
        <v>563</v>
      </c>
    </row>
    <row r="124" spans="1:19" ht="16.2" customHeight="1" x14ac:dyDescent="0.3">
      <c r="A124" s="179"/>
      <c r="B124" s="504"/>
      <c r="C124" s="507"/>
      <c r="D124" s="72" t="s">
        <v>272</v>
      </c>
      <c r="E124" s="73" t="s">
        <v>273</v>
      </c>
      <c r="F124" s="74" t="s">
        <v>28</v>
      </c>
      <c r="G124" s="424">
        <v>2021</v>
      </c>
      <c r="H124" s="77">
        <v>500000</v>
      </c>
      <c r="I124" s="78" t="str">
        <f t="shared" si="2"/>
        <v>n/a</v>
      </c>
      <c r="J124" s="79"/>
      <c r="K124" s="81" t="s">
        <v>32</v>
      </c>
      <c r="L124" s="76" t="s">
        <v>32</v>
      </c>
      <c r="M124" s="76" t="s">
        <v>32</v>
      </c>
      <c r="N124" s="76" t="s">
        <v>32</v>
      </c>
      <c r="O124" s="440" t="s">
        <v>32</v>
      </c>
      <c r="P124" s="142"/>
      <c r="Q124" s="463" t="s">
        <v>32</v>
      </c>
      <c r="R124" s="463"/>
      <c r="S124" s="137" t="s">
        <v>563</v>
      </c>
    </row>
    <row r="125" spans="1:19" ht="16.2" customHeight="1" x14ac:dyDescent="0.3">
      <c r="A125" s="179"/>
      <c r="B125" s="504"/>
      <c r="C125" s="506" t="s">
        <v>552</v>
      </c>
      <c r="D125" s="72" t="s">
        <v>255</v>
      </c>
      <c r="E125" s="73" t="s">
        <v>256</v>
      </c>
      <c r="F125" s="74" t="s">
        <v>28</v>
      </c>
      <c r="G125" s="424">
        <v>2020</v>
      </c>
      <c r="H125" s="77">
        <v>4021743</v>
      </c>
      <c r="I125" s="78" t="str">
        <f t="shared" si="2"/>
        <v>n/a</v>
      </c>
      <c r="J125" s="79"/>
      <c r="K125" s="81" t="s">
        <v>32</v>
      </c>
      <c r="L125" s="76" t="s">
        <v>32</v>
      </c>
      <c r="M125" s="76" t="s">
        <v>32</v>
      </c>
      <c r="N125" s="76" t="s">
        <v>32</v>
      </c>
      <c r="O125" s="440" t="s">
        <v>32</v>
      </c>
      <c r="P125" s="142"/>
      <c r="Q125" s="464" t="s">
        <v>32</v>
      </c>
      <c r="R125" s="464" t="s">
        <v>257</v>
      </c>
      <c r="S125" s="137" t="s">
        <v>563</v>
      </c>
    </row>
    <row r="126" spans="1:19" ht="16.2" customHeight="1" x14ac:dyDescent="0.3">
      <c r="A126" s="179"/>
      <c r="B126" s="504"/>
      <c r="C126" s="508"/>
      <c r="D126" s="72" t="s">
        <v>267</v>
      </c>
      <c r="E126" s="73" t="s">
        <v>256</v>
      </c>
      <c r="F126" s="74" t="s">
        <v>28</v>
      </c>
      <c r="G126" s="424">
        <v>2022</v>
      </c>
      <c r="H126" s="77">
        <v>750000</v>
      </c>
      <c r="I126" s="78" t="str">
        <f t="shared" si="2"/>
        <v>n/a</v>
      </c>
      <c r="J126" s="79"/>
      <c r="K126" s="81" t="s">
        <v>32</v>
      </c>
      <c r="L126" s="76" t="s">
        <v>32</v>
      </c>
      <c r="M126" s="76" t="s">
        <v>32</v>
      </c>
      <c r="N126" s="76" t="s">
        <v>32</v>
      </c>
      <c r="O126" s="440" t="s">
        <v>32</v>
      </c>
      <c r="P126" s="142"/>
      <c r="Q126" s="463" t="s">
        <v>32</v>
      </c>
      <c r="R126" s="463"/>
      <c r="S126" s="137" t="s">
        <v>563</v>
      </c>
    </row>
    <row r="127" spans="1:19" x14ac:dyDescent="0.3">
      <c r="A127" s="179"/>
      <c r="B127" s="504"/>
      <c r="C127" s="508"/>
      <c r="D127" s="72" t="s">
        <v>274</v>
      </c>
      <c r="E127" s="73" t="s">
        <v>256</v>
      </c>
      <c r="F127" s="74" t="s">
        <v>25</v>
      </c>
      <c r="G127" s="75" t="s">
        <v>26</v>
      </c>
      <c r="H127" s="77">
        <v>500000</v>
      </c>
      <c r="I127" s="78">
        <f t="shared" si="2"/>
        <v>1</v>
      </c>
      <c r="J127" s="79"/>
      <c r="K127" s="79" t="s">
        <v>22</v>
      </c>
      <c r="L127" s="74" t="s">
        <v>28</v>
      </c>
      <c r="M127" s="74" t="s">
        <v>25</v>
      </c>
      <c r="N127" s="74" t="s">
        <v>28</v>
      </c>
      <c r="O127" s="440">
        <v>-10</v>
      </c>
      <c r="P127" s="142"/>
      <c r="Q127" s="463">
        <v>500000</v>
      </c>
      <c r="R127" s="464" t="s">
        <v>275</v>
      </c>
      <c r="S127" s="137" t="s">
        <v>563</v>
      </c>
    </row>
    <row r="128" spans="1:19" ht="32.4" customHeight="1" x14ac:dyDescent="0.3">
      <c r="A128" s="179"/>
      <c r="B128" s="504"/>
      <c r="C128" s="508"/>
      <c r="D128" s="72" t="s">
        <v>561</v>
      </c>
      <c r="E128" s="73" t="s">
        <v>256</v>
      </c>
      <c r="F128" s="74" t="s">
        <v>28</v>
      </c>
      <c r="G128" s="415">
        <v>44348</v>
      </c>
      <c r="H128" s="77">
        <v>300000</v>
      </c>
      <c r="I128" s="78" t="str">
        <f t="shared" si="2"/>
        <v>n/a</v>
      </c>
      <c r="J128" s="79"/>
      <c r="K128" s="81" t="s">
        <v>32</v>
      </c>
      <c r="L128" s="76" t="s">
        <v>32</v>
      </c>
      <c r="M128" s="76" t="s">
        <v>32</v>
      </c>
      <c r="N128" s="76" t="s">
        <v>32</v>
      </c>
      <c r="O128" s="440" t="s">
        <v>32</v>
      </c>
      <c r="P128" s="142"/>
      <c r="Q128" s="463" t="s">
        <v>32</v>
      </c>
      <c r="R128" s="463"/>
      <c r="S128" s="137" t="s">
        <v>563</v>
      </c>
    </row>
    <row r="129" spans="1:19" ht="16.2" customHeight="1" x14ac:dyDescent="0.3">
      <c r="A129" s="179"/>
      <c r="B129" s="504"/>
      <c r="C129" s="507"/>
      <c r="D129" s="72" t="s">
        <v>287</v>
      </c>
      <c r="E129" s="73" t="s">
        <v>256</v>
      </c>
      <c r="F129" s="74" t="s">
        <v>28</v>
      </c>
      <c r="G129" s="415">
        <v>43983</v>
      </c>
      <c r="H129" s="77">
        <v>277423</v>
      </c>
      <c r="I129" s="78" t="str">
        <f t="shared" si="2"/>
        <v>n/a</v>
      </c>
      <c r="J129" s="79"/>
      <c r="K129" s="81" t="s">
        <v>32</v>
      </c>
      <c r="L129" s="76" t="s">
        <v>32</v>
      </c>
      <c r="M129" s="76" t="s">
        <v>32</v>
      </c>
      <c r="N129" s="76" t="s">
        <v>32</v>
      </c>
      <c r="O129" s="440" t="s">
        <v>32</v>
      </c>
      <c r="P129" s="142"/>
      <c r="Q129" s="464" t="s">
        <v>32</v>
      </c>
      <c r="R129" s="464" t="s">
        <v>257</v>
      </c>
      <c r="S129" s="137" t="s">
        <v>563</v>
      </c>
    </row>
    <row r="130" spans="1:19" ht="31.2" x14ac:dyDescent="0.3">
      <c r="A130" s="179"/>
      <c r="B130" s="504"/>
      <c r="C130" s="74" t="s">
        <v>553</v>
      </c>
      <c r="D130" s="72" t="s">
        <v>260</v>
      </c>
      <c r="E130" s="73" t="s">
        <v>249</v>
      </c>
      <c r="F130" s="74" t="s">
        <v>28</v>
      </c>
      <c r="G130" s="80" t="s">
        <v>21</v>
      </c>
      <c r="H130" s="77">
        <v>2341537</v>
      </c>
      <c r="I130" s="78" t="str">
        <f t="shared" si="2"/>
        <v>n/a</v>
      </c>
      <c r="J130" s="79"/>
      <c r="K130" s="81" t="s">
        <v>32</v>
      </c>
      <c r="L130" s="76" t="s">
        <v>32</v>
      </c>
      <c r="M130" s="76" t="s">
        <v>32</v>
      </c>
      <c r="N130" s="76" t="s">
        <v>32</v>
      </c>
      <c r="O130" s="440" t="s">
        <v>32</v>
      </c>
      <c r="P130" s="142"/>
      <c r="Q130" s="463" t="s">
        <v>32</v>
      </c>
      <c r="R130" s="463"/>
      <c r="S130" s="137" t="s">
        <v>563</v>
      </c>
    </row>
    <row r="131" spans="1:19" ht="16.2" customHeight="1" x14ac:dyDescent="0.3">
      <c r="A131" s="179"/>
      <c r="B131" s="504"/>
      <c r="C131" s="506" t="s">
        <v>554</v>
      </c>
      <c r="D131" s="72" t="s">
        <v>306</v>
      </c>
      <c r="E131" s="73" t="s">
        <v>265</v>
      </c>
      <c r="F131" s="74" t="s">
        <v>25</v>
      </c>
      <c r="G131" s="75" t="s">
        <v>26</v>
      </c>
      <c r="H131" s="77" t="s">
        <v>21</v>
      </c>
      <c r="I131" s="78" t="str">
        <f t="shared" si="2"/>
        <v>n/c</v>
      </c>
      <c r="J131" s="79"/>
      <c r="K131" s="79" t="s">
        <v>22</v>
      </c>
      <c r="L131" s="74" t="s">
        <v>25</v>
      </c>
      <c r="M131" s="74" t="s">
        <v>25</v>
      </c>
      <c r="N131" s="74" t="s">
        <v>27</v>
      </c>
      <c r="O131" s="440">
        <v>0</v>
      </c>
      <c r="P131" s="142"/>
      <c r="Q131" s="464" t="s">
        <v>21</v>
      </c>
      <c r="R131" s="464" t="s">
        <v>266</v>
      </c>
      <c r="S131" s="137" t="s">
        <v>563</v>
      </c>
    </row>
    <row r="132" spans="1:19" ht="16.2" customHeight="1" x14ac:dyDescent="0.3">
      <c r="A132" s="179"/>
      <c r="B132" s="504"/>
      <c r="C132" s="508"/>
      <c r="D132" s="72" t="s">
        <v>307</v>
      </c>
      <c r="E132" s="73" t="s">
        <v>265</v>
      </c>
      <c r="F132" s="74" t="s">
        <v>25</v>
      </c>
      <c r="G132" s="75" t="s">
        <v>26</v>
      </c>
      <c r="H132" s="77">
        <v>2298820</v>
      </c>
      <c r="I132" s="78">
        <f t="shared" si="2"/>
        <v>1</v>
      </c>
      <c r="J132" s="79"/>
      <c r="K132" s="79" t="s">
        <v>22</v>
      </c>
      <c r="L132" s="74" t="s">
        <v>28</v>
      </c>
      <c r="M132" s="74" t="s">
        <v>25</v>
      </c>
      <c r="N132" s="74" t="s">
        <v>27</v>
      </c>
      <c r="O132" s="440">
        <v>10</v>
      </c>
      <c r="P132" s="142"/>
      <c r="Q132" s="463">
        <v>2298820</v>
      </c>
      <c r="R132" s="464" t="s">
        <v>308</v>
      </c>
      <c r="S132" s="137" t="s">
        <v>563</v>
      </c>
    </row>
    <row r="133" spans="1:19" ht="31.2" x14ac:dyDescent="0.3">
      <c r="A133" s="179"/>
      <c r="B133" s="504"/>
      <c r="C133" s="508"/>
      <c r="D133" s="72" t="s">
        <v>261</v>
      </c>
      <c r="E133" s="73" t="s">
        <v>262</v>
      </c>
      <c r="F133" s="74" t="s">
        <v>25</v>
      </c>
      <c r="G133" s="75" t="s">
        <v>26</v>
      </c>
      <c r="H133" s="77">
        <v>1429444</v>
      </c>
      <c r="I133" s="78">
        <f t="shared" si="2"/>
        <v>1</v>
      </c>
      <c r="J133" s="79"/>
      <c r="K133" s="79" t="s">
        <v>22</v>
      </c>
      <c r="L133" s="74" t="s">
        <v>25</v>
      </c>
      <c r="M133" s="74" t="s">
        <v>25</v>
      </c>
      <c r="N133" s="74" t="s">
        <v>27</v>
      </c>
      <c r="O133" s="440">
        <v>0</v>
      </c>
      <c r="P133" s="142"/>
      <c r="Q133" s="463">
        <v>1429444</v>
      </c>
      <c r="R133" s="464" t="s">
        <v>263</v>
      </c>
      <c r="S133" s="137" t="s">
        <v>563</v>
      </c>
    </row>
    <row r="134" spans="1:19" ht="16.2" customHeight="1" x14ac:dyDescent="0.3">
      <c r="A134" s="179"/>
      <c r="B134" s="504"/>
      <c r="C134" s="508"/>
      <c r="D134" s="72" t="s">
        <v>264</v>
      </c>
      <c r="E134" s="73" t="s">
        <v>265</v>
      </c>
      <c r="F134" s="74" t="s">
        <v>25</v>
      </c>
      <c r="G134" s="75" t="s">
        <v>26</v>
      </c>
      <c r="H134" s="77">
        <v>1190721</v>
      </c>
      <c r="I134" s="78">
        <f t="shared" si="2"/>
        <v>1</v>
      </c>
      <c r="J134" s="79"/>
      <c r="K134" s="79" t="s">
        <v>22</v>
      </c>
      <c r="L134" s="74" t="s">
        <v>25</v>
      </c>
      <c r="M134" s="74" t="s">
        <v>25</v>
      </c>
      <c r="N134" s="74" t="s">
        <v>27</v>
      </c>
      <c r="O134" s="440">
        <v>0</v>
      </c>
      <c r="P134" s="142"/>
      <c r="Q134" s="463">
        <v>1190721</v>
      </c>
      <c r="R134" s="464" t="s">
        <v>266</v>
      </c>
      <c r="S134" s="137" t="s">
        <v>563</v>
      </c>
    </row>
    <row r="135" spans="1:19" ht="31.2" x14ac:dyDescent="0.3">
      <c r="A135" s="179"/>
      <c r="B135" s="504"/>
      <c r="C135" s="508"/>
      <c r="D135" s="72" t="s">
        <v>268</v>
      </c>
      <c r="E135" s="73" t="s">
        <v>265</v>
      </c>
      <c r="F135" s="74" t="s">
        <v>25</v>
      </c>
      <c r="G135" s="75" t="s">
        <v>26</v>
      </c>
      <c r="H135" s="77">
        <v>622500</v>
      </c>
      <c r="I135" s="78">
        <f t="shared" si="2"/>
        <v>1</v>
      </c>
      <c r="J135" s="79"/>
      <c r="K135" s="79" t="s">
        <v>22</v>
      </c>
      <c r="L135" s="74" t="s">
        <v>25</v>
      </c>
      <c r="M135" s="74" t="s">
        <v>25</v>
      </c>
      <c r="N135" s="74" t="s">
        <v>27</v>
      </c>
      <c r="O135" s="440">
        <v>2</v>
      </c>
      <c r="P135" s="142"/>
      <c r="Q135" s="463">
        <v>622500</v>
      </c>
      <c r="R135" s="464" t="s">
        <v>263</v>
      </c>
      <c r="S135" s="137" t="s">
        <v>563</v>
      </c>
    </row>
    <row r="136" spans="1:19" ht="16.2" customHeight="1" x14ac:dyDescent="0.3">
      <c r="A136" s="179"/>
      <c r="B136" s="504"/>
      <c r="C136" s="508"/>
      <c r="D136" s="72" t="s">
        <v>276</v>
      </c>
      <c r="E136" s="73" t="s">
        <v>265</v>
      </c>
      <c r="F136" s="74" t="s">
        <v>25</v>
      </c>
      <c r="G136" s="75" t="s">
        <v>26</v>
      </c>
      <c r="H136" s="77">
        <v>497677</v>
      </c>
      <c r="I136" s="78">
        <f t="shared" si="2"/>
        <v>1</v>
      </c>
      <c r="J136" s="79"/>
      <c r="K136" s="79" t="s">
        <v>22</v>
      </c>
      <c r="L136" s="74" t="s">
        <v>25</v>
      </c>
      <c r="M136" s="74" t="s">
        <v>25</v>
      </c>
      <c r="N136" s="74" t="s">
        <v>27</v>
      </c>
      <c r="O136" s="440">
        <v>0</v>
      </c>
      <c r="P136" s="142"/>
      <c r="Q136" s="463">
        <v>497677</v>
      </c>
      <c r="R136" s="464" t="s">
        <v>266</v>
      </c>
      <c r="S136" s="137" t="s">
        <v>563</v>
      </c>
    </row>
    <row r="137" spans="1:19" ht="16.2" customHeight="1" x14ac:dyDescent="0.3">
      <c r="A137" s="179"/>
      <c r="B137" s="504"/>
      <c r="C137" s="508"/>
      <c r="D137" s="72" t="s">
        <v>286</v>
      </c>
      <c r="E137" s="73" t="s">
        <v>265</v>
      </c>
      <c r="F137" s="74" t="s">
        <v>25</v>
      </c>
      <c r="G137" s="75" t="s">
        <v>26</v>
      </c>
      <c r="H137" s="77">
        <v>300000</v>
      </c>
      <c r="I137" s="78">
        <f t="shared" si="2"/>
        <v>1</v>
      </c>
      <c r="J137" s="79"/>
      <c r="K137" s="79" t="s">
        <v>22</v>
      </c>
      <c r="L137" s="74" t="s">
        <v>25</v>
      </c>
      <c r="M137" s="74" t="s">
        <v>25</v>
      </c>
      <c r="N137" s="74" t="s">
        <v>27</v>
      </c>
      <c r="O137" s="440">
        <v>0</v>
      </c>
      <c r="P137" s="142"/>
      <c r="Q137" s="463">
        <v>300000</v>
      </c>
      <c r="R137" s="464" t="s">
        <v>266</v>
      </c>
      <c r="S137" s="137" t="s">
        <v>563</v>
      </c>
    </row>
    <row r="138" spans="1:19" ht="31.2" x14ac:dyDescent="0.3">
      <c r="A138" s="179"/>
      <c r="B138" s="504"/>
      <c r="C138" s="507"/>
      <c r="D138" s="72" t="s">
        <v>288</v>
      </c>
      <c r="E138" s="73" t="s">
        <v>265</v>
      </c>
      <c r="F138" s="74" t="s">
        <v>25</v>
      </c>
      <c r="G138" s="75" t="s">
        <v>26</v>
      </c>
      <c r="H138" s="77">
        <v>265081</v>
      </c>
      <c r="I138" s="78">
        <f t="shared" si="2"/>
        <v>1</v>
      </c>
      <c r="J138" s="79"/>
      <c r="K138" s="79" t="s">
        <v>22</v>
      </c>
      <c r="L138" s="74" t="s">
        <v>25</v>
      </c>
      <c r="M138" s="74" t="s">
        <v>25</v>
      </c>
      <c r="N138" s="74" t="s">
        <v>27</v>
      </c>
      <c r="O138" s="440">
        <v>0</v>
      </c>
      <c r="P138" s="142"/>
      <c r="Q138" s="463">
        <v>265081</v>
      </c>
      <c r="R138" s="464" t="s">
        <v>266</v>
      </c>
      <c r="S138" s="137" t="s">
        <v>563</v>
      </c>
    </row>
    <row r="139" spans="1:19" ht="16.8" customHeight="1" x14ac:dyDescent="0.3">
      <c r="A139" s="179"/>
      <c r="B139" s="504"/>
      <c r="C139" s="506" t="s">
        <v>555</v>
      </c>
      <c r="D139" s="72" t="s">
        <v>277</v>
      </c>
      <c r="E139" s="73" t="s">
        <v>278</v>
      </c>
      <c r="F139" s="74" t="s">
        <v>25</v>
      </c>
      <c r="G139" s="75" t="s">
        <v>26</v>
      </c>
      <c r="H139" s="77">
        <v>470000</v>
      </c>
      <c r="I139" s="78">
        <f t="shared" si="2"/>
        <v>1</v>
      </c>
      <c r="J139" s="79"/>
      <c r="K139" s="79" t="s">
        <v>22</v>
      </c>
      <c r="L139" s="74" t="s">
        <v>28</v>
      </c>
      <c r="M139" s="74" t="s">
        <v>28</v>
      </c>
      <c r="N139" s="74" t="s">
        <v>28</v>
      </c>
      <c r="O139" s="440">
        <v>9</v>
      </c>
      <c r="P139" s="142"/>
      <c r="Q139" s="463">
        <v>470000</v>
      </c>
      <c r="R139" s="464" t="s">
        <v>279</v>
      </c>
      <c r="S139" s="137" t="s">
        <v>563</v>
      </c>
    </row>
    <row r="140" spans="1:19" ht="16.2" customHeight="1" x14ac:dyDescent="0.3">
      <c r="A140" s="179"/>
      <c r="B140" s="504"/>
      <c r="C140" s="508"/>
      <c r="D140" s="72" t="s">
        <v>280</v>
      </c>
      <c r="E140" s="73" t="s">
        <v>281</v>
      </c>
      <c r="F140" s="74" t="s">
        <v>25</v>
      </c>
      <c r="G140" s="75" t="s">
        <v>26</v>
      </c>
      <c r="H140" s="77">
        <v>332147</v>
      </c>
      <c r="I140" s="78">
        <f t="shared" si="2"/>
        <v>0.54192872432989003</v>
      </c>
      <c r="J140" s="79"/>
      <c r="K140" s="79" t="s">
        <v>22</v>
      </c>
      <c r="L140" s="74" t="s">
        <v>25</v>
      </c>
      <c r="M140" s="74" t="s">
        <v>25</v>
      </c>
      <c r="N140" s="74" t="s">
        <v>27</v>
      </c>
      <c r="O140" s="440">
        <v>9</v>
      </c>
      <c r="P140" s="142"/>
      <c r="Q140" s="463">
        <v>180000</v>
      </c>
      <c r="R140" s="464" t="s">
        <v>282</v>
      </c>
      <c r="S140" s="137" t="s">
        <v>563</v>
      </c>
    </row>
    <row r="141" spans="1:19" ht="16.2" customHeight="1" x14ac:dyDescent="0.3">
      <c r="A141" s="179"/>
      <c r="B141" s="504"/>
      <c r="C141" s="507"/>
      <c r="D141" s="72" t="s">
        <v>293</v>
      </c>
      <c r="E141" s="73" t="s">
        <v>294</v>
      </c>
      <c r="F141" s="74" t="s">
        <v>28</v>
      </c>
      <c r="G141" s="415">
        <v>43800</v>
      </c>
      <c r="H141" s="77">
        <v>160000</v>
      </c>
      <c r="I141" s="78" t="str">
        <f t="shared" si="2"/>
        <v>n/a</v>
      </c>
      <c r="J141" s="79"/>
      <c r="K141" s="81" t="s">
        <v>32</v>
      </c>
      <c r="L141" s="76" t="s">
        <v>32</v>
      </c>
      <c r="M141" s="76" t="s">
        <v>32</v>
      </c>
      <c r="N141" s="76" t="s">
        <v>32</v>
      </c>
      <c r="O141" s="440" t="s">
        <v>32</v>
      </c>
      <c r="P141" s="142"/>
      <c r="Q141" s="463" t="s">
        <v>32</v>
      </c>
      <c r="R141" s="463"/>
      <c r="S141" s="137" t="s">
        <v>563</v>
      </c>
    </row>
    <row r="142" spans="1:19" ht="16.2" customHeight="1" x14ac:dyDescent="0.3">
      <c r="A142" s="179"/>
      <c r="B142" s="504"/>
      <c r="C142" s="506" t="s">
        <v>556</v>
      </c>
      <c r="D142" s="72" t="s">
        <v>248</v>
      </c>
      <c r="E142" s="73" t="s">
        <v>249</v>
      </c>
      <c r="F142" s="74" t="s">
        <v>25</v>
      </c>
      <c r="G142" s="75" t="s">
        <v>26</v>
      </c>
      <c r="H142" s="77">
        <v>4975047</v>
      </c>
      <c r="I142" s="78">
        <f t="shared" si="2"/>
        <v>0.34962664674323679</v>
      </c>
      <c r="J142" s="79"/>
      <c r="K142" s="79" t="s">
        <v>22</v>
      </c>
      <c r="L142" s="74" t="s">
        <v>25</v>
      </c>
      <c r="M142" s="74" t="s">
        <v>25</v>
      </c>
      <c r="N142" s="74" t="s">
        <v>27</v>
      </c>
      <c r="O142" s="440" t="s">
        <v>21</v>
      </c>
      <c r="P142" s="142"/>
      <c r="Q142" s="463">
        <v>1739409</v>
      </c>
      <c r="R142" s="464" t="s">
        <v>250</v>
      </c>
      <c r="S142" s="137" t="s">
        <v>563</v>
      </c>
    </row>
    <row r="143" spans="1:19" ht="31.2" x14ac:dyDescent="0.3">
      <c r="A143" s="179"/>
      <c r="B143" s="504"/>
      <c r="C143" s="507"/>
      <c r="D143" s="72" t="s">
        <v>253</v>
      </c>
      <c r="E143" s="73" t="s">
        <v>249</v>
      </c>
      <c r="F143" s="74" t="s">
        <v>25</v>
      </c>
      <c r="G143" s="75" t="s">
        <v>26</v>
      </c>
      <c r="H143" s="77">
        <v>4212251</v>
      </c>
      <c r="I143" s="78">
        <f t="shared" si="2"/>
        <v>0.37748842602209604</v>
      </c>
      <c r="J143" s="79"/>
      <c r="K143" s="79" t="s">
        <v>22</v>
      </c>
      <c r="L143" s="74" t="s">
        <v>25</v>
      </c>
      <c r="M143" s="74" t="s">
        <v>25</v>
      </c>
      <c r="N143" s="74" t="s">
        <v>27</v>
      </c>
      <c r="O143" s="440" t="s">
        <v>21</v>
      </c>
      <c r="P143" s="142"/>
      <c r="Q143" s="463">
        <v>1590076</v>
      </c>
      <c r="R143" s="464" t="s">
        <v>254</v>
      </c>
      <c r="S143" s="137" t="s">
        <v>563</v>
      </c>
    </row>
    <row r="144" spans="1:19" ht="16.2" customHeight="1" x14ac:dyDescent="0.3">
      <c r="A144" s="179"/>
      <c r="B144" s="504"/>
      <c r="C144" s="506" t="s">
        <v>559</v>
      </c>
      <c r="D144" s="72" t="s">
        <v>295</v>
      </c>
      <c r="E144" s="73" t="s">
        <v>262</v>
      </c>
      <c r="F144" s="74" t="s">
        <v>25</v>
      </c>
      <c r="G144" s="75" t="s">
        <v>26</v>
      </c>
      <c r="H144" s="77">
        <v>10724465</v>
      </c>
      <c r="I144" s="78">
        <f t="shared" si="2"/>
        <v>1</v>
      </c>
      <c r="J144" s="79"/>
      <c r="K144" s="79" t="s">
        <v>22</v>
      </c>
      <c r="L144" s="74" t="s">
        <v>25</v>
      </c>
      <c r="M144" s="74" t="s">
        <v>25</v>
      </c>
      <c r="N144" s="74" t="s">
        <v>27</v>
      </c>
      <c r="O144" s="440">
        <v>2</v>
      </c>
      <c r="P144" s="142"/>
      <c r="Q144" s="463">
        <v>10724465</v>
      </c>
      <c r="R144" s="464" t="s">
        <v>296</v>
      </c>
      <c r="S144" s="137" t="s">
        <v>563</v>
      </c>
    </row>
    <row r="145" spans="1:19" ht="16.2" customHeight="1" x14ac:dyDescent="0.3">
      <c r="A145" s="179"/>
      <c r="B145" s="504"/>
      <c r="C145" s="508"/>
      <c r="D145" s="72" t="s">
        <v>297</v>
      </c>
      <c r="E145" s="73" t="s">
        <v>262</v>
      </c>
      <c r="F145" s="74" t="s">
        <v>25</v>
      </c>
      <c r="G145" s="75" t="s">
        <v>26</v>
      </c>
      <c r="H145" s="77">
        <v>8204189</v>
      </c>
      <c r="I145" s="78">
        <f t="shared" si="2"/>
        <v>1</v>
      </c>
      <c r="J145" s="79"/>
      <c r="K145" s="79" t="s">
        <v>22</v>
      </c>
      <c r="L145" s="74" t="s">
        <v>25</v>
      </c>
      <c r="M145" s="74" t="s">
        <v>25</v>
      </c>
      <c r="N145" s="74" t="s">
        <v>28</v>
      </c>
      <c r="O145" s="440">
        <v>-2</v>
      </c>
      <c r="P145" s="142"/>
      <c r="Q145" s="463">
        <v>8204189</v>
      </c>
      <c r="R145" s="464" t="s">
        <v>298</v>
      </c>
      <c r="S145" s="137" t="s">
        <v>563</v>
      </c>
    </row>
    <row r="146" spans="1:19" ht="16.2" customHeight="1" x14ac:dyDescent="0.3">
      <c r="A146" s="179"/>
      <c r="B146" s="504"/>
      <c r="C146" s="508"/>
      <c r="D146" s="72" t="s">
        <v>299</v>
      </c>
      <c r="E146" s="73" t="s">
        <v>262</v>
      </c>
      <c r="F146" s="74" t="s">
        <v>25</v>
      </c>
      <c r="G146" s="75" t="s">
        <v>26</v>
      </c>
      <c r="H146" s="77">
        <v>7630373</v>
      </c>
      <c r="I146" s="78">
        <f t="shared" si="2"/>
        <v>1</v>
      </c>
      <c r="J146" s="79"/>
      <c r="K146" s="79" t="s">
        <v>22</v>
      </c>
      <c r="L146" s="74" t="s">
        <v>25</v>
      </c>
      <c r="M146" s="74" t="s">
        <v>25</v>
      </c>
      <c r="N146" s="74" t="s">
        <v>27</v>
      </c>
      <c r="O146" s="440">
        <v>-2</v>
      </c>
      <c r="P146" s="142"/>
      <c r="Q146" s="463">
        <v>7630373</v>
      </c>
      <c r="R146" s="464" t="s">
        <v>296</v>
      </c>
      <c r="S146" s="137" t="s">
        <v>563</v>
      </c>
    </row>
    <row r="147" spans="1:19" ht="28.8" customHeight="1" x14ac:dyDescent="0.3">
      <c r="A147" s="179"/>
      <c r="B147" s="504"/>
      <c r="C147" s="508"/>
      <c r="D147" s="72" t="s">
        <v>300</v>
      </c>
      <c r="E147" s="73" t="s">
        <v>262</v>
      </c>
      <c r="F147" s="74" t="s">
        <v>25</v>
      </c>
      <c r="G147" s="75" t="s">
        <v>26</v>
      </c>
      <c r="H147" s="77">
        <v>7156568</v>
      </c>
      <c r="I147" s="78">
        <f t="shared" si="2"/>
        <v>1</v>
      </c>
      <c r="J147" s="79"/>
      <c r="K147" s="79">
        <v>0.12</v>
      </c>
      <c r="L147" s="74" t="s">
        <v>25</v>
      </c>
      <c r="M147" s="74" t="s">
        <v>25</v>
      </c>
      <c r="N147" s="74" t="s">
        <v>27</v>
      </c>
      <c r="O147" s="440" t="s">
        <v>21</v>
      </c>
      <c r="P147" s="142"/>
      <c r="Q147" s="463">
        <v>7156568</v>
      </c>
      <c r="R147" s="464" t="s">
        <v>296</v>
      </c>
      <c r="S147" s="137" t="s">
        <v>563</v>
      </c>
    </row>
    <row r="148" spans="1:19" x14ac:dyDescent="0.3">
      <c r="A148" s="179"/>
      <c r="B148" s="504"/>
      <c r="C148" s="508"/>
      <c r="D148" s="72" t="s">
        <v>301</v>
      </c>
      <c r="E148" s="73" t="s">
        <v>262</v>
      </c>
      <c r="F148" s="74" t="s">
        <v>25</v>
      </c>
      <c r="G148" s="75" t="s">
        <v>26</v>
      </c>
      <c r="H148" s="77">
        <v>5069366</v>
      </c>
      <c r="I148" s="78">
        <f t="shared" si="2"/>
        <v>1</v>
      </c>
      <c r="J148" s="79"/>
      <c r="K148" s="79" t="s">
        <v>22</v>
      </c>
      <c r="L148" s="74" t="s">
        <v>28</v>
      </c>
      <c r="M148" s="74" t="s">
        <v>25</v>
      </c>
      <c r="N148" s="74" t="s">
        <v>27</v>
      </c>
      <c r="O148" s="440" t="s">
        <v>21</v>
      </c>
      <c r="P148" s="142"/>
      <c r="Q148" s="463">
        <v>5069366</v>
      </c>
      <c r="R148" s="464" t="s">
        <v>298</v>
      </c>
      <c r="S148" s="137" t="s">
        <v>563</v>
      </c>
    </row>
    <row r="149" spans="1:19" ht="16.2" customHeight="1" x14ac:dyDescent="0.3">
      <c r="A149" s="179"/>
      <c r="B149" s="504"/>
      <c r="C149" s="508"/>
      <c r="D149" s="72" t="s">
        <v>302</v>
      </c>
      <c r="E149" s="73" t="s">
        <v>262</v>
      </c>
      <c r="F149" s="74" t="s">
        <v>25</v>
      </c>
      <c r="G149" s="75" t="s">
        <v>26</v>
      </c>
      <c r="H149" s="77">
        <v>1839648</v>
      </c>
      <c r="I149" s="78">
        <f t="shared" si="2"/>
        <v>1</v>
      </c>
      <c r="J149" s="79"/>
      <c r="K149" s="79" t="s">
        <v>22</v>
      </c>
      <c r="L149" s="74" t="s">
        <v>25</v>
      </c>
      <c r="M149" s="74" t="s">
        <v>25</v>
      </c>
      <c r="N149" s="74" t="s">
        <v>27</v>
      </c>
      <c r="O149" s="440">
        <v>0</v>
      </c>
      <c r="P149" s="142"/>
      <c r="Q149" s="463">
        <v>1839648</v>
      </c>
      <c r="R149" s="464" t="s">
        <v>303</v>
      </c>
      <c r="S149" s="137" t="s">
        <v>563</v>
      </c>
    </row>
    <row r="150" spans="1:19" ht="16.2" customHeight="1" x14ac:dyDescent="0.3">
      <c r="A150" s="179"/>
      <c r="B150" s="504"/>
      <c r="C150" s="508"/>
      <c r="D150" s="72" t="s">
        <v>304</v>
      </c>
      <c r="E150" s="73" t="s">
        <v>262</v>
      </c>
      <c r="F150" s="74" t="s">
        <v>25</v>
      </c>
      <c r="G150" s="75" t="s">
        <v>26</v>
      </c>
      <c r="H150" s="77">
        <v>1810381</v>
      </c>
      <c r="I150" s="78">
        <f t="shared" si="2"/>
        <v>1</v>
      </c>
      <c r="J150" s="79">
        <v>0.14000000000000001</v>
      </c>
      <c r="K150" s="79" t="s">
        <v>22</v>
      </c>
      <c r="L150" s="74" t="s">
        <v>25</v>
      </c>
      <c r="M150" s="74" t="s">
        <v>25</v>
      </c>
      <c r="N150" s="74" t="s">
        <v>27</v>
      </c>
      <c r="O150" s="440">
        <v>0</v>
      </c>
      <c r="P150" s="142"/>
      <c r="Q150" s="463">
        <v>1810381</v>
      </c>
      <c r="R150" s="464" t="s">
        <v>296</v>
      </c>
      <c r="S150" s="137" t="s">
        <v>563</v>
      </c>
    </row>
    <row r="151" spans="1:19" ht="16.2" customHeight="1" x14ac:dyDescent="0.3">
      <c r="A151" s="179"/>
      <c r="B151" s="504"/>
      <c r="C151" s="508"/>
      <c r="D151" s="72" t="s">
        <v>309</v>
      </c>
      <c r="E151" s="73" t="s">
        <v>265</v>
      </c>
      <c r="F151" s="74" t="s">
        <v>25</v>
      </c>
      <c r="G151" s="75" t="s">
        <v>26</v>
      </c>
      <c r="H151" s="77">
        <v>320000</v>
      </c>
      <c r="I151" s="78">
        <f t="shared" si="2"/>
        <v>1</v>
      </c>
      <c r="J151" s="79"/>
      <c r="K151" s="79" t="s">
        <v>22</v>
      </c>
      <c r="L151" s="74" t="s">
        <v>28</v>
      </c>
      <c r="M151" s="74" t="s">
        <v>25</v>
      </c>
      <c r="N151" s="74" t="s">
        <v>27</v>
      </c>
      <c r="O151" s="440">
        <v>7</v>
      </c>
      <c r="P151" s="142"/>
      <c r="Q151" s="463">
        <v>320000</v>
      </c>
      <c r="R151" s="464" t="s">
        <v>310</v>
      </c>
      <c r="S151" s="137" t="s">
        <v>563</v>
      </c>
    </row>
    <row r="152" spans="1:19" ht="31.2" x14ac:dyDescent="0.3">
      <c r="A152" s="179"/>
      <c r="B152" s="504"/>
      <c r="C152" s="507"/>
      <c r="D152" s="72" t="s">
        <v>305</v>
      </c>
      <c r="E152" s="73" t="s">
        <v>262</v>
      </c>
      <c r="F152" s="74" t="s">
        <v>25</v>
      </c>
      <c r="G152" s="75" t="s">
        <v>26</v>
      </c>
      <c r="H152" s="77">
        <v>312805</v>
      </c>
      <c r="I152" s="78">
        <f t="shared" si="2"/>
        <v>1</v>
      </c>
      <c r="J152" s="79"/>
      <c r="K152" s="79" t="s">
        <v>22</v>
      </c>
      <c r="L152" s="74" t="s">
        <v>25</v>
      </c>
      <c r="M152" s="74" t="s">
        <v>25</v>
      </c>
      <c r="N152" s="74" t="s">
        <v>27</v>
      </c>
      <c r="O152" s="440" t="s">
        <v>21</v>
      </c>
      <c r="P152" s="142"/>
      <c r="Q152" s="463">
        <v>312805</v>
      </c>
      <c r="R152" s="464" t="s">
        <v>296</v>
      </c>
      <c r="S152" s="137" t="s">
        <v>563</v>
      </c>
    </row>
    <row r="153" spans="1:19" ht="30.6" customHeight="1" x14ac:dyDescent="0.3">
      <c r="A153" s="179"/>
      <c r="B153" s="504"/>
      <c r="C153" s="509" t="s">
        <v>558</v>
      </c>
      <c r="D153" s="72" t="s">
        <v>245</v>
      </c>
      <c r="E153" s="73" t="s">
        <v>246</v>
      </c>
      <c r="F153" s="74" t="s">
        <v>25</v>
      </c>
      <c r="G153" s="75" t="s">
        <v>26</v>
      </c>
      <c r="H153" s="77">
        <v>7973138</v>
      </c>
      <c r="I153" s="78">
        <f t="shared" si="2"/>
        <v>0.44314346496950136</v>
      </c>
      <c r="J153" s="79"/>
      <c r="K153" s="79" t="s">
        <v>22</v>
      </c>
      <c r="L153" s="74" t="s">
        <v>28</v>
      </c>
      <c r="M153" s="74" t="s">
        <v>25</v>
      </c>
      <c r="N153" s="74" t="s">
        <v>27</v>
      </c>
      <c r="O153" s="440">
        <v>9</v>
      </c>
      <c r="P153" s="142"/>
      <c r="Q153" s="463">
        <v>3533244</v>
      </c>
      <c r="R153" s="464" t="s">
        <v>247</v>
      </c>
      <c r="S153" s="137" t="s">
        <v>563</v>
      </c>
    </row>
    <row r="154" spans="1:19" ht="16.2" customHeight="1" x14ac:dyDescent="0.3">
      <c r="A154" s="179"/>
      <c r="B154" s="504"/>
      <c r="C154" s="510"/>
      <c r="D154" s="72" t="s">
        <v>258</v>
      </c>
      <c r="E154" s="73" t="s">
        <v>246</v>
      </c>
      <c r="F154" s="74" t="s">
        <v>25</v>
      </c>
      <c r="G154" s="75" t="s">
        <v>26</v>
      </c>
      <c r="H154" s="77">
        <v>2834661</v>
      </c>
      <c r="I154" s="78">
        <f t="shared" si="2"/>
        <v>1</v>
      </c>
      <c r="J154" s="79"/>
      <c r="K154" s="79" t="s">
        <v>22</v>
      </c>
      <c r="L154" s="74" t="s">
        <v>28</v>
      </c>
      <c r="M154" s="74" t="s">
        <v>25</v>
      </c>
      <c r="N154" s="74" t="s">
        <v>27</v>
      </c>
      <c r="O154" s="440">
        <v>9</v>
      </c>
      <c r="P154" s="142"/>
      <c r="Q154" s="463">
        <v>2834661</v>
      </c>
      <c r="R154" s="464" t="s">
        <v>259</v>
      </c>
      <c r="S154" s="137" t="s">
        <v>563</v>
      </c>
    </row>
    <row r="155" spans="1:19" ht="16.2" customHeight="1" thickBot="1" x14ac:dyDescent="0.35">
      <c r="A155" s="179"/>
      <c r="B155" s="505"/>
      <c r="C155" s="310" t="s">
        <v>557</v>
      </c>
      <c r="D155" s="308" t="s">
        <v>283</v>
      </c>
      <c r="E155" s="309" t="s">
        <v>284</v>
      </c>
      <c r="F155" s="310" t="s">
        <v>25</v>
      </c>
      <c r="G155" s="311" t="s">
        <v>26</v>
      </c>
      <c r="H155" s="312">
        <v>322639</v>
      </c>
      <c r="I155" s="313">
        <f t="shared" si="2"/>
        <v>0.44515077222530447</v>
      </c>
      <c r="J155" s="314"/>
      <c r="K155" s="314" t="s">
        <v>22</v>
      </c>
      <c r="L155" s="310" t="s">
        <v>28</v>
      </c>
      <c r="M155" s="310" t="s">
        <v>28</v>
      </c>
      <c r="N155" s="310" t="s">
        <v>28</v>
      </c>
      <c r="O155" s="441">
        <v>9</v>
      </c>
      <c r="P155" s="142"/>
      <c r="Q155" s="463">
        <v>143623</v>
      </c>
      <c r="R155" s="464" t="s">
        <v>285</v>
      </c>
      <c r="S155" s="137" t="s">
        <v>563</v>
      </c>
    </row>
    <row r="156" spans="1:19" ht="16.2" customHeight="1" thickTop="1" x14ac:dyDescent="0.3">
      <c r="A156" s="179"/>
      <c r="B156" s="497" t="s">
        <v>311</v>
      </c>
      <c r="C156" s="500" t="s">
        <v>312</v>
      </c>
      <c r="D156" s="293" t="s">
        <v>313</v>
      </c>
      <c r="E156" s="294" t="s">
        <v>314</v>
      </c>
      <c r="F156" s="295" t="s">
        <v>25</v>
      </c>
      <c r="G156" s="296" t="s">
        <v>26</v>
      </c>
      <c r="H156" s="297">
        <v>349000000</v>
      </c>
      <c r="I156" s="298">
        <f t="shared" si="2"/>
        <v>0.94</v>
      </c>
      <c r="J156" s="299"/>
      <c r="K156" s="299" t="s">
        <v>22</v>
      </c>
      <c r="L156" s="295" t="s">
        <v>25</v>
      </c>
      <c r="M156" s="295" t="s">
        <v>25</v>
      </c>
      <c r="N156" s="295" t="s">
        <v>25</v>
      </c>
      <c r="O156" s="300">
        <v>9</v>
      </c>
      <c r="P156" s="142"/>
      <c r="Q156" s="463">
        <v>328060000</v>
      </c>
      <c r="R156" s="464" t="s">
        <v>315</v>
      </c>
      <c r="S156" s="137" t="s">
        <v>563</v>
      </c>
    </row>
    <row r="157" spans="1:19" ht="15.6" customHeight="1" x14ac:dyDescent="0.3">
      <c r="A157" s="179"/>
      <c r="B157" s="498"/>
      <c r="C157" s="501"/>
      <c r="D157" s="83" t="s">
        <v>316</v>
      </c>
      <c r="E157" s="84" t="s">
        <v>314</v>
      </c>
      <c r="F157" s="82" t="s">
        <v>25</v>
      </c>
      <c r="G157" s="85" t="s">
        <v>26</v>
      </c>
      <c r="H157" s="87">
        <v>37239908</v>
      </c>
      <c r="I157" s="88">
        <f t="shared" si="2"/>
        <v>0.64999999462941749</v>
      </c>
      <c r="J157" s="89">
        <v>0.82</v>
      </c>
      <c r="K157" s="89">
        <v>0.83</v>
      </c>
      <c r="L157" s="82" t="s">
        <v>25</v>
      </c>
      <c r="M157" s="82" t="s">
        <v>25</v>
      </c>
      <c r="N157" s="82" t="s">
        <v>25</v>
      </c>
      <c r="O157" s="184">
        <v>9</v>
      </c>
      <c r="P157" s="142"/>
      <c r="Q157" s="463">
        <v>24205940</v>
      </c>
      <c r="R157" s="464" t="s">
        <v>317</v>
      </c>
      <c r="S157" s="137" t="s">
        <v>563</v>
      </c>
    </row>
    <row r="158" spans="1:19" ht="16.2" customHeight="1" x14ac:dyDescent="0.3">
      <c r="A158" s="179"/>
      <c r="B158" s="498"/>
      <c r="C158" s="501"/>
      <c r="D158" s="83" t="s">
        <v>318</v>
      </c>
      <c r="E158" s="84" t="s">
        <v>319</v>
      </c>
      <c r="F158" s="82" t="s">
        <v>25</v>
      </c>
      <c r="G158" s="85" t="s">
        <v>26</v>
      </c>
      <c r="H158" s="87">
        <v>4050000</v>
      </c>
      <c r="I158" s="88">
        <f t="shared" si="2"/>
        <v>0.46913580246913578</v>
      </c>
      <c r="J158" s="89"/>
      <c r="K158" s="89" t="s">
        <v>22</v>
      </c>
      <c r="L158" s="86" t="s">
        <v>32</v>
      </c>
      <c r="M158" s="82" t="s">
        <v>28</v>
      </c>
      <c r="N158" s="82" t="s">
        <v>28</v>
      </c>
      <c r="O158" s="184">
        <v>9</v>
      </c>
      <c r="P158" s="142"/>
      <c r="Q158" s="463">
        <v>1900000</v>
      </c>
      <c r="R158" s="464" t="s">
        <v>320</v>
      </c>
      <c r="S158" s="137" t="s">
        <v>563</v>
      </c>
    </row>
    <row r="159" spans="1:19" ht="15.6" customHeight="1" x14ac:dyDescent="0.3">
      <c r="A159" s="179"/>
      <c r="B159" s="498"/>
      <c r="C159" s="501" t="s">
        <v>321</v>
      </c>
      <c r="D159" s="83" t="s">
        <v>322</v>
      </c>
      <c r="E159" s="84" t="s">
        <v>314</v>
      </c>
      <c r="F159" s="82" t="s">
        <v>25</v>
      </c>
      <c r="G159" s="85" t="s">
        <v>26</v>
      </c>
      <c r="H159" s="87">
        <v>18720381</v>
      </c>
      <c r="I159" s="88">
        <f t="shared" si="2"/>
        <v>0.58999995780000414</v>
      </c>
      <c r="J159" s="89"/>
      <c r="K159" s="89" t="s">
        <v>22</v>
      </c>
      <c r="L159" s="86" t="s">
        <v>32</v>
      </c>
      <c r="M159" s="82" t="s">
        <v>25</v>
      </c>
      <c r="N159" s="82" t="s">
        <v>28</v>
      </c>
      <c r="O159" s="184">
        <v>6</v>
      </c>
      <c r="P159" s="142"/>
      <c r="Q159" s="463">
        <v>11045024</v>
      </c>
      <c r="R159" s="464" t="s">
        <v>323</v>
      </c>
      <c r="S159" s="137" t="s">
        <v>563</v>
      </c>
    </row>
    <row r="160" spans="1:19" ht="15.6" customHeight="1" x14ac:dyDescent="0.3">
      <c r="A160" s="179"/>
      <c r="B160" s="498"/>
      <c r="C160" s="501"/>
      <c r="D160" s="83" t="s">
        <v>324</v>
      </c>
      <c r="E160" s="84" t="s">
        <v>314</v>
      </c>
      <c r="F160" s="82" t="s">
        <v>25</v>
      </c>
      <c r="G160" s="85" t="s">
        <v>26</v>
      </c>
      <c r="H160" s="87">
        <v>6300000</v>
      </c>
      <c r="I160" s="88">
        <f t="shared" si="2"/>
        <v>0.91</v>
      </c>
      <c r="J160" s="89"/>
      <c r="K160" s="89" t="s">
        <v>22</v>
      </c>
      <c r="L160" s="86" t="s">
        <v>32</v>
      </c>
      <c r="M160" s="82" t="s">
        <v>25</v>
      </c>
      <c r="N160" s="82" t="s">
        <v>28</v>
      </c>
      <c r="O160" s="184">
        <v>9</v>
      </c>
      <c r="P160" s="142"/>
      <c r="Q160" s="463">
        <v>5733000</v>
      </c>
      <c r="R160" s="463" t="s">
        <v>325</v>
      </c>
      <c r="S160" s="137" t="s">
        <v>563</v>
      </c>
    </row>
    <row r="161" spans="1:19" ht="44.4" customHeight="1" x14ac:dyDescent="0.3">
      <c r="A161" s="179"/>
      <c r="B161" s="498"/>
      <c r="C161" s="432" t="s">
        <v>326</v>
      </c>
      <c r="D161" s="83" t="s">
        <v>327</v>
      </c>
      <c r="E161" s="90" t="s">
        <v>328</v>
      </c>
      <c r="F161" s="82" t="s">
        <v>25</v>
      </c>
      <c r="G161" s="85" t="s">
        <v>26</v>
      </c>
      <c r="H161" s="87">
        <v>5200000</v>
      </c>
      <c r="I161" s="88">
        <f t="shared" si="2"/>
        <v>1</v>
      </c>
      <c r="J161" s="89"/>
      <c r="K161" s="89" t="s">
        <v>22</v>
      </c>
      <c r="L161" s="86" t="s">
        <v>32</v>
      </c>
      <c r="M161" s="82" t="s">
        <v>28</v>
      </c>
      <c r="N161" s="82" t="s">
        <v>25</v>
      </c>
      <c r="O161" s="184">
        <v>7</v>
      </c>
      <c r="P161" s="142"/>
      <c r="Q161" s="463">
        <v>5200000</v>
      </c>
      <c r="R161" s="464" t="s">
        <v>329</v>
      </c>
      <c r="S161" s="137" t="s">
        <v>563</v>
      </c>
    </row>
    <row r="162" spans="1:19" ht="31.2" x14ac:dyDescent="0.3">
      <c r="A162" s="179"/>
      <c r="B162" s="498"/>
      <c r="C162" s="501" t="s">
        <v>330</v>
      </c>
      <c r="D162" s="83" t="s">
        <v>331</v>
      </c>
      <c r="E162" s="84" t="s">
        <v>332</v>
      </c>
      <c r="F162" s="82" t="s">
        <v>25</v>
      </c>
      <c r="G162" s="85" t="s">
        <v>26</v>
      </c>
      <c r="H162" s="87">
        <v>122000000</v>
      </c>
      <c r="I162" s="88">
        <f t="shared" si="2"/>
        <v>1</v>
      </c>
      <c r="J162" s="89"/>
      <c r="K162" s="89" t="s">
        <v>22</v>
      </c>
      <c r="L162" s="86" t="s">
        <v>32</v>
      </c>
      <c r="M162" s="82" t="s">
        <v>28</v>
      </c>
      <c r="N162" s="82" t="s">
        <v>25</v>
      </c>
      <c r="O162" s="184">
        <v>9</v>
      </c>
      <c r="P162" s="142"/>
      <c r="Q162" s="463">
        <v>122000000</v>
      </c>
      <c r="R162" s="464" t="s">
        <v>329</v>
      </c>
      <c r="S162" s="137" t="s">
        <v>563</v>
      </c>
    </row>
    <row r="163" spans="1:19" ht="16.2" customHeight="1" x14ac:dyDescent="0.3">
      <c r="A163" s="179"/>
      <c r="B163" s="498"/>
      <c r="C163" s="501"/>
      <c r="D163" s="83" t="s">
        <v>333</v>
      </c>
      <c r="E163" s="84" t="s">
        <v>314</v>
      </c>
      <c r="F163" s="82" t="s">
        <v>25</v>
      </c>
      <c r="G163" s="85" t="s">
        <v>26</v>
      </c>
      <c r="H163" s="87">
        <v>20000000</v>
      </c>
      <c r="I163" s="88">
        <f t="shared" si="2"/>
        <v>1</v>
      </c>
      <c r="J163" s="89"/>
      <c r="K163" s="89" t="s">
        <v>22</v>
      </c>
      <c r="L163" s="86" t="s">
        <v>32</v>
      </c>
      <c r="M163" s="82" t="s">
        <v>28</v>
      </c>
      <c r="N163" s="82" t="s">
        <v>28</v>
      </c>
      <c r="O163" s="184">
        <v>9</v>
      </c>
      <c r="P163" s="142"/>
      <c r="Q163" s="463">
        <v>20000000</v>
      </c>
      <c r="R163" s="463" t="s">
        <v>334</v>
      </c>
      <c r="S163" s="137" t="s">
        <v>563</v>
      </c>
    </row>
    <row r="164" spans="1:19" ht="16.2" customHeight="1" x14ac:dyDescent="0.3">
      <c r="A164" s="179"/>
      <c r="B164" s="498"/>
      <c r="C164" s="501"/>
      <c r="D164" s="83" t="s">
        <v>335</v>
      </c>
      <c r="E164" s="84" t="s">
        <v>336</v>
      </c>
      <c r="F164" s="82" t="s">
        <v>25</v>
      </c>
      <c r="G164" s="85" t="s">
        <v>26</v>
      </c>
      <c r="H164" s="87">
        <v>723089</v>
      </c>
      <c r="I164" s="88">
        <f t="shared" si="2"/>
        <v>1</v>
      </c>
      <c r="J164" s="89"/>
      <c r="K164" s="89" t="s">
        <v>22</v>
      </c>
      <c r="L164" s="86" t="s">
        <v>32</v>
      </c>
      <c r="M164" s="82" t="s">
        <v>28</v>
      </c>
      <c r="N164" s="82" t="s">
        <v>25</v>
      </c>
      <c r="O164" s="184">
        <v>8</v>
      </c>
      <c r="P164" s="142"/>
      <c r="Q164" s="463">
        <v>723089</v>
      </c>
      <c r="R164" s="464" t="s">
        <v>337</v>
      </c>
      <c r="S164" s="137" t="s">
        <v>563</v>
      </c>
    </row>
    <row r="165" spans="1:19" ht="16.2" customHeight="1" x14ac:dyDescent="0.3">
      <c r="A165" s="179"/>
      <c r="B165" s="498"/>
      <c r="C165" s="501"/>
      <c r="D165" s="83" t="s">
        <v>338</v>
      </c>
      <c r="E165" s="84" t="s">
        <v>339</v>
      </c>
      <c r="F165" s="82" t="s">
        <v>25</v>
      </c>
      <c r="G165" s="85" t="s">
        <v>26</v>
      </c>
      <c r="H165" s="87">
        <v>2390303</v>
      </c>
      <c r="I165" s="88">
        <f t="shared" si="2"/>
        <v>1</v>
      </c>
      <c r="J165" s="89"/>
      <c r="K165" s="89" t="s">
        <v>22</v>
      </c>
      <c r="L165" s="86" t="s">
        <v>32</v>
      </c>
      <c r="M165" s="82" t="s">
        <v>28</v>
      </c>
      <c r="N165" s="82" t="s">
        <v>27</v>
      </c>
      <c r="O165" s="184">
        <v>8</v>
      </c>
      <c r="P165" s="142"/>
      <c r="Q165" s="463">
        <v>2390303</v>
      </c>
      <c r="R165" s="464" t="s">
        <v>340</v>
      </c>
      <c r="S165" s="137" t="s">
        <v>563</v>
      </c>
    </row>
    <row r="166" spans="1:19" ht="18.600000000000001" customHeight="1" x14ac:dyDescent="0.3">
      <c r="A166" s="179"/>
      <c r="B166" s="498"/>
      <c r="C166" s="501"/>
      <c r="D166" s="83" t="s">
        <v>341</v>
      </c>
      <c r="E166" s="84" t="s">
        <v>342</v>
      </c>
      <c r="F166" s="82" t="s">
        <v>25</v>
      </c>
      <c r="G166" s="85" t="s">
        <v>26</v>
      </c>
      <c r="H166" s="87">
        <v>67151</v>
      </c>
      <c r="I166" s="88">
        <f t="shared" si="2"/>
        <v>1</v>
      </c>
      <c r="J166" s="89"/>
      <c r="K166" s="89" t="s">
        <v>22</v>
      </c>
      <c r="L166" s="86" t="s">
        <v>32</v>
      </c>
      <c r="M166" s="82" t="s">
        <v>28</v>
      </c>
      <c r="N166" s="82" t="s">
        <v>25</v>
      </c>
      <c r="O166" s="184">
        <v>6</v>
      </c>
      <c r="P166" s="142"/>
      <c r="Q166" s="463">
        <v>67151</v>
      </c>
      <c r="R166" s="463" t="s">
        <v>337</v>
      </c>
      <c r="S166" s="137" t="s">
        <v>563</v>
      </c>
    </row>
    <row r="167" spans="1:19" ht="16.2" customHeight="1" x14ac:dyDescent="0.3">
      <c r="A167" s="179"/>
      <c r="B167" s="498"/>
      <c r="C167" s="501" t="s">
        <v>343</v>
      </c>
      <c r="D167" s="83" t="s">
        <v>344</v>
      </c>
      <c r="E167" s="84" t="s">
        <v>314</v>
      </c>
      <c r="F167" s="82" t="s">
        <v>25</v>
      </c>
      <c r="G167" s="85" t="s">
        <v>26</v>
      </c>
      <c r="H167" s="87" t="s">
        <v>21</v>
      </c>
      <c r="I167" s="88" t="str">
        <f t="shared" si="2"/>
        <v>n/c</v>
      </c>
      <c r="J167" s="89"/>
      <c r="K167" s="89" t="s">
        <v>22</v>
      </c>
      <c r="L167" s="82" t="s">
        <v>25</v>
      </c>
      <c r="M167" s="82" t="s">
        <v>27</v>
      </c>
      <c r="N167" s="82" t="s">
        <v>25</v>
      </c>
      <c r="O167" s="184">
        <v>10</v>
      </c>
      <c r="P167" s="142"/>
      <c r="Q167" s="463">
        <v>27000000</v>
      </c>
      <c r="R167" s="464" t="s">
        <v>317</v>
      </c>
      <c r="S167" s="137" t="s">
        <v>563</v>
      </c>
    </row>
    <row r="168" spans="1:19" ht="16.2" customHeight="1" x14ac:dyDescent="0.3">
      <c r="A168" s="179"/>
      <c r="B168" s="498"/>
      <c r="C168" s="501"/>
      <c r="D168" s="83" t="s">
        <v>345</v>
      </c>
      <c r="E168" s="84" t="s">
        <v>332</v>
      </c>
      <c r="F168" s="82" t="s">
        <v>25</v>
      </c>
      <c r="G168" s="85" t="s">
        <v>26</v>
      </c>
      <c r="H168" s="87">
        <v>6000000</v>
      </c>
      <c r="I168" s="88" t="str">
        <f t="shared" si="2"/>
        <v>n/c</v>
      </c>
      <c r="J168" s="89"/>
      <c r="K168" s="89" t="s">
        <v>22</v>
      </c>
      <c r="L168" s="86" t="s">
        <v>32</v>
      </c>
      <c r="M168" s="82" t="s">
        <v>28</v>
      </c>
      <c r="N168" s="82" t="s">
        <v>25</v>
      </c>
      <c r="O168" s="184">
        <v>9</v>
      </c>
      <c r="P168" s="142"/>
      <c r="Q168" s="464" t="s">
        <v>21</v>
      </c>
      <c r="R168" s="464" t="s">
        <v>329</v>
      </c>
      <c r="S168" s="137" t="s">
        <v>563</v>
      </c>
    </row>
    <row r="169" spans="1:19" ht="31.2" x14ac:dyDescent="0.3">
      <c r="A169" s="179"/>
      <c r="B169" s="498"/>
      <c r="C169" s="501"/>
      <c r="D169" s="83" t="s">
        <v>346</v>
      </c>
      <c r="E169" s="84" t="s">
        <v>314</v>
      </c>
      <c r="F169" s="82" t="s">
        <v>25</v>
      </c>
      <c r="G169" s="85" t="s">
        <v>26</v>
      </c>
      <c r="H169" s="87" t="s">
        <v>21</v>
      </c>
      <c r="I169" s="88" t="str">
        <f t="shared" si="2"/>
        <v>n/c</v>
      </c>
      <c r="J169" s="89"/>
      <c r="K169" s="89" t="s">
        <v>22</v>
      </c>
      <c r="L169" s="82" t="s">
        <v>25</v>
      </c>
      <c r="M169" s="82" t="s">
        <v>27</v>
      </c>
      <c r="N169" s="82" t="s">
        <v>25</v>
      </c>
      <c r="O169" s="184">
        <v>9</v>
      </c>
      <c r="P169" s="142"/>
      <c r="Q169" s="463">
        <v>4100000</v>
      </c>
      <c r="R169" s="464" t="s">
        <v>317</v>
      </c>
      <c r="S169" s="137" t="s">
        <v>563</v>
      </c>
    </row>
    <row r="170" spans="1:19" ht="16.2" customHeight="1" x14ac:dyDescent="0.3">
      <c r="A170" s="179"/>
      <c r="B170" s="498"/>
      <c r="C170" s="501"/>
      <c r="D170" s="83" t="s">
        <v>347</v>
      </c>
      <c r="E170" s="84" t="s">
        <v>332</v>
      </c>
      <c r="F170" s="82" t="s">
        <v>25</v>
      </c>
      <c r="G170" s="85" t="s">
        <v>26</v>
      </c>
      <c r="H170" s="87">
        <v>460000</v>
      </c>
      <c r="I170" s="88">
        <f t="shared" si="2"/>
        <v>0.22</v>
      </c>
      <c r="J170" s="89"/>
      <c r="K170" s="89" t="s">
        <v>22</v>
      </c>
      <c r="L170" s="86" t="s">
        <v>32</v>
      </c>
      <c r="M170" s="82" t="s">
        <v>28</v>
      </c>
      <c r="N170" s="82" t="s">
        <v>25</v>
      </c>
      <c r="O170" s="184">
        <v>7</v>
      </c>
      <c r="P170" s="142"/>
      <c r="Q170" s="463">
        <v>101200</v>
      </c>
      <c r="R170" s="464" t="s">
        <v>329</v>
      </c>
      <c r="S170" s="137" t="s">
        <v>563</v>
      </c>
    </row>
    <row r="171" spans="1:19" ht="15.6" customHeight="1" x14ac:dyDescent="0.3">
      <c r="A171" s="179"/>
      <c r="B171" s="498"/>
      <c r="C171" s="501"/>
      <c r="D171" s="83" t="s">
        <v>348</v>
      </c>
      <c r="E171" s="84" t="s">
        <v>349</v>
      </c>
      <c r="F171" s="82" t="s">
        <v>25</v>
      </c>
      <c r="G171" s="85" t="s">
        <v>26</v>
      </c>
      <c r="H171" s="87">
        <v>60000000</v>
      </c>
      <c r="I171" s="88">
        <f t="shared" si="2"/>
        <v>0.45</v>
      </c>
      <c r="J171" s="89"/>
      <c r="K171" s="89" t="s">
        <v>22</v>
      </c>
      <c r="L171" s="82" t="s">
        <v>25</v>
      </c>
      <c r="M171" s="82" t="s">
        <v>25</v>
      </c>
      <c r="N171" s="82" t="s">
        <v>25</v>
      </c>
      <c r="O171" s="184">
        <v>2</v>
      </c>
      <c r="P171" s="142"/>
      <c r="Q171" s="463">
        <v>27000000</v>
      </c>
      <c r="R171" s="464" t="s">
        <v>350</v>
      </c>
      <c r="S171" s="137" t="s">
        <v>563</v>
      </c>
    </row>
    <row r="172" spans="1:19" ht="16.2" customHeight="1" x14ac:dyDescent="0.3">
      <c r="A172" s="179"/>
      <c r="B172" s="498"/>
      <c r="C172" s="501"/>
      <c r="D172" s="83" t="s">
        <v>351</v>
      </c>
      <c r="E172" s="84" t="s">
        <v>332</v>
      </c>
      <c r="F172" s="82" t="s">
        <v>25</v>
      </c>
      <c r="G172" s="85" t="s">
        <v>26</v>
      </c>
      <c r="H172" s="87">
        <v>50000000</v>
      </c>
      <c r="I172" s="88">
        <f t="shared" si="2"/>
        <v>1</v>
      </c>
      <c r="J172" s="89"/>
      <c r="K172" s="89" t="s">
        <v>22</v>
      </c>
      <c r="L172" s="86" t="s">
        <v>32</v>
      </c>
      <c r="M172" s="82" t="s">
        <v>28</v>
      </c>
      <c r="N172" s="82" t="s">
        <v>25</v>
      </c>
      <c r="O172" s="184">
        <v>7</v>
      </c>
      <c r="P172" s="142"/>
      <c r="Q172" s="463">
        <v>50000000</v>
      </c>
      <c r="R172" s="463" t="s">
        <v>352</v>
      </c>
      <c r="S172" s="137" t="s">
        <v>563</v>
      </c>
    </row>
    <row r="173" spans="1:19" ht="16.2" customHeight="1" x14ac:dyDescent="0.3">
      <c r="A173" s="179"/>
      <c r="B173" s="498"/>
      <c r="C173" s="501"/>
      <c r="D173" s="83" t="s">
        <v>353</v>
      </c>
      <c r="E173" s="84" t="s">
        <v>332</v>
      </c>
      <c r="F173" s="82" t="s">
        <v>25</v>
      </c>
      <c r="G173" s="85" t="s">
        <v>26</v>
      </c>
      <c r="H173" s="87">
        <v>10700000</v>
      </c>
      <c r="I173" s="88">
        <f t="shared" si="2"/>
        <v>0.93457943925233644</v>
      </c>
      <c r="J173" s="89"/>
      <c r="K173" s="89" t="s">
        <v>22</v>
      </c>
      <c r="L173" s="86" t="s">
        <v>32</v>
      </c>
      <c r="M173" s="82" t="s">
        <v>28</v>
      </c>
      <c r="N173" s="82" t="s">
        <v>25</v>
      </c>
      <c r="O173" s="184">
        <v>9</v>
      </c>
      <c r="P173" s="142"/>
      <c r="Q173" s="463">
        <v>10000000</v>
      </c>
      <c r="R173" s="464" t="s">
        <v>329</v>
      </c>
      <c r="S173" s="137" t="s">
        <v>563</v>
      </c>
    </row>
    <row r="174" spans="1:19" ht="37.200000000000003" customHeight="1" x14ac:dyDescent="0.3">
      <c r="A174" s="179"/>
      <c r="B174" s="498"/>
      <c r="C174" s="501"/>
      <c r="D174" s="83" t="s">
        <v>354</v>
      </c>
      <c r="E174" s="84" t="s">
        <v>332</v>
      </c>
      <c r="F174" s="82" t="s">
        <v>25</v>
      </c>
      <c r="G174" s="85" t="s">
        <v>26</v>
      </c>
      <c r="H174" s="87">
        <v>7000000</v>
      </c>
      <c r="I174" s="88">
        <f t="shared" si="2"/>
        <v>1</v>
      </c>
      <c r="J174" s="89"/>
      <c r="K174" s="89" t="s">
        <v>22</v>
      </c>
      <c r="L174" s="86" t="s">
        <v>32</v>
      </c>
      <c r="M174" s="86" t="s">
        <v>32</v>
      </c>
      <c r="N174" s="82" t="s">
        <v>25</v>
      </c>
      <c r="O174" s="184">
        <v>10</v>
      </c>
      <c r="P174" s="142"/>
      <c r="Q174" s="463">
        <v>7000000</v>
      </c>
      <c r="R174" s="464" t="s">
        <v>329</v>
      </c>
      <c r="S174" s="137" t="s">
        <v>563</v>
      </c>
    </row>
    <row r="175" spans="1:19" ht="16.2" customHeight="1" x14ac:dyDescent="0.3">
      <c r="A175" s="179"/>
      <c r="B175" s="498"/>
      <c r="C175" s="501"/>
      <c r="D175" s="83" t="s">
        <v>355</v>
      </c>
      <c r="E175" s="84" t="s">
        <v>332</v>
      </c>
      <c r="F175" s="82" t="s">
        <v>25</v>
      </c>
      <c r="G175" s="85" t="s">
        <v>26</v>
      </c>
      <c r="H175" s="87">
        <v>8700000</v>
      </c>
      <c r="I175" s="88">
        <f t="shared" si="2"/>
        <v>1</v>
      </c>
      <c r="J175" s="89"/>
      <c r="K175" s="89" t="s">
        <v>22</v>
      </c>
      <c r="L175" s="86" t="s">
        <v>32</v>
      </c>
      <c r="M175" s="86" t="s">
        <v>32</v>
      </c>
      <c r="N175" s="82" t="s">
        <v>25</v>
      </c>
      <c r="O175" s="184">
        <v>9</v>
      </c>
      <c r="P175" s="142"/>
      <c r="Q175" s="463">
        <v>8700000</v>
      </c>
      <c r="R175" s="464" t="s">
        <v>329</v>
      </c>
      <c r="S175" s="137" t="s">
        <v>563</v>
      </c>
    </row>
    <row r="176" spans="1:19" ht="29.4" customHeight="1" x14ac:dyDescent="0.3">
      <c r="A176" s="179"/>
      <c r="B176" s="498"/>
      <c r="C176" s="501"/>
      <c r="D176" s="83" t="s">
        <v>356</v>
      </c>
      <c r="E176" s="84" t="s">
        <v>332</v>
      </c>
      <c r="F176" s="82" t="s">
        <v>25</v>
      </c>
      <c r="G176" s="85" t="s">
        <v>26</v>
      </c>
      <c r="H176" s="87">
        <v>5900000</v>
      </c>
      <c r="I176" s="88">
        <f t="shared" si="2"/>
        <v>1</v>
      </c>
      <c r="J176" s="89"/>
      <c r="K176" s="89" t="s">
        <v>22</v>
      </c>
      <c r="L176" s="86" t="s">
        <v>32</v>
      </c>
      <c r="M176" s="86" t="s">
        <v>32</v>
      </c>
      <c r="N176" s="82" t="s">
        <v>25</v>
      </c>
      <c r="O176" s="184">
        <v>9</v>
      </c>
      <c r="P176" s="142"/>
      <c r="Q176" s="463">
        <v>5900000</v>
      </c>
      <c r="R176" s="464" t="s">
        <v>329</v>
      </c>
      <c r="S176" s="137" t="s">
        <v>563</v>
      </c>
    </row>
    <row r="177" spans="1:19" ht="46.8" x14ac:dyDescent="0.3">
      <c r="A177" s="179"/>
      <c r="B177" s="498"/>
      <c r="C177" s="501"/>
      <c r="D177" s="83" t="s">
        <v>357</v>
      </c>
      <c r="E177" s="84" t="s">
        <v>332</v>
      </c>
      <c r="F177" s="82" t="s">
        <v>25</v>
      </c>
      <c r="G177" s="85" t="s">
        <v>26</v>
      </c>
      <c r="H177" s="87">
        <v>3501500</v>
      </c>
      <c r="I177" s="88">
        <f t="shared" si="2"/>
        <v>0.71397972297586754</v>
      </c>
      <c r="J177" s="89"/>
      <c r="K177" s="89" t="s">
        <v>22</v>
      </c>
      <c r="L177" s="86" t="s">
        <v>32</v>
      </c>
      <c r="M177" s="82" t="s">
        <v>28</v>
      </c>
      <c r="N177" s="82" t="s">
        <v>25</v>
      </c>
      <c r="O177" s="184">
        <v>9</v>
      </c>
      <c r="P177" s="142"/>
      <c r="Q177" s="463">
        <v>2500000</v>
      </c>
      <c r="R177" s="464" t="s">
        <v>329</v>
      </c>
      <c r="S177" s="137" t="s">
        <v>563</v>
      </c>
    </row>
    <row r="178" spans="1:19" x14ac:dyDescent="0.3">
      <c r="A178" s="179"/>
      <c r="B178" s="498"/>
      <c r="C178" s="501"/>
      <c r="D178" s="83" t="s">
        <v>358</v>
      </c>
      <c r="E178" s="84" t="s">
        <v>332</v>
      </c>
      <c r="F178" s="82" t="s">
        <v>25</v>
      </c>
      <c r="G178" s="85" t="s">
        <v>26</v>
      </c>
      <c r="H178" s="87">
        <v>2800000</v>
      </c>
      <c r="I178" s="88">
        <f t="shared" ref="I178:I241" si="3">IF(Q178="n/a","n/a",IF(Q178="n/c","n/c",IF(H178="n/c","n/c",Q178/H178)))</f>
        <v>1</v>
      </c>
      <c r="J178" s="89"/>
      <c r="K178" s="89" t="s">
        <v>22</v>
      </c>
      <c r="L178" s="86" t="s">
        <v>32</v>
      </c>
      <c r="M178" s="82" t="s">
        <v>28</v>
      </c>
      <c r="N178" s="82" t="s">
        <v>25</v>
      </c>
      <c r="O178" s="184">
        <v>7</v>
      </c>
      <c r="P178" s="142"/>
      <c r="Q178" s="463">
        <v>2800000</v>
      </c>
      <c r="R178" s="464" t="s">
        <v>329</v>
      </c>
      <c r="S178" s="137" t="s">
        <v>563</v>
      </c>
    </row>
    <row r="179" spans="1:19" ht="32.4" customHeight="1" x14ac:dyDescent="0.3">
      <c r="A179" s="179"/>
      <c r="B179" s="498"/>
      <c r="C179" s="501"/>
      <c r="D179" s="83" t="s">
        <v>359</v>
      </c>
      <c r="E179" s="84" t="s">
        <v>332</v>
      </c>
      <c r="F179" s="82" t="s">
        <v>25</v>
      </c>
      <c r="G179" s="85" t="s">
        <v>26</v>
      </c>
      <c r="H179" s="87">
        <v>2100000</v>
      </c>
      <c r="I179" s="88">
        <f t="shared" si="3"/>
        <v>1</v>
      </c>
      <c r="J179" s="89"/>
      <c r="K179" s="89" t="s">
        <v>22</v>
      </c>
      <c r="L179" s="86" t="s">
        <v>32</v>
      </c>
      <c r="M179" s="82" t="s">
        <v>28</v>
      </c>
      <c r="N179" s="82" t="s">
        <v>25</v>
      </c>
      <c r="O179" s="184">
        <v>9</v>
      </c>
      <c r="P179" s="142"/>
      <c r="Q179" s="463">
        <v>2100000</v>
      </c>
      <c r="R179" s="464" t="s">
        <v>329</v>
      </c>
      <c r="S179" s="137" t="s">
        <v>563</v>
      </c>
    </row>
    <row r="180" spans="1:19" x14ac:dyDescent="0.3">
      <c r="A180" s="179"/>
      <c r="B180" s="498"/>
      <c r="C180" s="501"/>
      <c r="D180" s="83" t="s">
        <v>360</v>
      </c>
      <c r="E180" s="84" t="s">
        <v>361</v>
      </c>
      <c r="F180" s="82" t="s">
        <v>25</v>
      </c>
      <c r="G180" s="85" t="s">
        <v>26</v>
      </c>
      <c r="H180" s="87">
        <v>691000</v>
      </c>
      <c r="I180" s="88">
        <f t="shared" si="3"/>
        <v>0.14471780028943559</v>
      </c>
      <c r="J180" s="89"/>
      <c r="K180" s="89" t="s">
        <v>22</v>
      </c>
      <c r="L180" s="82" t="s">
        <v>25</v>
      </c>
      <c r="M180" s="82" t="s">
        <v>25</v>
      </c>
      <c r="N180" s="82" t="s">
        <v>28</v>
      </c>
      <c r="O180" s="184" t="s">
        <v>21</v>
      </c>
      <c r="P180" s="142"/>
      <c r="Q180" s="463">
        <v>100000</v>
      </c>
      <c r="R180" s="464" t="s">
        <v>362</v>
      </c>
      <c r="S180" s="137" t="s">
        <v>563</v>
      </c>
    </row>
    <row r="181" spans="1:19" ht="16.2" customHeight="1" thickBot="1" x14ac:dyDescent="0.35">
      <c r="A181" s="179"/>
      <c r="B181" s="499"/>
      <c r="C181" s="502"/>
      <c r="D181" s="324" t="s">
        <v>363</v>
      </c>
      <c r="E181" s="325" t="s">
        <v>349</v>
      </c>
      <c r="F181" s="326" t="s">
        <v>25</v>
      </c>
      <c r="G181" s="327" t="s">
        <v>26</v>
      </c>
      <c r="H181" s="328">
        <v>172753</v>
      </c>
      <c r="I181" s="329">
        <f t="shared" si="3"/>
        <v>0.90000173658344573</v>
      </c>
      <c r="J181" s="330"/>
      <c r="K181" s="330" t="s">
        <v>22</v>
      </c>
      <c r="L181" s="331" t="s">
        <v>25</v>
      </c>
      <c r="M181" s="326" t="s">
        <v>25</v>
      </c>
      <c r="N181" s="326" t="s">
        <v>27</v>
      </c>
      <c r="O181" s="332">
        <v>7</v>
      </c>
      <c r="P181" s="142"/>
      <c r="Q181" s="463">
        <v>155478</v>
      </c>
      <c r="R181" s="464" t="s">
        <v>364</v>
      </c>
      <c r="S181" s="137" t="s">
        <v>563</v>
      </c>
    </row>
    <row r="182" spans="1:19" ht="15.6" customHeight="1" thickTop="1" x14ac:dyDescent="0.3">
      <c r="A182" s="179"/>
      <c r="B182" s="517" t="s">
        <v>365</v>
      </c>
      <c r="C182" s="518"/>
      <c r="D182" s="315" t="s">
        <v>366</v>
      </c>
      <c r="E182" s="316" t="s">
        <v>367</v>
      </c>
      <c r="F182" s="317" t="s">
        <v>25</v>
      </c>
      <c r="G182" s="318" t="s">
        <v>26</v>
      </c>
      <c r="H182" s="319">
        <v>2800000</v>
      </c>
      <c r="I182" s="320">
        <f t="shared" si="3"/>
        <v>0.9821428571428571</v>
      </c>
      <c r="J182" s="321"/>
      <c r="K182" s="321" t="s">
        <v>22</v>
      </c>
      <c r="L182" s="322" t="s">
        <v>32</v>
      </c>
      <c r="M182" s="317" t="s">
        <v>25</v>
      </c>
      <c r="N182" s="317" t="s">
        <v>25</v>
      </c>
      <c r="O182" s="323">
        <v>-3</v>
      </c>
      <c r="P182" s="142"/>
      <c r="Q182" s="463">
        <v>2750000</v>
      </c>
      <c r="R182" s="464" t="s">
        <v>368</v>
      </c>
      <c r="S182" s="137" t="s">
        <v>563</v>
      </c>
    </row>
    <row r="183" spans="1:19" ht="15.6" customHeight="1" x14ac:dyDescent="0.3">
      <c r="A183" s="179"/>
      <c r="B183" s="519"/>
      <c r="C183" s="520"/>
      <c r="D183" s="91" t="s">
        <v>369</v>
      </c>
      <c r="E183" s="92" t="s">
        <v>370</v>
      </c>
      <c r="F183" s="93" t="s">
        <v>25</v>
      </c>
      <c r="G183" s="94" t="s">
        <v>26</v>
      </c>
      <c r="H183" s="95">
        <v>1300000</v>
      </c>
      <c r="I183" s="96">
        <f t="shared" si="3"/>
        <v>0.35</v>
      </c>
      <c r="J183" s="97"/>
      <c r="K183" s="97" t="s">
        <v>22</v>
      </c>
      <c r="L183" s="93" t="s">
        <v>28</v>
      </c>
      <c r="M183" s="93" t="s">
        <v>28</v>
      </c>
      <c r="N183" s="93" t="s">
        <v>25</v>
      </c>
      <c r="O183" s="185">
        <v>8</v>
      </c>
      <c r="P183" s="142"/>
      <c r="Q183" s="463">
        <v>455000</v>
      </c>
      <c r="R183" s="463" t="s">
        <v>371</v>
      </c>
      <c r="S183" s="137" t="s">
        <v>563</v>
      </c>
    </row>
    <row r="184" spans="1:19" ht="15.6" customHeight="1" x14ac:dyDescent="0.3">
      <c r="A184" s="179"/>
      <c r="B184" s="519"/>
      <c r="C184" s="520"/>
      <c r="D184" s="91" t="s">
        <v>372</v>
      </c>
      <c r="E184" s="92" t="s">
        <v>370</v>
      </c>
      <c r="F184" s="93" t="s">
        <v>25</v>
      </c>
      <c r="G184" s="94" t="s">
        <v>26</v>
      </c>
      <c r="H184" s="95">
        <v>760000</v>
      </c>
      <c r="I184" s="96">
        <f t="shared" si="3"/>
        <v>0.5</v>
      </c>
      <c r="J184" s="97"/>
      <c r="K184" s="97" t="s">
        <v>22</v>
      </c>
      <c r="L184" s="93" t="s">
        <v>28</v>
      </c>
      <c r="M184" s="93" t="s">
        <v>28</v>
      </c>
      <c r="N184" s="93" t="s">
        <v>25</v>
      </c>
      <c r="O184" s="185">
        <v>8</v>
      </c>
      <c r="P184" s="142"/>
      <c r="Q184" s="463">
        <v>380000</v>
      </c>
      <c r="R184" s="463" t="s">
        <v>371</v>
      </c>
      <c r="S184" s="137" t="s">
        <v>563</v>
      </c>
    </row>
    <row r="185" spans="1:19" ht="34.200000000000003" customHeight="1" x14ac:dyDescent="0.3">
      <c r="A185" s="179"/>
      <c r="B185" s="519"/>
      <c r="C185" s="520"/>
      <c r="D185" s="91" t="s">
        <v>373</v>
      </c>
      <c r="E185" s="92" t="s">
        <v>370</v>
      </c>
      <c r="F185" s="93" t="s">
        <v>28</v>
      </c>
      <c r="G185" s="416">
        <v>44531</v>
      </c>
      <c r="H185" s="95">
        <v>558539</v>
      </c>
      <c r="I185" s="96" t="str">
        <f t="shared" si="3"/>
        <v>n/a</v>
      </c>
      <c r="J185" s="97"/>
      <c r="K185" s="99" t="s">
        <v>32</v>
      </c>
      <c r="L185" s="98" t="s">
        <v>32</v>
      </c>
      <c r="M185" s="98" t="s">
        <v>32</v>
      </c>
      <c r="N185" s="98" t="s">
        <v>32</v>
      </c>
      <c r="O185" s="185" t="s">
        <v>32</v>
      </c>
      <c r="P185" s="142"/>
      <c r="Q185" s="463" t="s">
        <v>32</v>
      </c>
      <c r="R185" s="463"/>
      <c r="S185" s="137" t="s">
        <v>563</v>
      </c>
    </row>
    <row r="186" spans="1:19" ht="15.6" customHeight="1" x14ac:dyDescent="0.3">
      <c r="A186" s="179"/>
      <c r="B186" s="519"/>
      <c r="C186" s="520"/>
      <c r="D186" s="91" t="s">
        <v>374</v>
      </c>
      <c r="E186" s="92" t="s">
        <v>375</v>
      </c>
      <c r="F186" s="93" t="s">
        <v>25</v>
      </c>
      <c r="G186" s="94" t="s">
        <v>26</v>
      </c>
      <c r="H186" s="95">
        <v>300000</v>
      </c>
      <c r="I186" s="96">
        <f t="shared" si="3"/>
        <v>0.83333333333333337</v>
      </c>
      <c r="J186" s="97"/>
      <c r="K186" s="97" t="s">
        <v>22</v>
      </c>
      <c r="L186" s="93" t="s">
        <v>28</v>
      </c>
      <c r="M186" s="93" t="s">
        <v>28</v>
      </c>
      <c r="N186" s="93" t="s">
        <v>27</v>
      </c>
      <c r="O186" s="185">
        <v>7</v>
      </c>
      <c r="P186" s="142"/>
      <c r="Q186" s="463">
        <v>250000</v>
      </c>
      <c r="R186" s="464" t="s">
        <v>376</v>
      </c>
      <c r="S186" s="137" t="s">
        <v>563</v>
      </c>
    </row>
    <row r="187" spans="1:19" ht="29.4" customHeight="1" x14ac:dyDescent="0.3">
      <c r="A187" s="179"/>
      <c r="B187" s="519"/>
      <c r="C187" s="520"/>
      <c r="D187" s="91" t="s">
        <v>377</v>
      </c>
      <c r="E187" s="92" t="s">
        <v>370</v>
      </c>
      <c r="F187" s="93" t="s">
        <v>28</v>
      </c>
      <c r="G187" s="416">
        <v>44531</v>
      </c>
      <c r="H187" s="95">
        <v>287222</v>
      </c>
      <c r="I187" s="96" t="str">
        <f t="shared" si="3"/>
        <v>n/a</v>
      </c>
      <c r="J187" s="97"/>
      <c r="K187" s="99" t="s">
        <v>32</v>
      </c>
      <c r="L187" s="98" t="s">
        <v>32</v>
      </c>
      <c r="M187" s="98" t="s">
        <v>32</v>
      </c>
      <c r="N187" s="98" t="s">
        <v>32</v>
      </c>
      <c r="O187" s="185" t="s">
        <v>32</v>
      </c>
      <c r="P187" s="142"/>
      <c r="Q187" s="463" t="s">
        <v>32</v>
      </c>
      <c r="R187" s="463"/>
      <c r="S187" s="137" t="s">
        <v>563</v>
      </c>
    </row>
    <row r="188" spans="1:19" ht="15.6" customHeight="1" x14ac:dyDescent="0.3">
      <c r="A188" s="179"/>
      <c r="B188" s="519"/>
      <c r="C188" s="520"/>
      <c r="D188" s="91" t="s">
        <v>378</v>
      </c>
      <c r="E188" s="92" t="s">
        <v>370</v>
      </c>
      <c r="F188" s="93" t="s">
        <v>25</v>
      </c>
      <c r="G188" s="94" t="s">
        <v>26</v>
      </c>
      <c r="H188" s="95">
        <v>270000</v>
      </c>
      <c r="I188" s="96">
        <f t="shared" si="3"/>
        <v>4.0740740740740744E-2</v>
      </c>
      <c r="J188" s="97"/>
      <c r="K188" s="97" t="s">
        <v>22</v>
      </c>
      <c r="L188" s="93" t="s">
        <v>25</v>
      </c>
      <c r="M188" s="93" t="s">
        <v>25</v>
      </c>
      <c r="N188" s="93" t="s">
        <v>27</v>
      </c>
      <c r="O188" s="185">
        <v>7</v>
      </c>
      <c r="P188" s="142"/>
      <c r="Q188" s="463">
        <v>11000</v>
      </c>
      <c r="R188" s="464" t="s">
        <v>379</v>
      </c>
      <c r="S188" s="137" t="s">
        <v>563</v>
      </c>
    </row>
    <row r="189" spans="1:19" ht="35.700000000000003" customHeight="1" x14ac:dyDescent="0.3">
      <c r="A189" s="179"/>
      <c r="B189" s="519"/>
      <c r="C189" s="520"/>
      <c r="D189" s="91" t="s">
        <v>380</v>
      </c>
      <c r="E189" s="92" t="s">
        <v>381</v>
      </c>
      <c r="F189" s="93" t="s">
        <v>28</v>
      </c>
      <c r="G189" s="416">
        <v>43830</v>
      </c>
      <c r="H189" s="95">
        <v>200000</v>
      </c>
      <c r="I189" s="96" t="str">
        <f t="shared" si="3"/>
        <v>n/a</v>
      </c>
      <c r="J189" s="97"/>
      <c r="K189" s="99" t="s">
        <v>32</v>
      </c>
      <c r="L189" s="98" t="s">
        <v>32</v>
      </c>
      <c r="M189" s="98" t="s">
        <v>32</v>
      </c>
      <c r="N189" s="98" t="s">
        <v>32</v>
      </c>
      <c r="O189" s="185" t="s">
        <v>32</v>
      </c>
      <c r="P189" s="142"/>
      <c r="Q189" s="463" t="s">
        <v>32</v>
      </c>
      <c r="R189" s="463"/>
      <c r="S189" s="137" t="s">
        <v>563</v>
      </c>
    </row>
    <row r="190" spans="1:19" ht="15.6" customHeight="1" x14ac:dyDescent="0.3">
      <c r="A190" s="179"/>
      <c r="B190" s="519"/>
      <c r="C190" s="520"/>
      <c r="D190" s="91" t="s">
        <v>382</v>
      </c>
      <c r="E190" s="92" t="s">
        <v>370</v>
      </c>
      <c r="F190" s="93" t="s">
        <v>28</v>
      </c>
      <c r="G190" s="416">
        <v>44531</v>
      </c>
      <c r="H190" s="95">
        <v>177020</v>
      </c>
      <c r="I190" s="96" t="str">
        <f t="shared" si="3"/>
        <v>n/a</v>
      </c>
      <c r="J190" s="97"/>
      <c r="K190" s="99" t="s">
        <v>32</v>
      </c>
      <c r="L190" s="98" t="s">
        <v>32</v>
      </c>
      <c r="M190" s="98" t="s">
        <v>32</v>
      </c>
      <c r="N190" s="98" t="s">
        <v>32</v>
      </c>
      <c r="O190" s="185" t="s">
        <v>32</v>
      </c>
      <c r="P190" s="142"/>
      <c r="Q190" s="463" t="s">
        <v>32</v>
      </c>
      <c r="R190" s="463"/>
      <c r="S190" s="137" t="s">
        <v>563</v>
      </c>
    </row>
    <row r="191" spans="1:19" ht="34.950000000000003" customHeight="1" x14ac:dyDescent="0.3">
      <c r="A191" s="179"/>
      <c r="B191" s="519"/>
      <c r="C191" s="520"/>
      <c r="D191" s="91" t="s">
        <v>383</v>
      </c>
      <c r="E191" s="92" t="s">
        <v>370</v>
      </c>
      <c r="F191" s="93" t="s">
        <v>28</v>
      </c>
      <c r="G191" s="416">
        <v>44531</v>
      </c>
      <c r="H191" s="95">
        <v>157287</v>
      </c>
      <c r="I191" s="96" t="str">
        <f t="shared" si="3"/>
        <v>n/a</v>
      </c>
      <c r="J191" s="97"/>
      <c r="K191" s="99" t="s">
        <v>32</v>
      </c>
      <c r="L191" s="98" t="s">
        <v>32</v>
      </c>
      <c r="M191" s="98" t="s">
        <v>32</v>
      </c>
      <c r="N191" s="98" t="s">
        <v>32</v>
      </c>
      <c r="O191" s="185" t="s">
        <v>32</v>
      </c>
      <c r="P191" s="142"/>
      <c r="Q191" s="463" t="s">
        <v>32</v>
      </c>
      <c r="R191" s="463"/>
      <c r="S191" s="137" t="s">
        <v>563</v>
      </c>
    </row>
    <row r="192" spans="1:19" ht="16.2" customHeight="1" x14ac:dyDescent="0.3">
      <c r="A192" s="179"/>
      <c r="B192" s="519"/>
      <c r="C192" s="520"/>
      <c r="D192" s="91" t="s">
        <v>384</v>
      </c>
      <c r="E192" s="92" t="s">
        <v>370</v>
      </c>
      <c r="F192" s="93" t="s">
        <v>28</v>
      </c>
      <c r="G192" s="416">
        <v>44531</v>
      </c>
      <c r="H192" s="95">
        <v>157000</v>
      </c>
      <c r="I192" s="96" t="str">
        <f t="shared" si="3"/>
        <v>n/a</v>
      </c>
      <c r="J192" s="97"/>
      <c r="K192" s="99" t="s">
        <v>32</v>
      </c>
      <c r="L192" s="98" t="s">
        <v>32</v>
      </c>
      <c r="M192" s="98" t="s">
        <v>32</v>
      </c>
      <c r="N192" s="98" t="s">
        <v>32</v>
      </c>
      <c r="O192" s="185" t="s">
        <v>32</v>
      </c>
      <c r="P192" s="142"/>
      <c r="Q192" s="463" t="s">
        <v>32</v>
      </c>
      <c r="R192" s="463"/>
      <c r="S192" s="137" t="s">
        <v>563</v>
      </c>
    </row>
    <row r="193" spans="1:19" ht="31.2" x14ac:dyDescent="0.3">
      <c r="A193" s="179"/>
      <c r="B193" s="519"/>
      <c r="C193" s="520"/>
      <c r="D193" s="91" t="s">
        <v>385</v>
      </c>
      <c r="E193" s="92" t="s">
        <v>370</v>
      </c>
      <c r="F193" s="93" t="s">
        <v>25</v>
      </c>
      <c r="G193" s="94" t="s">
        <v>26</v>
      </c>
      <c r="H193" s="95">
        <v>120000</v>
      </c>
      <c r="I193" s="96">
        <f t="shared" si="3"/>
        <v>1</v>
      </c>
      <c r="J193" s="97"/>
      <c r="K193" s="97" t="s">
        <v>22</v>
      </c>
      <c r="L193" s="93" t="s">
        <v>28</v>
      </c>
      <c r="M193" s="93" t="s">
        <v>28</v>
      </c>
      <c r="N193" s="93" t="s">
        <v>25</v>
      </c>
      <c r="O193" s="185">
        <v>8</v>
      </c>
      <c r="P193" s="142"/>
      <c r="Q193" s="463">
        <v>120000</v>
      </c>
      <c r="R193" s="464" t="s">
        <v>386</v>
      </c>
      <c r="S193" s="137" t="s">
        <v>563</v>
      </c>
    </row>
    <row r="194" spans="1:19" ht="16.2" customHeight="1" x14ac:dyDescent="0.3">
      <c r="A194" s="179"/>
      <c r="B194" s="519"/>
      <c r="C194" s="520"/>
      <c r="D194" s="91" t="s">
        <v>387</v>
      </c>
      <c r="E194" s="92" t="s">
        <v>375</v>
      </c>
      <c r="F194" s="93" t="s">
        <v>25</v>
      </c>
      <c r="G194" s="94" t="s">
        <v>26</v>
      </c>
      <c r="H194" s="95">
        <v>100000</v>
      </c>
      <c r="I194" s="96">
        <f t="shared" si="3"/>
        <v>1</v>
      </c>
      <c r="J194" s="97"/>
      <c r="K194" s="97" t="s">
        <v>22</v>
      </c>
      <c r="L194" s="93" t="s">
        <v>28</v>
      </c>
      <c r="M194" s="93" t="s">
        <v>27</v>
      </c>
      <c r="N194" s="93" t="s">
        <v>28</v>
      </c>
      <c r="O194" s="185">
        <v>8</v>
      </c>
      <c r="P194" s="142"/>
      <c r="Q194" s="463">
        <v>100000</v>
      </c>
      <c r="R194" s="464" t="s">
        <v>388</v>
      </c>
      <c r="S194" s="137" t="s">
        <v>563</v>
      </c>
    </row>
    <row r="195" spans="1:19" ht="16.2" customHeight="1" x14ac:dyDescent="0.3">
      <c r="A195" s="179"/>
      <c r="B195" s="519"/>
      <c r="C195" s="520"/>
      <c r="D195" s="91" t="s">
        <v>389</v>
      </c>
      <c r="E195" s="92" t="s">
        <v>390</v>
      </c>
      <c r="F195" s="93" t="s">
        <v>25</v>
      </c>
      <c r="G195" s="94" t="s">
        <v>26</v>
      </c>
      <c r="H195" s="95">
        <v>95000</v>
      </c>
      <c r="I195" s="96">
        <f t="shared" si="3"/>
        <v>0.94736842105263153</v>
      </c>
      <c r="J195" s="97"/>
      <c r="K195" s="97" t="s">
        <v>22</v>
      </c>
      <c r="L195" s="93" t="s">
        <v>28</v>
      </c>
      <c r="M195" s="93" t="s">
        <v>28</v>
      </c>
      <c r="N195" s="93" t="s">
        <v>28</v>
      </c>
      <c r="O195" s="185">
        <v>-3</v>
      </c>
      <c r="P195" s="142"/>
      <c r="Q195" s="463">
        <v>90000</v>
      </c>
      <c r="R195" s="464" t="s">
        <v>391</v>
      </c>
      <c r="S195" s="137" t="s">
        <v>563</v>
      </c>
    </row>
    <row r="196" spans="1:19" ht="16.2" customHeight="1" x14ac:dyDescent="0.3">
      <c r="A196" s="179"/>
      <c r="B196" s="519"/>
      <c r="C196" s="520"/>
      <c r="D196" s="91" t="s">
        <v>392</v>
      </c>
      <c r="E196" s="92" t="s">
        <v>370</v>
      </c>
      <c r="F196" s="93" t="s">
        <v>28</v>
      </c>
      <c r="G196" s="416">
        <v>44531</v>
      </c>
      <c r="H196" s="95">
        <v>90297</v>
      </c>
      <c r="I196" s="96" t="str">
        <f t="shared" si="3"/>
        <v>n/a</v>
      </c>
      <c r="J196" s="97"/>
      <c r="K196" s="99" t="s">
        <v>32</v>
      </c>
      <c r="L196" s="98" t="s">
        <v>32</v>
      </c>
      <c r="M196" s="98" t="s">
        <v>32</v>
      </c>
      <c r="N196" s="98" t="s">
        <v>32</v>
      </c>
      <c r="O196" s="185" t="s">
        <v>32</v>
      </c>
      <c r="P196" s="142"/>
      <c r="Q196" s="463" t="s">
        <v>32</v>
      </c>
      <c r="R196" s="463"/>
      <c r="S196" s="137" t="s">
        <v>563</v>
      </c>
    </row>
    <row r="197" spans="1:19" ht="16.2" customHeight="1" x14ac:dyDescent="0.3">
      <c r="A197" s="179"/>
      <c r="B197" s="519"/>
      <c r="C197" s="520"/>
      <c r="D197" s="91" t="s">
        <v>393</v>
      </c>
      <c r="E197" s="92" t="s">
        <v>370</v>
      </c>
      <c r="F197" s="93" t="s">
        <v>25</v>
      </c>
      <c r="G197" s="94" t="s">
        <v>26</v>
      </c>
      <c r="H197" s="95">
        <v>80000</v>
      </c>
      <c r="I197" s="96">
        <f t="shared" si="3"/>
        <v>0.3805</v>
      </c>
      <c r="J197" s="97"/>
      <c r="K197" s="97" t="s">
        <v>22</v>
      </c>
      <c r="L197" s="93" t="s">
        <v>28</v>
      </c>
      <c r="M197" s="93" t="s">
        <v>28</v>
      </c>
      <c r="N197" s="93" t="s">
        <v>27</v>
      </c>
      <c r="O197" s="185">
        <v>9</v>
      </c>
      <c r="P197" s="142"/>
      <c r="Q197" s="463">
        <v>30440</v>
      </c>
      <c r="R197" s="464" t="s">
        <v>394</v>
      </c>
      <c r="S197" s="137" t="s">
        <v>563</v>
      </c>
    </row>
    <row r="198" spans="1:19" ht="31.2" x14ac:dyDescent="0.3">
      <c r="A198" s="179"/>
      <c r="B198" s="519"/>
      <c r="C198" s="520"/>
      <c r="D198" s="91" t="s">
        <v>395</v>
      </c>
      <c r="E198" s="92" t="s">
        <v>390</v>
      </c>
      <c r="F198" s="93" t="s">
        <v>28</v>
      </c>
      <c r="G198" s="416">
        <v>43800</v>
      </c>
      <c r="H198" s="95">
        <v>75000</v>
      </c>
      <c r="I198" s="96" t="str">
        <f t="shared" si="3"/>
        <v>n/a</v>
      </c>
      <c r="J198" s="97"/>
      <c r="K198" s="99" t="s">
        <v>32</v>
      </c>
      <c r="L198" s="98" t="s">
        <v>32</v>
      </c>
      <c r="M198" s="98" t="s">
        <v>32</v>
      </c>
      <c r="N198" s="98" t="s">
        <v>32</v>
      </c>
      <c r="O198" s="185" t="s">
        <v>32</v>
      </c>
      <c r="P198" s="142"/>
      <c r="Q198" s="463" t="s">
        <v>32</v>
      </c>
      <c r="R198" s="463"/>
      <c r="S198" s="137" t="s">
        <v>563</v>
      </c>
    </row>
    <row r="199" spans="1:19" ht="16.2" customHeight="1" x14ac:dyDescent="0.3">
      <c r="A199" s="179"/>
      <c r="B199" s="519"/>
      <c r="C199" s="520"/>
      <c r="D199" s="91" t="s">
        <v>396</v>
      </c>
      <c r="E199" s="92" t="s">
        <v>390</v>
      </c>
      <c r="F199" s="93" t="s">
        <v>28</v>
      </c>
      <c r="G199" s="416">
        <v>44531</v>
      </c>
      <c r="H199" s="95">
        <v>50000</v>
      </c>
      <c r="I199" s="96" t="str">
        <f t="shared" si="3"/>
        <v>n/a</v>
      </c>
      <c r="J199" s="97"/>
      <c r="K199" s="99" t="s">
        <v>32</v>
      </c>
      <c r="L199" s="98" t="s">
        <v>32</v>
      </c>
      <c r="M199" s="98" t="s">
        <v>32</v>
      </c>
      <c r="N199" s="98" t="s">
        <v>32</v>
      </c>
      <c r="O199" s="185" t="s">
        <v>32</v>
      </c>
      <c r="P199" s="142"/>
      <c r="Q199" s="463" t="s">
        <v>32</v>
      </c>
      <c r="R199" s="463"/>
      <c r="S199" s="137" t="s">
        <v>563</v>
      </c>
    </row>
    <row r="200" spans="1:19" ht="16.2" customHeight="1" x14ac:dyDescent="0.3">
      <c r="A200" s="179"/>
      <c r="B200" s="519"/>
      <c r="C200" s="520"/>
      <c r="D200" s="91" t="s">
        <v>397</v>
      </c>
      <c r="E200" s="92" t="s">
        <v>381</v>
      </c>
      <c r="F200" s="93" t="s">
        <v>25</v>
      </c>
      <c r="G200" s="94" t="s">
        <v>26</v>
      </c>
      <c r="H200" s="95">
        <v>20000</v>
      </c>
      <c r="I200" s="96">
        <f t="shared" si="3"/>
        <v>0.81220000000000003</v>
      </c>
      <c r="J200" s="97">
        <v>0.75</v>
      </c>
      <c r="K200" s="97">
        <v>0.75</v>
      </c>
      <c r="L200" s="93" t="s">
        <v>25</v>
      </c>
      <c r="M200" s="93" t="s">
        <v>25</v>
      </c>
      <c r="N200" s="93" t="s">
        <v>25</v>
      </c>
      <c r="O200" s="185">
        <v>7</v>
      </c>
      <c r="P200" s="142"/>
      <c r="Q200" s="463">
        <v>16244</v>
      </c>
      <c r="R200" s="463" t="s">
        <v>398</v>
      </c>
      <c r="S200" s="137" t="s">
        <v>563</v>
      </c>
    </row>
    <row r="201" spans="1:19" ht="31.8" thickBot="1" x14ac:dyDescent="0.35">
      <c r="A201" s="179"/>
      <c r="B201" s="521"/>
      <c r="C201" s="522"/>
      <c r="D201" s="341" t="s">
        <v>399</v>
      </c>
      <c r="E201" s="342" t="s">
        <v>370</v>
      </c>
      <c r="F201" s="343" t="s">
        <v>25</v>
      </c>
      <c r="G201" s="344" t="s">
        <v>26</v>
      </c>
      <c r="H201" s="345">
        <v>15000</v>
      </c>
      <c r="I201" s="346" t="str">
        <f t="shared" si="3"/>
        <v>n/c</v>
      </c>
      <c r="J201" s="347"/>
      <c r="K201" s="347" t="s">
        <v>22</v>
      </c>
      <c r="L201" s="343" t="s">
        <v>25</v>
      </c>
      <c r="M201" s="343" t="s">
        <v>25</v>
      </c>
      <c r="N201" s="343" t="s">
        <v>28</v>
      </c>
      <c r="O201" s="348">
        <v>8</v>
      </c>
      <c r="P201" s="142"/>
      <c r="Q201" s="463" t="s">
        <v>21</v>
      </c>
      <c r="R201" s="463" t="s">
        <v>400</v>
      </c>
      <c r="S201" s="137" t="s">
        <v>563</v>
      </c>
    </row>
    <row r="202" spans="1:19" ht="16.2" customHeight="1" thickTop="1" x14ac:dyDescent="0.3">
      <c r="A202" s="179"/>
      <c r="B202" s="523" t="s">
        <v>401</v>
      </c>
      <c r="C202" s="524"/>
      <c r="D202" s="333" t="s">
        <v>560</v>
      </c>
      <c r="E202" s="334" t="s">
        <v>402</v>
      </c>
      <c r="F202" s="335" t="s">
        <v>25</v>
      </c>
      <c r="G202" s="336" t="s">
        <v>26</v>
      </c>
      <c r="H202" s="337">
        <v>442050</v>
      </c>
      <c r="I202" s="338">
        <f t="shared" si="3"/>
        <v>0.73572672774573011</v>
      </c>
      <c r="J202" s="339"/>
      <c r="K202" s="339" t="s">
        <v>22</v>
      </c>
      <c r="L202" s="335" t="s">
        <v>25</v>
      </c>
      <c r="M202" s="335" t="s">
        <v>25</v>
      </c>
      <c r="N202" s="335" t="s">
        <v>25</v>
      </c>
      <c r="O202" s="340"/>
      <c r="P202" s="142"/>
      <c r="Q202" s="463">
        <v>325228</v>
      </c>
      <c r="R202" s="464" t="s">
        <v>403</v>
      </c>
      <c r="S202" s="137" t="s">
        <v>563</v>
      </c>
    </row>
    <row r="203" spans="1:19" ht="16.2" customHeight="1" x14ac:dyDescent="0.3">
      <c r="A203" s="179"/>
      <c r="B203" s="525"/>
      <c r="C203" s="526"/>
      <c r="D203" s="100" t="s">
        <v>404</v>
      </c>
      <c r="E203" s="101" t="s">
        <v>405</v>
      </c>
      <c r="F203" s="102" t="s">
        <v>25</v>
      </c>
      <c r="G203" s="103" t="s">
        <v>26</v>
      </c>
      <c r="H203" s="105">
        <v>321129</v>
      </c>
      <c r="I203" s="106">
        <f t="shared" si="3"/>
        <v>1</v>
      </c>
      <c r="J203" s="107"/>
      <c r="K203" s="107" t="s">
        <v>22</v>
      </c>
      <c r="L203" s="104" t="s">
        <v>32</v>
      </c>
      <c r="M203" s="102" t="s">
        <v>28</v>
      </c>
      <c r="N203" s="102" t="s">
        <v>27</v>
      </c>
      <c r="O203" s="186">
        <v>9</v>
      </c>
      <c r="P203" s="142"/>
      <c r="Q203" s="463">
        <v>321129</v>
      </c>
      <c r="R203" s="464" t="s">
        <v>406</v>
      </c>
      <c r="S203" s="137" t="s">
        <v>563</v>
      </c>
    </row>
    <row r="204" spans="1:19" ht="16.2" customHeight="1" x14ac:dyDescent="0.3">
      <c r="A204" s="179"/>
      <c r="B204" s="525"/>
      <c r="C204" s="526"/>
      <c r="D204" s="100" t="s">
        <v>407</v>
      </c>
      <c r="E204" s="101" t="s">
        <v>405</v>
      </c>
      <c r="F204" s="102" t="s">
        <v>25</v>
      </c>
      <c r="G204" s="103" t="s">
        <v>26</v>
      </c>
      <c r="H204" s="105">
        <v>321129</v>
      </c>
      <c r="I204" s="106">
        <f t="shared" si="3"/>
        <v>1</v>
      </c>
      <c r="J204" s="107"/>
      <c r="K204" s="107" t="s">
        <v>22</v>
      </c>
      <c r="L204" s="104" t="s">
        <v>32</v>
      </c>
      <c r="M204" s="102" t="s">
        <v>28</v>
      </c>
      <c r="N204" s="102" t="s">
        <v>27</v>
      </c>
      <c r="O204" s="186">
        <v>9</v>
      </c>
      <c r="P204" s="142"/>
      <c r="Q204" s="463">
        <v>321129</v>
      </c>
      <c r="R204" s="464" t="s">
        <v>406</v>
      </c>
      <c r="S204" s="137" t="s">
        <v>563</v>
      </c>
    </row>
    <row r="205" spans="1:19" ht="16.2" customHeight="1" x14ac:dyDescent="0.3">
      <c r="A205" s="179"/>
      <c r="B205" s="525"/>
      <c r="C205" s="526"/>
      <c r="D205" s="100" t="s">
        <v>408</v>
      </c>
      <c r="E205" s="101" t="s">
        <v>402</v>
      </c>
      <c r="F205" s="102" t="s">
        <v>25</v>
      </c>
      <c r="G205" s="103" t="s">
        <v>26</v>
      </c>
      <c r="H205" s="105">
        <v>243714</v>
      </c>
      <c r="I205" s="106">
        <f t="shared" si="3"/>
        <v>0.42178947454803584</v>
      </c>
      <c r="J205" s="107"/>
      <c r="K205" s="107" t="s">
        <v>22</v>
      </c>
      <c r="L205" s="102" t="s">
        <v>25</v>
      </c>
      <c r="M205" s="102" t="s">
        <v>25</v>
      </c>
      <c r="N205" s="102" t="s">
        <v>25</v>
      </c>
      <c r="O205" s="186"/>
      <c r="P205" s="142"/>
      <c r="Q205" s="463">
        <v>102796</v>
      </c>
      <c r="R205" s="464" t="s">
        <v>403</v>
      </c>
      <c r="S205" s="137" t="s">
        <v>563</v>
      </c>
    </row>
    <row r="206" spans="1:19" ht="16.2" customHeight="1" x14ac:dyDescent="0.3">
      <c r="A206" s="179"/>
      <c r="B206" s="525"/>
      <c r="C206" s="526"/>
      <c r="D206" s="100" t="s">
        <v>409</v>
      </c>
      <c r="E206" s="101" t="s">
        <v>410</v>
      </c>
      <c r="F206" s="102" t="s">
        <v>25</v>
      </c>
      <c r="G206" s="103" t="s">
        <v>26</v>
      </c>
      <c r="H206" s="105">
        <v>170000</v>
      </c>
      <c r="I206" s="106">
        <f t="shared" si="3"/>
        <v>0.74705882352941178</v>
      </c>
      <c r="J206" s="107"/>
      <c r="K206" s="107" t="s">
        <v>22</v>
      </c>
      <c r="L206" s="104" t="s">
        <v>32</v>
      </c>
      <c r="M206" s="102" t="s">
        <v>25</v>
      </c>
      <c r="N206" s="102" t="s">
        <v>25</v>
      </c>
      <c r="O206" s="186">
        <v>7</v>
      </c>
      <c r="P206" s="142"/>
      <c r="Q206" s="463">
        <v>127000</v>
      </c>
      <c r="R206" s="464" t="s">
        <v>411</v>
      </c>
      <c r="S206" s="137" t="s">
        <v>563</v>
      </c>
    </row>
    <row r="207" spans="1:19" ht="16.2" customHeight="1" x14ac:dyDescent="0.3">
      <c r="A207" s="179"/>
      <c r="B207" s="525"/>
      <c r="C207" s="526"/>
      <c r="D207" s="100" t="s">
        <v>412</v>
      </c>
      <c r="E207" s="101" t="s">
        <v>413</v>
      </c>
      <c r="F207" s="102" t="s">
        <v>25</v>
      </c>
      <c r="G207" s="103" t="s">
        <v>26</v>
      </c>
      <c r="H207" s="105">
        <v>57301</v>
      </c>
      <c r="I207" s="106">
        <f t="shared" si="3"/>
        <v>1</v>
      </c>
      <c r="J207" s="107">
        <v>0.82</v>
      </c>
      <c r="K207" s="107">
        <v>0.82</v>
      </c>
      <c r="L207" s="102" t="s">
        <v>25</v>
      </c>
      <c r="M207" s="102" t="s">
        <v>25</v>
      </c>
      <c r="N207" s="102" t="s">
        <v>27</v>
      </c>
      <c r="O207" s="186">
        <v>9</v>
      </c>
      <c r="P207" s="142"/>
      <c r="Q207" s="463">
        <v>57301</v>
      </c>
      <c r="R207" s="464" t="s">
        <v>414</v>
      </c>
      <c r="S207" s="137" t="s">
        <v>563</v>
      </c>
    </row>
    <row r="208" spans="1:19" ht="16.2" customHeight="1" x14ac:dyDescent="0.3">
      <c r="A208" s="179"/>
      <c r="B208" s="525"/>
      <c r="C208" s="526"/>
      <c r="D208" s="100" t="s">
        <v>415</v>
      </c>
      <c r="E208" s="101" t="s">
        <v>405</v>
      </c>
      <c r="F208" s="102" t="s">
        <v>25</v>
      </c>
      <c r="G208" s="103" t="s">
        <v>26</v>
      </c>
      <c r="H208" s="105">
        <v>94405</v>
      </c>
      <c r="I208" s="106">
        <f t="shared" si="3"/>
        <v>1</v>
      </c>
      <c r="J208" s="107"/>
      <c r="K208" s="107" t="s">
        <v>22</v>
      </c>
      <c r="L208" s="104" t="s">
        <v>32</v>
      </c>
      <c r="M208" s="102" t="s">
        <v>28</v>
      </c>
      <c r="N208" s="102" t="s">
        <v>27</v>
      </c>
      <c r="O208" s="186">
        <v>9</v>
      </c>
      <c r="P208" s="142"/>
      <c r="Q208" s="463">
        <v>94405</v>
      </c>
      <c r="R208" s="464" t="s">
        <v>406</v>
      </c>
      <c r="S208" s="137" t="s">
        <v>563</v>
      </c>
    </row>
    <row r="209" spans="1:19" ht="16.2" customHeight="1" x14ac:dyDescent="0.3">
      <c r="A209" s="179"/>
      <c r="B209" s="525"/>
      <c r="C209" s="526"/>
      <c r="D209" s="100" t="s">
        <v>416</v>
      </c>
      <c r="E209" s="101" t="s">
        <v>405</v>
      </c>
      <c r="F209" s="102" t="s">
        <v>25</v>
      </c>
      <c r="G209" s="103" t="s">
        <v>26</v>
      </c>
      <c r="H209" s="105">
        <v>82988</v>
      </c>
      <c r="I209" s="106">
        <f t="shared" si="3"/>
        <v>1</v>
      </c>
      <c r="J209" s="107"/>
      <c r="K209" s="107" t="s">
        <v>22</v>
      </c>
      <c r="L209" s="104" t="s">
        <v>32</v>
      </c>
      <c r="M209" s="102" t="s">
        <v>28</v>
      </c>
      <c r="N209" s="102" t="s">
        <v>27</v>
      </c>
      <c r="O209" s="186">
        <v>9</v>
      </c>
      <c r="P209" s="142"/>
      <c r="Q209" s="463">
        <v>82988</v>
      </c>
      <c r="R209" s="464" t="s">
        <v>406</v>
      </c>
      <c r="S209" s="137" t="s">
        <v>563</v>
      </c>
    </row>
    <row r="210" spans="1:19" ht="51.6" customHeight="1" x14ac:dyDescent="0.3">
      <c r="A210" s="179"/>
      <c r="B210" s="525"/>
      <c r="C210" s="526"/>
      <c r="D210" s="100" t="s">
        <v>417</v>
      </c>
      <c r="E210" s="101" t="s">
        <v>418</v>
      </c>
      <c r="F210" s="102" t="s">
        <v>25</v>
      </c>
      <c r="G210" s="103" t="s">
        <v>26</v>
      </c>
      <c r="H210" s="105">
        <v>80000</v>
      </c>
      <c r="I210" s="106">
        <f t="shared" si="3"/>
        <v>8.8737499999999997E-2</v>
      </c>
      <c r="J210" s="107"/>
      <c r="K210" s="107" t="s">
        <v>22</v>
      </c>
      <c r="L210" s="104" t="s">
        <v>32</v>
      </c>
      <c r="M210" s="102" t="s">
        <v>25</v>
      </c>
      <c r="N210" s="102" t="s">
        <v>28</v>
      </c>
      <c r="O210" s="186">
        <v>9</v>
      </c>
      <c r="P210" s="142"/>
      <c r="Q210" s="463">
        <v>7099</v>
      </c>
      <c r="R210" s="464" t="s">
        <v>419</v>
      </c>
      <c r="S210" s="137" t="s">
        <v>563</v>
      </c>
    </row>
    <row r="211" spans="1:19" ht="16.2" customHeight="1" x14ac:dyDescent="0.3">
      <c r="A211" s="179"/>
      <c r="B211" s="525"/>
      <c r="C211" s="526"/>
      <c r="D211" s="100" t="s">
        <v>420</v>
      </c>
      <c r="E211" s="101" t="s">
        <v>418</v>
      </c>
      <c r="F211" s="102" t="s">
        <v>25</v>
      </c>
      <c r="G211" s="103" t="s">
        <v>26</v>
      </c>
      <c r="H211" s="105">
        <v>73672</v>
      </c>
      <c r="I211" s="106">
        <f t="shared" si="3"/>
        <v>0.94054729069388643</v>
      </c>
      <c r="J211" s="107"/>
      <c r="K211" s="107" t="s">
        <v>22</v>
      </c>
      <c r="L211" s="102" t="s">
        <v>28</v>
      </c>
      <c r="M211" s="102" t="s">
        <v>25</v>
      </c>
      <c r="N211" s="102" t="s">
        <v>28</v>
      </c>
      <c r="O211" s="186">
        <v>9</v>
      </c>
      <c r="P211" s="142"/>
      <c r="Q211" s="463">
        <v>69292</v>
      </c>
      <c r="R211" s="464" t="s">
        <v>421</v>
      </c>
      <c r="S211" s="137" t="s">
        <v>563</v>
      </c>
    </row>
    <row r="212" spans="1:19" ht="16.2" customHeight="1" x14ac:dyDescent="0.3">
      <c r="A212" s="179"/>
      <c r="B212" s="525"/>
      <c r="C212" s="526"/>
      <c r="D212" s="100" t="s">
        <v>422</v>
      </c>
      <c r="E212" s="101" t="s">
        <v>405</v>
      </c>
      <c r="F212" s="102" t="s">
        <v>25</v>
      </c>
      <c r="G212" s="103" t="s">
        <v>26</v>
      </c>
      <c r="H212" s="105">
        <v>70712</v>
      </c>
      <c r="I212" s="106">
        <f t="shared" si="3"/>
        <v>1</v>
      </c>
      <c r="J212" s="107"/>
      <c r="K212" s="107" t="s">
        <v>22</v>
      </c>
      <c r="L212" s="104" t="s">
        <v>32</v>
      </c>
      <c r="M212" s="102" t="s">
        <v>28</v>
      </c>
      <c r="N212" s="102" t="s">
        <v>27</v>
      </c>
      <c r="O212" s="186">
        <v>9</v>
      </c>
      <c r="P212" s="142"/>
      <c r="Q212" s="463">
        <v>70712</v>
      </c>
      <c r="R212" s="464" t="s">
        <v>406</v>
      </c>
      <c r="S212" s="137" t="s">
        <v>563</v>
      </c>
    </row>
    <row r="213" spans="1:19" ht="16.2" customHeight="1" x14ac:dyDescent="0.3">
      <c r="A213" s="179"/>
      <c r="B213" s="525"/>
      <c r="C213" s="526"/>
      <c r="D213" s="100" t="s">
        <v>423</v>
      </c>
      <c r="E213" s="101" t="s">
        <v>405</v>
      </c>
      <c r="F213" s="102" t="s">
        <v>25</v>
      </c>
      <c r="G213" s="103" t="s">
        <v>26</v>
      </c>
      <c r="H213" s="105">
        <v>54381</v>
      </c>
      <c r="I213" s="106">
        <f t="shared" si="3"/>
        <v>1</v>
      </c>
      <c r="J213" s="107"/>
      <c r="K213" s="107" t="s">
        <v>22</v>
      </c>
      <c r="L213" s="104" t="s">
        <v>32</v>
      </c>
      <c r="M213" s="102" t="s">
        <v>28</v>
      </c>
      <c r="N213" s="102" t="s">
        <v>27</v>
      </c>
      <c r="O213" s="186">
        <v>9</v>
      </c>
      <c r="P213" s="142"/>
      <c r="Q213" s="463">
        <v>54381</v>
      </c>
      <c r="R213" s="464" t="s">
        <v>406</v>
      </c>
      <c r="S213" s="137" t="s">
        <v>563</v>
      </c>
    </row>
    <row r="214" spans="1:19" ht="16.2" customHeight="1" x14ac:dyDescent="0.3">
      <c r="A214" s="179"/>
      <c r="B214" s="525"/>
      <c r="C214" s="526"/>
      <c r="D214" s="100" t="s">
        <v>424</v>
      </c>
      <c r="E214" s="101" t="s">
        <v>405</v>
      </c>
      <c r="F214" s="102" t="s">
        <v>25</v>
      </c>
      <c r="G214" s="103" t="s">
        <v>26</v>
      </c>
      <c r="H214" s="105">
        <v>51433</v>
      </c>
      <c r="I214" s="106">
        <f t="shared" si="3"/>
        <v>5.8328310617696813E-4</v>
      </c>
      <c r="J214" s="107"/>
      <c r="K214" s="107" t="s">
        <v>22</v>
      </c>
      <c r="L214" s="102" t="s">
        <v>28</v>
      </c>
      <c r="M214" s="102" t="s">
        <v>25</v>
      </c>
      <c r="N214" s="102" t="s">
        <v>28</v>
      </c>
      <c r="O214" s="186">
        <v>10</v>
      </c>
      <c r="P214" s="142"/>
      <c r="Q214" s="463">
        <v>30</v>
      </c>
      <c r="R214" s="464" t="s">
        <v>425</v>
      </c>
      <c r="S214" s="137" t="s">
        <v>563</v>
      </c>
    </row>
    <row r="215" spans="1:19" ht="34.5" customHeight="1" x14ac:dyDescent="0.3">
      <c r="A215" s="179"/>
      <c r="B215" s="525"/>
      <c r="C215" s="526"/>
      <c r="D215" s="100" t="s">
        <v>426</v>
      </c>
      <c r="E215" s="101" t="s">
        <v>402</v>
      </c>
      <c r="F215" s="102" t="s">
        <v>25</v>
      </c>
      <c r="G215" s="103" t="s">
        <v>26</v>
      </c>
      <c r="H215" s="105">
        <v>49263</v>
      </c>
      <c r="I215" s="106">
        <f t="shared" si="3"/>
        <v>0.56602318169823196</v>
      </c>
      <c r="J215" s="107"/>
      <c r="K215" s="107" t="s">
        <v>22</v>
      </c>
      <c r="L215" s="102" t="s">
        <v>25</v>
      </c>
      <c r="M215" s="102" t="s">
        <v>25</v>
      </c>
      <c r="N215" s="102" t="s">
        <v>28</v>
      </c>
      <c r="O215" s="186">
        <v>5</v>
      </c>
      <c r="P215" s="142"/>
      <c r="Q215" s="463">
        <v>27884</v>
      </c>
      <c r="R215" s="464" t="s">
        <v>403</v>
      </c>
      <c r="S215" s="137" t="s">
        <v>563</v>
      </c>
    </row>
    <row r="216" spans="1:19" ht="16.2" customHeight="1" x14ac:dyDescent="0.3">
      <c r="A216" s="179"/>
      <c r="B216" s="525"/>
      <c r="C216" s="526"/>
      <c r="D216" s="100" t="s">
        <v>427</v>
      </c>
      <c r="E216" s="101" t="s">
        <v>405</v>
      </c>
      <c r="F216" s="102" t="s">
        <v>25</v>
      </c>
      <c r="G216" s="103" t="s">
        <v>26</v>
      </c>
      <c r="H216" s="105">
        <v>45331</v>
      </c>
      <c r="I216" s="106">
        <f t="shared" si="3"/>
        <v>1</v>
      </c>
      <c r="J216" s="107"/>
      <c r="K216" s="107" t="s">
        <v>22</v>
      </c>
      <c r="L216" s="104" t="s">
        <v>32</v>
      </c>
      <c r="M216" s="102" t="s">
        <v>28</v>
      </c>
      <c r="N216" s="102" t="s">
        <v>27</v>
      </c>
      <c r="O216" s="186">
        <v>9</v>
      </c>
      <c r="P216" s="142"/>
      <c r="Q216" s="463">
        <v>45331</v>
      </c>
      <c r="R216" s="464" t="s">
        <v>406</v>
      </c>
      <c r="S216" s="137" t="s">
        <v>563</v>
      </c>
    </row>
    <row r="217" spans="1:19" ht="16.2" customHeight="1" x14ac:dyDescent="0.3">
      <c r="A217" s="179"/>
      <c r="B217" s="525"/>
      <c r="C217" s="526"/>
      <c r="D217" s="100" t="s">
        <v>428</v>
      </c>
      <c r="E217" s="101" t="s">
        <v>405</v>
      </c>
      <c r="F217" s="102" t="s">
        <v>25</v>
      </c>
      <c r="G217" s="103" t="s">
        <v>26</v>
      </c>
      <c r="H217" s="105">
        <v>45000</v>
      </c>
      <c r="I217" s="106">
        <f t="shared" si="3"/>
        <v>1</v>
      </c>
      <c r="J217" s="107"/>
      <c r="K217" s="107" t="s">
        <v>22</v>
      </c>
      <c r="L217" s="104" t="s">
        <v>32</v>
      </c>
      <c r="M217" s="102" t="s">
        <v>28</v>
      </c>
      <c r="N217" s="102" t="s">
        <v>28</v>
      </c>
      <c r="O217" s="186">
        <v>7</v>
      </c>
      <c r="P217" s="142"/>
      <c r="Q217" s="463">
        <v>45000</v>
      </c>
      <c r="R217" s="464" t="s">
        <v>429</v>
      </c>
      <c r="S217" s="137" t="s">
        <v>563</v>
      </c>
    </row>
    <row r="218" spans="1:19" ht="16.2" customHeight="1" x14ac:dyDescent="0.3">
      <c r="A218" s="179"/>
      <c r="B218" s="525"/>
      <c r="C218" s="526"/>
      <c r="D218" s="100" t="s">
        <v>430</v>
      </c>
      <c r="E218" s="101" t="s">
        <v>405</v>
      </c>
      <c r="F218" s="102" t="s">
        <v>25</v>
      </c>
      <c r="G218" s="103" t="s">
        <v>26</v>
      </c>
      <c r="H218" s="105">
        <v>33060</v>
      </c>
      <c r="I218" s="106">
        <f t="shared" si="3"/>
        <v>1</v>
      </c>
      <c r="J218" s="107"/>
      <c r="K218" s="107" t="s">
        <v>22</v>
      </c>
      <c r="L218" s="104" t="s">
        <v>32</v>
      </c>
      <c r="M218" s="102" t="s">
        <v>28</v>
      </c>
      <c r="N218" s="102" t="s">
        <v>27</v>
      </c>
      <c r="O218" s="186">
        <v>9</v>
      </c>
      <c r="P218" s="142"/>
      <c r="Q218" s="463">
        <v>33060</v>
      </c>
      <c r="R218" s="464" t="e">
        <f>NA()</f>
        <v>#N/A</v>
      </c>
      <c r="S218" s="137" t="s">
        <v>563</v>
      </c>
    </row>
    <row r="219" spans="1:19" ht="16.2" customHeight="1" x14ac:dyDescent="0.3">
      <c r="A219" s="179"/>
      <c r="B219" s="525"/>
      <c r="C219" s="526"/>
      <c r="D219" s="100" t="s">
        <v>431</v>
      </c>
      <c r="E219" s="101" t="s">
        <v>405</v>
      </c>
      <c r="F219" s="102" t="s">
        <v>25</v>
      </c>
      <c r="G219" s="103" t="s">
        <v>26</v>
      </c>
      <c r="H219" s="105">
        <v>20000</v>
      </c>
      <c r="I219" s="106">
        <f t="shared" si="3"/>
        <v>3.9949999999999999E-2</v>
      </c>
      <c r="J219" s="107"/>
      <c r="K219" s="107" t="s">
        <v>22</v>
      </c>
      <c r="L219" s="104" t="s">
        <v>32</v>
      </c>
      <c r="M219" s="102" t="s">
        <v>25</v>
      </c>
      <c r="N219" s="102" t="s">
        <v>28</v>
      </c>
      <c r="O219" s="186">
        <v>8</v>
      </c>
      <c r="P219" s="142"/>
      <c r="Q219" s="463">
        <v>799</v>
      </c>
      <c r="R219" s="464" t="s">
        <v>432</v>
      </c>
      <c r="S219" s="137" t="s">
        <v>563</v>
      </c>
    </row>
    <row r="220" spans="1:19" ht="16.2" customHeight="1" x14ac:dyDescent="0.3">
      <c r="A220" s="179"/>
      <c r="B220" s="525"/>
      <c r="C220" s="526"/>
      <c r="D220" s="100" t="s">
        <v>433</v>
      </c>
      <c r="E220" s="101" t="s">
        <v>405</v>
      </c>
      <c r="F220" s="102" t="s">
        <v>25</v>
      </c>
      <c r="G220" s="103" t="s">
        <v>26</v>
      </c>
      <c r="H220" s="105">
        <v>31327</v>
      </c>
      <c r="I220" s="106">
        <f t="shared" si="3"/>
        <v>1</v>
      </c>
      <c r="J220" s="107"/>
      <c r="K220" s="107" t="s">
        <v>22</v>
      </c>
      <c r="L220" s="104" t="s">
        <v>32</v>
      </c>
      <c r="M220" s="102" t="s">
        <v>28</v>
      </c>
      <c r="N220" s="102" t="s">
        <v>27</v>
      </c>
      <c r="O220" s="186">
        <v>9</v>
      </c>
      <c r="P220" s="142"/>
      <c r="Q220" s="463">
        <v>31327</v>
      </c>
      <c r="R220" s="464" t="s">
        <v>406</v>
      </c>
      <c r="S220" s="137" t="s">
        <v>563</v>
      </c>
    </row>
    <row r="221" spans="1:19" ht="16.2" customHeight="1" x14ac:dyDescent="0.3">
      <c r="A221" s="179"/>
      <c r="B221" s="525"/>
      <c r="C221" s="526"/>
      <c r="D221" s="100" t="s">
        <v>434</v>
      </c>
      <c r="E221" s="101" t="s">
        <v>405</v>
      </c>
      <c r="F221" s="102" t="s">
        <v>25</v>
      </c>
      <c r="G221" s="103" t="s">
        <v>26</v>
      </c>
      <c r="H221" s="105">
        <v>30317</v>
      </c>
      <c r="I221" s="106">
        <f t="shared" si="3"/>
        <v>1</v>
      </c>
      <c r="J221" s="107"/>
      <c r="K221" s="107" t="s">
        <v>22</v>
      </c>
      <c r="L221" s="104" t="s">
        <v>32</v>
      </c>
      <c r="M221" s="102" t="s">
        <v>28</v>
      </c>
      <c r="N221" s="102" t="s">
        <v>27</v>
      </c>
      <c r="O221" s="186">
        <v>9</v>
      </c>
      <c r="P221" s="142"/>
      <c r="Q221" s="463">
        <v>30317</v>
      </c>
      <c r="R221" s="464" t="s">
        <v>406</v>
      </c>
      <c r="S221" s="137" t="s">
        <v>563</v>
      </c>
    </row>
    <row r="222" spans="1:19" ht="16.2" customHeight="1" x14ac:dyDescent="0.3">
      <c r="A222" s="179"/>
      <c r="B222" s="525"/>
      <c r="C222" s="526"/>
      <c r="D222" s="100" t="s">
        <v>435</v>
      </c>
      <c r="E222" s="101" t="s">
        <v>405</v>
      </c>
      <c r="F222" s="102" t="s">
        <v>25</v>
      </c>
      <c r="G222" s="103" t="s">
        <v>26</v>
      </c>
      <c r="H222" s="105">
        <v>24176</v>
      </c>
      <c r="I222" s="106">
        <f t="shared" si="3"/>
        <v>1</v>
      </c>
      <c r="J222" s="107"/>
      <c r="K222" s="107" t="s">
        <v>22</v>
      </c>
      <c r="L222" s="104" t="s">
        <v>32</v>
      </c>
      <c r="M222" s="102" t="s">
        <v>28</v>
      </c>
      <c r="N222" s="102" t="s">
        <v>27</v>
      </c>
      <c r="O222" s="186">
        <v>9</v>
      </c>
      <c r="P222" s="142"/>
      <c r="Q222" s="463">
        <v>24176</v>
      </c>
      <c r="R222" s="464" t="s">
        <v>406</v>
      </c>
      <c r="S222" s="137" t="s">
        <v>563</v>
      </c>
    </row>
    <row r="223" spans="1:19" ht="16.2" customHeight="1" thickBot="1" x14ac:dyDescent="0.35">
      <c r="A223" s="179"/>
      <c r="B223" s="527"/>
      <c r="C223" s="528"/>
      <c r="D223" s="353" t="s">
        <v>436</v>
      </c>
      <c r="E223" s="354" t="s">
        <v>405</v>
      </c>
      <c r="F223" s="355" t="s">
        <v>25</v>
      </c>
      <c r="G223" s="356" t="s">
        <v>26</v>
      </c>
      <c r="H223" s="358">
        <v>19161</v>
      </c>
      <c r="I223" s="359">
        <f t="shared" si="3"/>
        <v>1</v>
      </c>
      <c r="J223" s="360"/>
      <c r="K223" s="360" t="s">
        <v>22</v>
      </c>
      <c r="L223" s="357" t="s">
        <v>32</v>
      </c>
      <c r="M223" s="355" t="s">
        <v>28</v>
      </c>
      <c r="N223" s="355" t="s">
        <v>27</v>
      </c>
      <c r="O223" s="361">
        <v>9</v>
      </c>
      <c r="P223" s="142"/>
      <c r="Q223" s="463">
        <v>19161</v>
      </c>
      <c r="R223" s="464" t="s">
        <v>406</v>
      </c>
      <c r="S223" s="137" t="s">
        <v>563</v>
      </c>
    </row>
    <row r="224" spans="1:19" ht="16.2" customHeight="1" thickTop="1" x14ac:dyDescent="0.3">
      <c r="A224" s="179"/>
      <c r="B224" s="529" t="s">
        <v>437</v>
      </c>
      <c r="C224" s="530"/>
      <c r="D224" s="349" t="s">
        <v>438</v>
      </c>
      <c r="E224" s="350" t="s">
        <v>439</v>
      </c>
      <c r="F224" s="270" t="s">
        <v>28</v>
      </c>
      <c r="G224" s="271" t="s">
        <v>21</v>
      </c>
      <c r="H224" s="351">
        <v>77000</v>
      </c>
      <c r="I224" s="274" t="str">
        <f t="shared" si="3"/>
        <v>n/a</v>
      </c>
      <c r="J224" s="275"/>
      <c r="K224" s="352" t="s">
        <v>32</v>
      </c>
      <c r="L224" s="272" t="s">
        <v>32</v>
      </c>
      <c r="M224" s="272" t="s">
        <v>32</v>
      </c>
      <c r="N224" s="272" t="s">
        <v>32</v>
      </c>
      <c r="O224" s="276" t="s">
        <v>32</v>
      </c>
      <c r="P224" s="142"/>
      <c r="Q224" s="463" t="s">
        <v>32</v>
      </c>
      <c r="R224" s="463"/>
      <c r="S224" s="137" t="s">
        <v>563</v>
      </c>
    </row>
    <row r="225" spans="1:19" ht="16.2" customHeight="1" x14ac:dyDescent="0.3">
      <c r="A225" s="179"/>
      <c r="B225" s="531"/>
      <c r="C225" s="494"/>
      <c r="D225" s="108" t="s">
        <v>440</v>
      </c>
      <c r="E225" s="109" t="s">
        <v>441</v>
      </c>
      <c r="F225" s="64" t="s">
        <v>25</v>
      </c>
      <c r="G225" s="65" t="s">
        <v>26</v>
      </c>
      <c r="H225" s="70">
        <v>10000</v>
      </c>
      <c r="I225" s="68">
        <f t="shared" si="3"/>
        <v>1</v>
      </c>
      <c r="J225" s="69"/>
      <c r="K225" s="69" t="s">
        <v>22</v>
      </c>
      <c r="L225" s="64" t="s">
        <v>28</v>
      </c>
      <c r="M225" s="64" t="s">
        <v>28</v>
      </c>
      <c r="N225" s="64" t="s">
        <v>27</v>
      </c>
      <c r="O225" s="183">
        <v>-2</v>
      </c>
      <c r="P225" s="142"/>
      <c r="Q225" s="463">
        <v>10000</v>
      </c>
      <c r="R225" s="463" t="s">
        <v>442</v>
      </c>
      <c r="S225" s="137" t="s">
        <v>563</v>
      </c>
    </row>
    <row r="226" spans="1:19" ht="16.2" customHeight="1" x14ac:dyDescent="0.3">
      <c r="A226" s="179"/>
      <c r="B226" s="531"/>
      <c r="C226" s="494"/>
      <c r="D226" s="108" t="s">
        <v>443</v>
      </c>
      <c r="E226" s="109" t="s">
        <v>439</v>
      </c>
      <c r="F226" s="64" t="s">
        <v>25</v>
      </c>
      <c r="G226" s="65" t="s">
        <v>26</v>
      </c>
      <c r="H226" s="70">
        <v>15084</v>
      </c>
      <c r="I226" s="68">
        <f t="shared" si="3"/>
        <v>0.81662688941925221</v>
      </c>
      <c r="J226" s="69"/>
      <c r="K226" s="69" t="s">
        <v>22</v>
      </c>
      <c r="L226" s="64" t="s">
        <v>28</v>
      </c>
      <c r="M226" s="64" t="s">
        <v>28</v>
      </c>
      <c r="N226" s="64" t="s">
        <v>28</v>
      </c>
      <c r="O226" s="183">
        <v>9</v>
      </c>
      <c r="P226" s="142"/>
      <c r="Q226" s="463">
        <v>12318</v>
      </c>
      <c r="R226" s="464" t="s">
        <v>444</v>
      </c>
      <c r="S226" s="137" t="s">
        <v>563</v>
      </c>
    </row>
    <row r="227" spans="1:19" ht="16.2" customHeight="1" x14ac:dyDescent="0.3">
      <c r="A227" s="179"/>
      <c r="B227" s="531"/>
      <c r="C227" s="494"/>
      <c r="D227" s="108" t="s">
        <v>445</v>
      </c>
      <c r="E227" s="109" t="s">
        <v>446</v>
      </c>
      <c r="F227" s="64" t="s">
        <v>25</v>
      </c>
      <c r="G227" s="65" t="s">
        <v>26</v>
      </c>
      <c r="H227" s="70">
        <v>180000</v>
      </c>
      <c r="I227" s="68">
        <f t="shared" si="3"/>
        <v>1</v>
      </c>
      <c r="J227" s="69"/>
      <c r="K227" s="69" t="s">
        <v>22</v>
      </c>
      <c r="L227" s="64" t="s">
        <v>28</v>
      </c>
      <c r="M227" s="64" t="s">
        <v>25</v>
      </c>
      <c r="N227" s="64" t="s">
        <v>27</v>
      </c>
      <c r="O227" s="183">
        <v>9</v>
      </c>
      <c r="P227" s="142"/>
      <c r="Q227" s="463">
        <v>180000</v>
      </c>
      <c r="R227" s="464" t="s">
        <v>447</v>
      </c>
      <c r="S227" s="137" t="s">
        <v>563</v>
      </c>
    </row>
    <row r="228" spans="1:19" ht="16.2" customHeight="1" x14ac:dyDescent="0.3">
      <c r="A228" s="179"/>
      <c r="B228" s="531"/>
      <c r="C228" s="494"/>
      <c r="D228" s="108" t="s">
        <v>448</v>
      </c>
      <c r="E228" s="109" t="s">
        <v>439</v>
      </c>
      <c r="F228" s="64" t="s">
        <v>25</v>
      </c>
      <c r="G228" s="65" t="s">
        <v>26</v>
      </c>
      <c r="H228" s="70">
        <v>306800</v>
      </c>
      <c r="I228" s="68">
        <f t="shared" si="3"/>
        <v>0.89507496740547587</v>
      </c>
      <c r="J228" s="69"/>
      <c r="K228" s="69" t="s">
        <v>22</v>
      </c>
      <c r="L228" s="64" t="s">
        <v>28</v>
      </c>
      <c r="M228" s="64" t="s">
        <v>28</v>
      </c>
      <c r="N228" s="64" t="s">
        <v>28</v>
      </c>
      <c r="O228" s="183">
        <v>9</v>
      </c>
      <c r="P228" s="142"/>
      <c r="Q228" s="463">
        <v>274609</v>
      </c>
      <c r="R228" s="463" t="s">
        <v>449</v>
      </c>
      <c r="S228" s="137" t="s">
        <v>563</v>
      </c>
    </row>
    <row r="229" spans="1:19" ht="16.2" customHeight="1" x14ac:dyDescent="0.3">
      <c r="A229" s="179"/>
      <c r="B229" s="531"/>
      <c r="C229" s="494"/>
      <c r="D229" s="108" t="s">
        <v>450</v>
      </c>
      <c r="E229" s="109" t="s">
        <v>451</v>
      </c>
      <c r="F229" s="64" t="s">
        <v>25</v>
      </c>
      <c r="G229" s="65" t="s">
        <v>26</v>
      </c>
      <c r="H229" s="70">
        <v>23000</v>
      </c>
      <c r="I229" s="68">
        <f t="shared" si="3"/>
        <v>1</v>
      </c>
      <c r="J229" s="69"/>
      <c r="K229" s="69" t="s">
        <v>22</v>
      </c>
      <c r="L229" s="64" t="s">
        <v>28</v>
      </c>
      <c r="M229" s="64" t="s">
        <v>28</v>
      </c>
      <c r="N229" s="64" t="s">
        <v>27</v>
      </c>
      <c r="O229" s="183">
        <v>8</v>
      </c>
      <c r="P229" s="142"/>
      <c r="Q229" s="463">
        <v>23000</v>
      </c>
      <c r="R229" s="464" t="s">
        <v>452</v>
      </c>
      <c r="S229" s="137" t="s">
        <v>563</v>
      </c>
    </row>
    <row r="230" spans="1:19" ht="16.2" customHeight="1" x14ac:dyDescent="0.3">
      <c r="A230" s="179"/>
      <c r="B230" s="531"/>
      <c r="C230" s="494"/>
      <c r="D230" s="108" t="s">
        <v>453</v>
      </c>
      <c r="E230" s="109" t="s">
        <v>439</v>
      </c>
      <c r="F230" s="64" t="s">
        <v>25</v>
      </c>
      <c r="G230" s="65" t="s">
        <v>26</v>
      </c>
      <c r="H230" s="70">
        <v>1559539</v>
      </c>
      <c r="I230" s="68">
        <f t="shared" si="3"/>
        <v>0.91289028360303914</v>
      </c>
      <c r="J230" s="69"/>
      <c r="K230" s="69" t="s">
        <v>22</v>
      </c>
      <c r="L230" s="64" t="s">
        <v>28</v>
      </c>
      <c r="M230" s="64" t="s">
        <v>28</v>
      </c>
      <c r="N230" s="64" t="s">
        <v>28</v>
      </c>
      <c r="O230" s="183">
        <v>9</v>
      </c>
      <c r="P230" s="142"/>
      <c r="Q230" s="463">
        <v>1423688</v>
      </c>
      <c r="R230" s="463" t="s">
        <v>449</v>
      </c>
      <c r="S230" s="137" t="s">
        <v>563</v>
      </c>
    </row>
    <row r="231" spans="1:19" ht="16.2" customHeight="1" x14ac:dyDescent="0.3">
      <c r="A231" s="179"/>
      <c r="B231" s="531"/>
      <c r="C231" s="494"/>
      <c r="D231" s="108" t="s">
        <v>454</v>
      </c>
      <c r="E231" s="109" t="s">
        <v>439</v>
      </c>
      <c r="F231" s="64" t="s">
        <v>25</v>
      </c>
      <c r="G231" s="65" t="s">
        <v>26</v>
      </c>
      <c r="H231" s="70">
        <v>15507</v>
      </c>
      <c r="I231" s="68">
        <f t="shared" si="3"/>
        <v>0.44999032694911978</v>
      </c>
      <c r="J231" s="69"/>
      <c r="K231" s="69" t="s">
        <v>22</v>
      </c>
      <c r="L231" s="64" t="s">
        <v>25</v>
      </c>
      <c r="M231" s="64" t="s">
        <v>25</v>
      </c>
      <c r="N231" s="64" t="s">
        <v>27</v>
      </c>
      <c r="O231" s="183">
        <v>7</v>
      </c>
      <c r="P231" s="142"/>
      <c r="Q231" s="463">
        <v>6978</v>
      </c>
      <c r="R231" s="463" t="s">
        <v>455</v>
      </c>
      <c r="S231" s="137" t="s">
        <v>563</v>
      </c>
    </row>
    <row r="232" spans="1:19" ht="16.2" customHeight="1" x14ac:dyDescent="0.3">
      <c r="A232" s="179"/>
      <c r="B232" s="531"/>
      <c r="C232" s="494"/>
      <c r="D232" s="108" t="s">
        <v>456</v>
      </c>
      <c r="E232" s="109" t="s">
        <v>439</v>
      </c>
      <c r="F232" s="64" t="s">
        <v>25</v>
      </c>
      <c r="G232" s="65" t="s">
        <v>26</v>
      </c>
      <c r="H232" s="70">
        <v>37841</v>
      </c>
      <c r="I232" s="68">
        <f t="shared" si="3"/>
        <v>0.44998810813667717</v>
      </c>
      <c r="J232" s="69"/>
      <c r="K232" s="69" t="s">
        <v>22</v>
      </c>
      <c r="L232" s="64" t="s">
        <v>25</v>
      </c>
      <c r="M232" s="64" t="s">
        <v>25</v>
      </c>
      <c r="N232" s="64" t="s">
        <v>27</v>
      </c>
      <c r="O232" s="183">
        <v>7</v>
      </c>
      <c r="P232" s="142"/>
      <c r="Q232" s="463">
        <v>17028</v>
      </c>
      <c r="R232" s="463" t="s">
        <v>457</v>
      </c>
      <c r="S232" s="137" t="s">
        <v>563</v>
      </c>
    </row>
    <row r="233" spans="1:19" ht="16.2" customHeight="1" x14ac:dyDescent="0.3">
      <c r="A233" s="179"/>
      <c r="B233" s="531"/>
      <c r="C233" s="494"/>
      <c r="D233" s="108" t="s">
        <v>458</v>
      </c>
      <c r="E233" s="109" t="s">
        <v>439</v>
      </c>
      <c r="F233" s="64" t="s">
        <v>25</v>
      </c>
      <c r="G233" s="65" t="s">
        <v>26</v>
      </c>
      <c r="H233" s="70">
        <v>38261</v>
      </c>
      <c r="I233" s="68">
        <f t="shared" si="3"/>
        <v>0.44998823867645904</v>
      </c>
      <c r="J233" s="69"/>
      <c r="K233" s="69" t="s">
        <v>22</v>
      </c>
      <c r="L233" s="64" t="s">
        <v>25</v>
      </c>
      <c r="M233" s="64" t="s">
        <v>25</v>
      </c>
      <c r="N233" s="64" t="s">
        <v>27</v>
      </c>
      <c r="O233" s="183">
        <v>7</v>
      </c>
      <c r="P233" s="142"/>
      <c r="Q233" s="463">
        <v>17217</v>
      </c>
      <c r="R233" s="463" t="s">
        <v>459</v>
      </c>
      <c r="S233" s="137" t="s">
        <v>563</v>
      </c>
    </row>
    <row r="234" spans="1:19" ht="16.2" customHeight="1" x14ac:dyDescent="0.3">
      <c r="A234" s="179"/>
      <c r="B234" s="531"/>
      <c r="C234" s="494"/>
      <c r="D234" s="108" t="s">
        <v>460</v>
      </c>
      <c r="E234" s="109" t="s">
        <v>439</v>
      </c>
      <c r="F234" s="64" t="s">
        <v>25</v>
      </c>
      <c r="G234" s="65" t="s">
        <v>26</v>
      </c>
      <c r="H234" s="70">
        <v>13223</v>
      </c>
      <c r="I234" s="68">
        <f t="shared" si="3"/>
        <v>0.44997353096876652</v>
      </c>
      <c r="J234" s="69"/>
      <c r="K234" s="69" t="s">
        <v>22</v>
      </c>
      <c r="L234" s="64" t="s">
        <v>25</v>
      </c>
      <c r="M234" s="64" t="s">
        <v>25</v>
      </c>
      <c r="N234" s="64" t="s">
        <v>27</v>
      </c>
      <c r="O234" s="183">
        <v>7</v>
      </c>
      <c r="P234" s="142"/>
      <c r="Q234" s="463">
        <v>5950</v>
      </c>
      <c r="R234" s="463" t="s">
        <v>461</v>
      </c>
      <c r="S234" s="137" t="s">
        <v>563</v>
      </c>
    </row>
    <row r="235" spans="1:19" ht="16.2" customHeight="1" thickBot="1" x14ac:dyDescent="0.35">
      <c r="A235" s="179"/>
      <c r="B235" s="532"/>
      <c r="C235" s="496"/>
      <c r="D235" s="370" t="s">
        <v>462</v>
      </c>
      <c r="E235" s="371" t="s">
        <v>439</v>
      </c>
      <c r="F235" s="372" t="s">
        <v>25</v>
      </c>
      <c r="G235" s="373" t="s">
        <v>26</v>
      </c>
      <c r="H235" s="374">
        <v>37842</v>
      </c>
      <c r="I235" s="375">
        <f t="shared" si="3"/>
        <v>0.44997621690185508</v>
      </c>
      <c r="J235" s="376"/>
      <c r="K235" s="376" t="s">
        <v>22</v>
      </c>
      <c r="L235" s="372" t="s">
        <v>25</v>
      </c>
      <c r="M235" s="372" t="s">
        <v>25</v>
      </c>
      <c r="N235" s="372" t="s">
        <v>27</v>
      </c>
      <c r="O235" s="377">
        <v>7</v>
      </c>
      <c r="P235" s="142"/>
      <c r="Q235" s="463">
        <v>17028</v>
      </c>
      <c r="R235" s="463" t="s">
        <v>463</v>
      </c>
      <c r="S235" s="137" t="s">
        <v>563</v>
      </c>
    </row>
    <row r="236" spans="1:19" ht="16.2" customHeight="1" thickTop="1" x14ac:dyDescent="0.3">
      <c r="A236" s="410"/>
      <c r="B236" s="533" t="s">
        <v>464</v>
      </c>
      <c r="C236" s="534"/>
      <c r="D236" s="362" t="s">
        <v>465</v>
      </c>
      <c r="E236" s="363" t="s">
        <v>466</v>
      </c>
      <c r="F236" s="364" t="s">
        <v>25</v>
      </c>
      <c r="G236" s="365" t="s">
        <v>26</v>
      </c>
      <c r="H236" s="366">
        <v>1000000</v>
      </c>
      <c r="I236" s="367">
        <f t="shared" si="3"/>
        <v>1</v>
      </c>
      <c r="J236" s="368">
        <v>0.69</v>
      </c>
      <c r="K236" s="368">
        <v>0.68</v>
      </c>
      <c r="L236" s="364" t="s">
        <v>25</v>
      </c>
      <c r="M236" s="364" t="s">
        <v>25</v>
      </c>
      <c r="N236" s="364" t="s">
        <v>27</v>
      </c>
      <c r="O236" s="369" t="s">
        <v>21</v>
      </c>
      <c r="P236" s="142"/>
      <c r="Q236" s="463">
        <v>1000000</v>
      </c>
      <c r="R236" s="464" t="s">
        <v>467</v>
      </c>
      <c r="S236" s="137" t="s">
        <v>563</v>
      </c>
    </row>
    <row r="237" spans="1:19" ht="16.2" customHeight="1" x14ac:dyDescent="0.3">
      <c r="A237" s="410"/>
      <c r="B237" s="535"/>
      <c r="C237" s="536"/>
      <c r="D237" s="110" t="s">
        <v>468</v>
      </c>
      <c r="E237" s="111" t="s">
        <v>469</v>
      </c>
      <c r="F237" s="112" t="s">
        <v>25</v>
      </c>
      <c r="G237" s="113" t="s">
        <v>26</v>
      </c>
      <c r="H237" s="115">
        <v>130000</v>
      </c>
      <c r="I237" s="116">
        <f t="shared" si="3"/>
        <v>1</v>
      </c>
      <c r="J237" s="117"/>
      <c r="K237" s="117" t="s">
        <v>22</v>
      </c>
      <c r="L237" s="114" t="s">
        <v>32</v>
      </c>
      <c r="M237" s="112" t="s">
        <v>21</v>
      </c>
      <c r="N237" s="112" t="s">
        <v>21</v>
      </c>
      <c r="O237" s="187" t="s">
        <v>21</v>
      </c>
      <c r="P237" s="142"/>
      <c r="Q237" s="463">
        <v>130000</v>
      </c>
      <c r="R237" s="466" t="s">
        <v>32</v>
      </c>
      <c r="S237" s="137" t="s">
        <v>563</v>
      </c>
    </row>
    <row r="238" spans="1:19" ht="16.2" customHeight="1" x14ac:dyDescent="0.3">
      <c r="A238" s="410"/>
      <c r="B238" s="535"/>
      <c r="C238" s="536"/>
      <c r="D238" s="110" t="s">
        <v>470</v>
      </c>
      <c r="E238" s="111" t="s">
        <v>469</v>
      </c>
      <c r="F238" s="112" t="s">
        <v>25</v>
      </c>
      <c r="G238" s="113" t="s">
        <v>26</v>
      </c>
      <c r="H238" s="115">
        <v>40000</v>
      </c>
      <c r="I238" s="116">
        <f t="shared" si="3"/>
        <v>1</v>
      </c>
      <c r="J238" s="117"/>
      <c r="K238" s="117" t="s">
        <v>22</v>
      </c>
      <c r="L238" s="112" t="s">
        <v>28</v>
      </c>
      <c r="M238" s="112" t="s">
        <v>25</v>
      </c>
      <c r="N238" s="112" t="s">
        <v>25</v>
      </c>
      <c r="O238" s="187">
        <v>6</v>
      </c>
      <c r="P238" s="142"/>
      <c r="Q238" s="463">
        <v>40000</v>
      </c>
      <c r="R238" s="464" t="s">
        <v>471</v>
      </c>
      <c r="S238" s="137" t="s">
        <v>563</v>
      </c>
    </row>
    <row r="239" spans="1:19" ht="16.2" customHeight="1" x14ac:dyDescent="0.3">
      <c r="A239" s="410"/>
      <c r="B239" s="535"/>
      <c r="C239" s="536"/>
      <c r="D239" s="110" t="s">
        <v>472</v>
      </c>
      <c r="E239" s="111" t="s">
        <v>473</v>
      </c>
      <c r="F239" s="112" t="s">
        <v>25</v>
      </c>
      <c r="G239" s="113" t="s">
        <v>26</v>
      </c>
      <c r="H239" s="115">
        <v>20000</v>
      </c>
      <c r="I239" s="116">
        <f t="shared" si="3"/>
        <v>0.9</v>
      </c>
      <c r="J239" s="117"/>
      <c r="K239" s="117" t="s">
        <v>22</v>
      </c>
      <c r="L239" s="112" t="s">
        <v>28</v>
      </c>
      <c r="M239" s="112" t="s">
        <v>27</v>
      </c>
      <c r="N239" s="112" t="s">
        <v>28</v>
      </c>
      <c r="O239" s="187">
        <v>7</v>
      </c>
      <c r="P239" s="142"/>
      <c r="Q239" s="463">
        <v>18000</v>
      </c>
      <c r="R239" s="464" t="s">
        <v>474</v>
      </c>
      <c r="S239" s="137" t="s">
        <v>563</v>
      </c>
    </row>
    <row r="240" spans="1:19" ht="16.2" customHeight="1" x14ac:dyDescent="0.3">
      <c r="A240" s="410"/>
      <c r="B240" s="535"/>
      <c r="C240" s="536"/>
      <c r="D240" s="110" t="s">
        <v>475</v>
      </c>
      <c r="E240" s="111" t="s">
        <v>476</v>
      </c>
      <c r="F240" s="112" t="s">
        <v>25</v>
      </c>
      <c r="G240" s="113" t="s">
        <v>26</v>
      </c>
      <c r="H240" s="115">
        <v>11340</v>
      </c>
      <c r="I240" s="116" t="str">
        <f t="shared" si="3"/>
        <v>n/c</v>
      </c>
      <c r="J240" s="117"/>
      <c r="K240" s="117" t="s">
        <v>22</v>
      </c>
      <c r="L240" s="112" t="s">
        <v>28</v>
      </c>
      <c r="M240" s="112" t="s">
        <v>28</v>
      </c>
      <c r="N240" s="112" t="s">
        <v>25</v>
      </c>
      <c r="O240" s="187">
        <v>9</v>
      </c>
      <c r="P240" s="142"/>
      <c r="Q240" s="464" t="s">
        <v>21</v>
      </c>
      <c r="R240" s="464" t="s">
        <v>477</v>
      </c>
      <c r="S240" s="137" t="s">
        <v>563</v>
      </c>
    </row>
    <row r="241" spans="1:19" ht="36.450000000000003" customHeight="1" thickBot="1" x14ac:dyDescent="0.35">
      <c r="A241" s="410"/>
      <c r="B241" s="537"/>
      <c r="C241" s="538"/>
      <c r="D241" s="385" t="s">
        <v>478</v>
      </c>
      <c r="E241" s="386" t="s">
        <v>469</v>
      </c>
      <c r="F241" s="387" t="s">
        <v>25</v>
      </c>
      <c r="G241" s="388" t="s">
        <v>26</v>
      </c>
      <c r="H241" s="389">
        <v>11000</v>
      </c>
      <c r="I241" s="390">
        <f t="shared" si="3"/>
        <v>0.72727272727272729</v>
      </c>
      <c r="J241" s="391"/>
      <c r="K241" s="391" t="s">
        <v>22</v>
      </c>
      <c r="L241" s="387" t="s">
        <v>28</v>
      </c>
      <c r="M241" s="387" t="s">
        <v>25</v>
      </c>
      <c r="N241" s="387" t="s">
        <v>25</v>
      </c>
      <c r="O241" s="392">
        <v>9</v>
      </c>
      <c r="P241" s="142"/>
      <c r="Q241" s="463">
        <v>8000</v>
      </c>
      <c r="R241" s="464" t="s">
        <v>479</v>
      </c>
      <c r="S241" s="137" t="s">
        <v>563</v>
      </c>
    </row>
    <row r="242" spans="1:19" ht="16.2" customHeight="1" thickTop="1" x14ac:dyDescent="0.3">
      <c r="A242" s="179"/>
      <c r="B242" s="539" t="s">
        <v>480</v>
      </c>
      <c r="C242" s="540"/>
      <c r="D242" s="378" t="s">
        <v>481</v>
      </c>
      <c r="E242" s="379" t="s">
        <v>482</v>
      </c>
      <c r="F242" s="380" t="s">
        <v>20</v>
      </c>
      <c r="G242" s="425">
        <v>2020</v>
      </c>
      <c r="H242" s="381">
        <v>10000</v>
      </c>
      <c r="I242" s="382">
        <f t="shared" ref="I242:I305" si="4">IF(Q242="n/a","n/a",IF(Q242="n/c","n/c",IF(H242="n/c","n/c",Q242/H242)))</f>
        <v>1</v>
      </c>
      <c r="J242" s="383"/>
      <c r="K242" s="383" t="s">
        <v>22</v>
      </c>
      <c r="L242" s="380" t="s">
        <v>28</v>
      </c>
      <c r="M242" s="380" t="s">
        <v>25</v>
      </c>
      <c r="N242" s="380" t="s">
        <v>27</v>
      </c>
      <c r="O242" s="384">
        <v>9</v>
      </c>
      <c r="P242" s="142"/>
      <c r="Q242" s="463">
        <v>10000</v>
      </c>
      <c r="R242" s="464" t="s">
        <v>483</v>
      </c>
      <c r="S242" s="137" t="s">
        <v>563</v>
      </c>
    </row>
    <row r="243" spans="1:19" ht="16.2" customHeight="1" x14ac:dyDescent="0.3">
      <c r="A243" s="179"/>
      <c r="B243" s="541"/>
      <c r="C243" s="542"/>
      <c r="D243" s="118" t="s">
        <v>484</v>
      </c>
      <c r="E243" s="119" t="s">
        <v>482</v>
      </c>
      <c r="F243" s="120" t="s">
        <v>25</v>
      </c>
      <c r="G243" s="125" t="s">
        <v>26</v>
      </c>
      <c r="H243" s="122">
        <v>48000</v>
      </c>
      <c r="I243" s="123">
        <f t="shared" si="4"/>
        <v>4.1666666666666664E-2</v>
      </c>
      <c r="J243" s="124"/>
      <c r="K243" s="124" t="s">
        <v>22</v>
      </c>
      <c r="L243" s="120" t="s">
        <v>25</v>
      </c>
      <c r="M243" s="120" t="s">
        <v>21</v>
      </c>
      <c r="N243" s="120" t="s">
        <v>27</v>
      </c>
      <c r="O243" s="188" t="s">
        <v>21</v>
      </c>
      <c r="P243" s="142"/>
      <c r="Q243" s="463">
        <v>2000</v>
      </c>
      <c r="R243" s="464" t="s">
        <v>485</v>
      </c>
      <c r="S243" s="137" t="s">
        <v>563</v>
      </c>
    </row>
    <row r="244" spans="1:19" ht="16.2" customHeight="1" x14ac:dyDescent="0.3">
      <c r="A244" s="179"/>
      <c r="B244" s="541"/>
      <c r="C244" s="542"/>
      <c r="D244" s="118" t="s">
        <v>486</v>
      </c>
      <c r="E244" s="119" t="s">
        <v>487</v>
      </c>
      <c r="F244" s="120" t="s">
        <v>28</v>
      </c>
      <c r="G244" s="417">
        <v>43800</v>
      </c>
      <c r="H244" s="122">
        <v>45000</v>
      </c>
      <c r="I244" s="123" t="str">
        <f t="shared" si="4"/>
        <v>n/a</v>
      </c>
      <c r="J244" s="124"/>
      <c r="K244" s="126" t="s">
        <v>32</v>
      </c>
      <c r="L244" s="120" t="s">
        <v>25</v>
      </c>
      <c r="M244" s="120" t="s">
        <v>21</v>
      </c>
      <c r="N244" s="120" t="s">
        <v>27</v>
      </c>
      <c r="O244" s="188" t="s">
        <v>32</v>
      </c>
      <c r="P244" s="142"/>
      <c r="Q244" s="464" t="s">
        <v>32</v>
      </c>
      <c r="R244" s="464" t="s">
        <v>485</v>
      </c>
      <c r="S244" s="137" t="s">
        <v>563</v>
      </c>
    </row>
    <row r="245" spans="1:19" ht="30.6" customHeight="1" x14ac:dyDescent="0.3">
      <c r="A245" s="179"/>
      <c r="B245" s="541"/>
      <c r="C245" s="542"/>
      <c r="D245" s="118" t="s">
        <v>488</v>
      </c>
      <c r="E245" s="119" t="s">
        <v>482</v>
      </c>
      <c r="F245" s="120" t="s">
        <v>25</v>
      </c>
      <c r="G245" s="125" t="s">
        <v>26</v>
      </c>
      <c r="H245" s="122">
        <v>30800</v>
      </c>
      <c r="I245" s="123">
        <f t="shared" si="4"/>
        <v>1</v>
      </c>
      <c r="J245" s="124"/>
      <c r="K245" s="124" t="s">
        <v>22</v>
      </c>
      <c r="L245" s="120" t="s">
        <v>28</v>
      </c>
      <c r="M245" s="120" t="s">
        <v>28</v>
      </c>
      <c r="N245" s="120" t="s">
        <v>28</v>
      </c>
      <c r="O245" s="188">
        <v>9</v>
      </c>
      <c r="P245" s="142"/>
      <c r="Q245" s="463">
        <v>30800</v>
      </c>
      <c r="R245" s="464" t="s">
        <v>489</v>
      </c>
      <c r="S245" s="137" t="s">
        <v>563</v>
      </c>
    </row>
    <row r="246" spans="1:19" ht="16.2" customHeight="1" x14ac:dyDescent="0.3">
      <c r="A246" s="179"/>
      <c r="B246" s="541"/>
      <c r="C246" s="542"/>
      <c r="D246" s="118" t="s">
        <v>490</v>
      </c>
      <c r="E246" s="119" t="s">
        <v>491</v>
      </c>
      <c r="F246" s="120" t="s">
        <v>25</v>
      </c>
      <c r="G246" s="121" t="s">
        <v>26</v>
      </c>
      <c r="H246" s="122">
        <v>16000</v>
      </c>
      <c r="I246" s="123">
        <f t="shared" si="4"/>
        <v>0.18487500000000001</v>
      </c>
      <c r="J246" s="124"/>
      <c r="K246" s="124" t="s">
        <v>22</v>
      </c>
      <c r="L246" s="120" t="s">
        <v>25</v>
      </c>
      <c r="M246" s="120" t="s">
        <v>27</v>
      </c>
      <c r="N246" s="120" t="s">
        <v>27</v>
      </c>
      <c r="O246" s="188" t="s">
        <v>21</v>
      </c>
      <c r="P246" s="142"/>
      <c r="Q246" s="463">
        <v>2958</v>
      </c>
      <c r="R246" s="463" t="s">
        <v>492</v>
      </c>
      <c r="S246" s="137" t="s">
        <v>563</v>
      </c>
    </row>
    <row r="247" spans="1:19" ht="16.2" customHeight="1" thickBot="1" x14ac:dyDescent="0.35">
      <c r="A247" s="179"/>
      <c r="B247" s="543"/>
      <c r="C247" s="544"/>
      <c r="D247" s="401" t="s">
        <v>493</v>
      </c>
      <c r="E247" s="402" t="s">
        <v>487</v>
      </c>
      <c r="F247" s="403" t="s">
        <v>28</v>
      </c>
      <c r="G247" s="418">
        <v>43800</v>
      </c>
      <c r="H247" s="404">
        <v>10306</v>
      </c>
      <c r="I247" s="405" t="str">
        <f t="shared" si="4"/>
        <v>n/a</v>
      </c>
      <c r="J247" s="406"/>
      <c r="K247" s="407" t="s">
        <v>32</v>
      </c>
      <c r="L247" s="408" t="s">
        <v>32</v>
      </c>
      <c r="M247" s="408" t="s">
        <v>32</v>
      </c>
      <c r="N247" s="408" t="s">
        <v>32</v>
      </c>
      <c r="O247" s="409" t="s">
        <v>32</v>
      </c>
      <c r="P247" s="142"/>
      <c r="Q247" s="463" t="s">
        <v>32</v>
      </c>
      <c r="R247" s="463"/>
      <c r="S247" s="137" t="s">
        <v>563</v>
      </c>
    </row>
    <row r="248" spans="1:19" ht="16.2" customHeight="1" thickTop="1" x14ac:dyDescent="0.3">
      <c r="A248" s="179"/>
      <c r="B248" s="511" t="s">
        <v>494</v>
      </c>
      <c r="C248" s="512"/>
      <c r="D248" s="393" t="s">
        <v>495</v>
      </c>
      <c r="E248" s="394" t="s">
        <v>496</v>
      </c>
      <c r="F248" s="395" t="s">
        <v>25</v>
      </c>
      <c r="G248" s="396" t="s">
        <v>26</v>
      </c>
      <c r="H248" s="397">
        <v>800000</v>
      </c>
      <c r="I248" s="398">
        <f t="shared" si="4"/>
        <v>5.4968749999999997E-2</v>
      </c>
      <c r="J248" s="399"/>
      <c r="K248" s="399" t="s">
        <v>22</v>
      </c>
      <c r="L248" s="395" t="s">
        <v>25</v>
      </c>
      <c r="M248" s="395" t="s">
        <v>25</v>
      </c>
      <c r="N248" s="395" t="s">
        <v>27</v>
      </c>
      <c r="O248" s="400">
        <v>9</v>
      </c>
      <c r="P248" s="142"/>
      <c r="Q248" s="463">
        <v>43975</v>
      </c>
      <c r="R248" s="464" t="s">
        <v>497</v>
      </c>
      <c r="S248" s="137" t="s">
        <v>563</v>
      </c>
    </row>
    <row r="249" spans="1:19" ht="16.2" customHeight="1" x14ac:dyDescent="0.3">
      <c r="A249" s="179"/>
      <c r="B249" s="513"/>
      <c r="C249" s="514"/>
      <c r="D249" s="127" t="s">
        <v>498</v>
      </c>
      <c r="E249" s="128" t="s">
        <v>499</v>
      </c>
      <c r="F249" s="129" t="s">
        <v>25</v>
      </c>
      <c r="G249" s="134" t="s">
        <v>26</v>
      </c>
      <c r="H249" s="131">
        <v>15000</v>
      </c>
      <c r="I249" s="132" t="str">
        <f t="shared" si="4"/>
        <v>n/c</v>
      </c>
      <c r="J249" s="133"/>
      <c r="K249" s="133" t="s">
        <v>22</v>
      </c>
      <c r="L249" s="129" t="s">
        <v>28</v>
      </c>
      <c r="M249" s="129" t="s">
        <v>21</v>
      </c>
      <c r="N249" s="129" t="s">
        <v>21</v>
      </c>
      <c r="O249" s="189" t="s">
        <v>21</v>
      </c>
      <c r="P249" s="142"/>
      <c r="Q249" s="463" t="s">
        <v>21</v>
      </c>
      <c r="R249" s="463"/>
      <c r="S249" s="137" t="s">
        <v>563</v>
      </c>
    </row>
    <row r="250" spans="1:19" ht="16.2" customHeight="1" x14ac:dyDescent="0.3">
      <c r="A250" s="179"/>
      <c r="B250" s="513"/>
      <c r="C250" s="514"/>
      <c r="D250" s="127" t="s">
        <v>500</v>
      </c>
      <c r="E250" s="128" t="s">
        <v>499</v>
      </c>
      <c r="F250" s="129" t="s">
        <v>28</v>
      </c>
      <c r="G250" s="426">
        <v>2020</v>
      </c>
      <c r="H250" s="131">
        <v>150000</v>
      </c>
      <c r="I250" s="132" t="str">
        <f t="shared" si="4"/>
        <v>n/a</v>
      </c>
      <c r="J250" s="133"/>
      <c r="K250" s="135" t="s">
        <v>32</v>
      </c>
      <c r="L250" s="130" t="s">
        <v>32</v>
      </c>
      <c r="M250" s="130" t="s">
        <v>32</v>
      </c>
      <c r="N250" s="130" t="s">
        <v>32</v>
      </c>
      <c r="O250" s="189" t="s">
        <v>32</v>
      </c>
      <c r="P250" s="142"/>
      <c r="Q250" s="463" t="s">
        <v>32</v>
      </c>
      <c r="R250" s="463"/>
      <c r="S250" s="137" t="s">
        <v>563</v>
      </c>
    </row>
    <row r="251" spans="1:19" ht="16.2" customHeight="1" x14ac:dyDescent="0.3">
      <c r="A251" s="179"/>
      <c r="B251" s="513"/>
      <c r="C251" s="514"/>
      <c r="D251" s="127" t="s">
        <v>501</v>
      </c>
      <c r="E251" s="128" t="s">
        <v>499</v>
      </c>
      <c r="F251" s="129" t="s">
        <v>25</v>
      </c>
      <c r="G251" s="134" t="s">
        <v>26</v>
      </c>
      <c r="H251" s="131">
        <v>100000</v>
      </c>
      <c r="I251" s="132" t="str">
        <f t="shared" si="4"/>
        <v>n/c</v>
      </c>
      <c r="J251" s="133"/>
      <c r="K251" s="133" t="s">
        <v>22</v>
      </c>
      <c r="L251" s="129" t="s">
        <v>28</v>
      </c>
      <c r="M251" s="129" t="s">
        <v>21</v>
      </c>
      <c r="N251" s="129" t="s">
        <v>21</v>
      </c>
      <c r="O251" s="189" t="s">
        <v>21</v>
      </c>
      <c r="P251" s="142"/>
      <c r="Q251" s="463" t="s">
        <v>21</v>
      </c>
      <c r="R251" s="463"/>
      <c r="S251" s="137" t="s">
        <v>563</v>
      </c>
    </row>
    <row r="252" spans="1:19" ht="16.2" customHeight="1" x14ac:dyDescent="0.3">
      <c r="A252" s="179"/>
      <c r="B252" s="513"/>
      <c r="C252" s="514"/>
      <c r="D252" s="127" t="s">
        <v>502</v>
      </c>
      <c r="E252" s="128" t="s">
        <v>499</v>
      </c>
      <c r="F252" s="129" t="s">
        <v>25</v>
      </c>
      <c r="G252" s="134" t="s">
        <v>26</v>
      </c>
      <c r="H252" s="131">
        <v>50000</v>
      </c>
      <c r="I252" s="132" t="str">
        <f t="shared" si="4"/>
        <v>n/c</v>
      </c>
      <c r="J252" s="133"/>
      <c r="K252" s="133" t="s">
        <v>22</v>
      </c>
      <c r="L252" s="129" t="s">
        <v>28</v>
      </c>
      <c r="M252" s="129" t="s">
        <v>21</v>
      </c>
      <c r="N252" s="129" t="s">
        <v>21</v>
      </c>
      <c r="O252" s="189" t="s">
        <v>21</v>
      </c>
      <c r="P252" s="142"/>
      <c r="Q252" s="463" t="s">
        <v>21</v>
      </c>
      <c r="R252" s="463"/>
      <c r="S252" s="137" t="s">
        <v>563</v>
      </c>
    </row>
    <row r="253" spans="1:19" ht="16.2" customHeight="1" x14ac:dyDescent="0.3">
      <c r="A253" s="179"/>
      <c r="B253" s="513"/>
      <c r="C253" s="514"/>
      <c r="D253" s="127" t="s">
        <v>503</v>
      </c>
      <c r="E253" s="128" t="s">
        <v>499</v>
      </c>
      <c r="F253" s="129" t="s">
        <v>25</v>
      </c>
      <c r="G253" s="134" t="s">
        <v>26</v>
      </c>
      <c r="H253" s="131">
        <v>15000</v>
      </c>
      <c r="I253" s="132" t="str">
        <f t="shared" si="4"/>
        <v>n/c</v>
      </c>
      <c r="J253" s="133"/>
      <c r="K253" s="133" t="s">
        <v>22</v>
      </c>
      <c r="L253" s="129" t="s">
        <v>28</v>
      </c>
      <c r="M253" s="129" t="s">
        <v>21</v>
      </c>
      <c r="N253" s="129" t="s">
        <v>21</v>
      </c>
      <c r="O253" s="189" t="s">
        <v>21</v>
      </c>
      <c r="P253" s="142"/>
      <c r="Q253" s="463" t="s">
        <v>21</v>
      </c>
      <c r="R253" s="463"/>
      <c r="S253" s="137" t="s">
        <v>563</v>
      </c>
    </row>
    <row r="254" spans="1:19" ht="16.2" customHeight="1" x14ac:dyDescent="0.3">
      <c r="A254" s="179"/>
      <c r="B254" s="513"/>
      <c r="C254" s="514"/>
      <c r="D254" s="127" t="s">
        <v>504</v>
      </c>
      <c r="E254" s="128" t="s">
        <v>499</v>
      </c>
      <c r="F254" s="129" t="s">
        <v>28</v>
      </c>
      <c r="G254" s="426">
        <v>2021</v>
      </c>
      <c r="H254" s="131">
        <v>30000</v>
      </c>
      <c r="I254" s="132" t="str">
        <f t="shared" si="4"/>
        <v>n/a</v>
      </c>
      <c r="J254" s="133"/>
      <c r="K254" s="135" t="s">
        <v>32</v>
      </c>
      <c r="L254" s="130" t="s">
        <v>32</v>
      </c>
      <c r="M254" s="130" t="s">
        <v>32</v>
      </c>
      <c r="N254" s="130" t="s">
        <v>32</v>
      </c>
      <c r="O254" s="189" t="s">
        <v>32</v>
      </c>
      <c r="P254" s="142"/>
      <c r="Q254" s="463" t="s">
        <v>32</v>
      </c>
      <c r="R254" s="463"/>
      <c r="S254" s="137" t="s">
        <v>563</v>
      </c>
    </row>
    <row r="255" spans="1:19" ht="16.2" customHeight="1" thickBot="1" x14ac:dyDescent="0.35">
      <c r="A255" s="179"/>
      <c r="B255" s="515"/>
      <c r="C255" s="516"/>
      <c r="D255" s="197" t="s">
        <v>505</v>
      </c>
      <c r="E255" s="198" t="s">
        <v>506</v>
      </c>
      <c r="F255" s="199" t="s">
        <v>28</v>
      </c>
      <c r="G255" s="427">
        <v>2022</v>
      </c>
      <c r="H255" s="200">
        <v>14123</v>
      </c>
      <c r="I255" s="201" t="str">
        <f t="shared" si="4"/>
        <v>n/a</v>
      </c>
      <c r="J255" s="202"/>
      <c r="K255" s="203" t="s">
        <v>32</v>
      </c>
      <c r="L255" s="204" t="s">
        <v>32</v>
      </c>
      <c r="M255" s="204" t="s">
        <v>32</v>
      </c>
      <c r="N255" s="204" t="s">
        <v>32</v>
      </c>
      <c r="O255" s="190" t="s">
        <v>32</v>
      </c>
      <c r="P255" s="142"/>
      <c r="Q255" s="463" t="s">
        <v>32</v>
      </c>
      <c r="R255" s="463"/>
      <c r="S255" s="137" t="s">
        <v>563</v>
      </c>
    </row>
    <row r="256" spans="1:19" x14ac:dyDescent="0.3">
      <c r="C256" s="178"/>
      <c r="E256" s="191"/>
      <c r="F256" s="191"/>
      <c r="G256" s="192"/>
      <c r="H256" s="193"/>
      <c r="I256" s="194"/>
      <c r="J256" s="195"/>
      <c r="K256" s="196"/>
      <c r="L256" s="192"/>
      <c r="M256" s="192"/>
      <c r="N256" s="192"/>
      <c r="O256" s="25"/>
    </row>
    <row r="257" spans="14:14" x14ac:dyDescent="0.3">
      <c r="N257" s="136"/>
    </row>
    <row r="258" spans="14:14" x14ac:dyDescent="0.3">
      <c r="N258" s="136"/>
    </row>
    <row r="259" spans="14:14" x14ac:dyDescent="0.3">
      <c r="N259" s="136"/>
    </row>
  </sheetData>
  <sortState ref="C122:Z157">
    <sortCondition ref="C122:C157"/>
    <sortCondition descending="1" ref="H122:H157"/>
  </sortState>
  <mergeCells count="32">
    <mergeCell ref="B248:C255"/>
    <mergeCell ref="B182:C201"/>
    <mergeCell ref="B202:C223"/>
    <mergeCell ref="B224:C235"/>
    <mergeCell ref="B236:C241"/>
    <mergeCell ref="B242:C247"/>
    <mergeCell ref="B104:C119"/>
    <mergeCell ref="B156:B181"/>
    <mergeCell ref="C156:C158"/>
    <mergeCell ref="C159:C160"/>
    <mergeCell ref="C162:C166"/>
    <mergeCell ref="C167:C181"/>
    <mergeCell ref="B120:B155"/>
    <mergeCell ref="C121:C122"/>
    <mergeCell ref="C123:C124"/>
    <mergeCell ref="C125:C129"/>
    <mergeCell ref="C131:C138"/>
    <mergeCell ref="C139:C141"/>
    <mergeCell ref="C142:C143"/>
    <mergeCell ref="C144:C152"/>
    <mergeCell ref="C153:C154"/>
    <mergeCell ref="B67:B103"/>
    <mergeCell ref="C67:C80"/>
    <mergeCell ref="C81:C83"/>
    <mergeCell ref="C84:C92"/>
    <mergeCell ref="C93:C103"/>
    <mergeCell ref="B3:B34"/>
    <mergeCell ref="C3:C33"/>
    <mergeCell ref="B35:C45"/>
    <mergeCell ref="B46:B66"/>
    <mergeCell ref="C48:C49"/>
    <mergeCell ref="C50:C63"/>
  </mergeCells>
  <conditionalFormatting sqref="J257:N1048576 F20:F21 F26 F31:F33 F48:F50 F55 F59 F65 F88 F139:F140 F144 F185 F187 F189:F192 F196 F198:F199 F244 F247 F245:G246 F248:G1048576 F66:G87 F186:G186 F188:G188 F193:G195 F197:G197 F200:G243 J2 F89:G138 F145:G184 I3:O255 H65:H80 F141:G143 H82:H1048576 H20:H21 H26 H31:H33 H48:H50 H55 H59 F22:H25 F27:H30 F34:H47 F51:H54 F56:H58 F60:H64 F2:H19 P257:P1048576 R2:R255 R257:R1048576">
    <cfRule type="cellIs" dxfId="29" priority="9" operator="equal">
      <formula>"Expérimentation"</formula>
    </cfRule>
    <cfRule type="cellIs" dxfId="28" priority="10" operator="equal">
      <formula>"Déploiement partiel"</formula>
    </cfRule>
    <cfRule type="cellIs" dxfId="27" priority="11" operator="equal">
      <formula>"Oui"</formula>
    </cfRule>
    <cfRule type="cellIs" dxfId="26" priority="12" operator="equal">
      <formula>"Non"</formula>
    </cfRule>
    <cfRule type="cellIs" dxfId="25" priority="13" operator="equal">
      <formula>"n/a"</formula>
    </cfRule>
    <cfRule type="cellIs" dxfId="24" priority="14" operator="equal">
      <formula>"n/c"</formula>
    </cfRule>
    <cfRule type="cellIs" dxfId="23" priority="15" operator="equal">
      <formula>"Partiel"</formula>
    </cfRule>
  </conditionalFormatting>
  <conditionalFormatting sqref="O3:O255">
    <cfRule type="cellIs" dxfId="22" priority="16" operator="lessThan">
      <formula>4</formula>
    </cfRule>
    <cfRule type="cellIs" dxfId="21" priority="17" operator="between">
      <formula>4</formula>
      <formula>7</formula>
    </cfRule>
    <cfRule type="cellIs" dxfId="20" priority="18" operator="greaterThanOrEqual">
      <formula>7</formula>
    </cfRule>
  </conditionalFormatting>
  <conditionalFormatting sqref="I3:I255">
    <cfRule type="cellIs" dxfId="19" priority="19" operator="greaterThanOrEqual">
      <formula>0.8</formula>
    </cfRule>
    <cfRule type="cellIs" dxfId="18" priority="20" operator="between">
      <formula>0.5</formula>
      <formula>0.8</formula>
    </cfRule>
    <cfRule type="cellIs" dxfId="17" priority="21" operator="between">
      <formula>0</formula>
      <formula>0.5</formula>
    </cfRule>
  </conditionalFormatting>
  <conditionalFormatting sqref="G20:G21 G26 G31:G33 G48:G50 G55 G59 G65 G88 G139:G140 G144 G185 G187 G189:G192 G196 G198:G199 G244 G247">
    <cfRule type="cellIs" dxfId="16" priority="22" operator="equal">
      <formula>"n/a"</formula>
    </cfRule>
  </conditionalFormatting>
  <conditionalFormatting sqref="H81">
    <cfRule type="cellIs" dxfId="15" priority="24" operator="equal">
      <formula>"n/a"</formula>
    </cfRule>
  </conditionalFormatting>
  <conditionalFormatting sqref="Q257:Q1048576 Q2:Q255">
    <cfRule type="cellIs" dxfId="14" priority="1" operator="equal">
      <formula>"Expérimentation"</formula>
    </cfRule>
    <cfRule type="cellIs" dxfId="13" priority="2" operator="equal">
      <formula>"Déploiement partiel"</formula>
    </cfRule>
    <cfRule type="cellIs" dxfId="12" priority="3" operator="equal">
      <formula>"Oui"</formula>
    </cfRule>
    <cfRule type="cellIs" dxfId="11" priority="4" operator="equal">
      <formula>"Non"</formula>
    </cfRule>
    <cfRule type="cellIs" dxfId="10" priority="5" operator="equal">
      <formula>"n/a"</formula>
    </cfRule>
    <cfRule type="cellIs" dxfId="9" priority="6" operator="equal">
      <formula>"n/c"</formula>
    </cfRule>
    <cfRule type="cellIs" dxfId="8" priority="7" operator="equal">
      <formula>"Partiel"</formula>
    </cfRule>
  </conditionalFormatting>
  <hyperlinks>
    <hyperlink ref="R68" r:id="rId1"/>
    <hyperlink ref="R89" r:id="rId2"/>
    <hyperlink ref="R93" r:id="rId3"/>
    <hyperlink ref="R95" r:id="rId4"/>
    <hyperlink ref="R103" r:id="rId5"/>
    <hyperlink ref="R104" r:id="rId6"/>
    <hyperlink ref="R132" r:id="rId7" location="/step-connexion"/>
    <hyperlink ref="R227" r:id="rId8"/>
    <hyperlink ref="R239" r:id="rId9"/>
  </hyperlinks>
  <printOptions horizontalCentered="1" verticalCentered="1"/>
  <pageMargins left="0.23622047244094491" right="0.23622047244094491" top="0.94488188976377963" bottom="0.19685039370078741" header="0.51181102362204722" footer="0.51181102362204722"/>
  <pageSetup paperSize="8" scale="65" orientation="landscape" useFirstPageNumber="1" r:id="rId10"/>
  <headerFooter>
    <oddHeader>&amp;C&amp;"Calibri,Gras"&amp;20Observatoire de la dématérialisation des services publics de l'État&amp;"Calibri,Normal"&amp;12
&amp;16Edition juin 2019</oddHeader>
    <oddFooter>&amp;R&amp;P/&amp;N</oddFooter>
  </headerFooter>
  <rowBreaks count="5" manualBreakCount="5">
    <brk id="45" max="16383" man="1"/>
    <brk id="66" max="16383" man="1"/>
    <brk id="119" max="16383" man="1"/>
    <brk id="155" max="16383" man="1"/>
    <brk id="2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zoomScale="55" zoomScaleNormal="55" workbookViewId="0">
      <selection activeCell="N41" sqref="N41"/>
    </sheetView>
  </sheetViews>
  <sheetFormatPr baseColWidth="10" defaultColWidth="8.796875" defaultRowHeight="15.6" x14ac:dyDescent="0.3"/>
  <cols>
    <col min="1" max="1" width="2.5" style="1" customWidth="1"/>
    <col min="2" max="2" width="5.09765625" style="17" customWidth="1"/>
    <col min="3" max="3" width="22.09765625" style="17" customWidth="1"/>
    <col min="4" max="4" width="22.19921875" style="137" customWidth="1"/>
    <col min="5" max="5" width="24.69921875" style="137" customWidth="1"/>
    <col min="6" max="6" width="28.69921875" style="137" customWidth="1"/>
    <col min="7" max="7" width="34.69921875" style="137" customWidth="1"/>
    <col min="8" max="8" width="23" style="5" customWidth="1"/>
    <col min="9" max="9" width="12.19921875" style="6" customWidth="1"/>
    <col min="10" max="10" width="14.3984375" style="138" customWidth="1"/>
    <col min="11" max="11" width="16.8984375" style="139" customWidth="1"/>
    <col min="12" max="12" width="20.19921875" style="6" customWidth="1"/>
    <col min="13" max="13" width="10.19921875" style="6" customWidth="1"/>
    <col min="14" max="14" width="8.8984375" style="140" customWidth="1"/>
    <col min="15" max="15" width="15.69921875" style="12" hidden="1" customWidth="1"/>
    <col min="16" max="16" width="21.69921875" style="13" hidden="1" customWidth="1"/>
    <col min="17" max="17" width="21.69921875" style="14" hidden="1" customWidth="1"/>
    <col min="18" max="18" width="81.5" style="9" hidden="1" customWidth="1"/>
    <col min="19" max="19" width="37.19921875" style="5" hidden="1" customWidth="1"/>
    <col min="20" max="20" width="21.09765625" style="15" hidden="1" customWidth="1"/>
    <col min="21" max="21" width="1.09765625" hidden="1" customWidth="1"/>
    <col min="22" max="22" width="8.69921875" style="1" customWidth="1"/>
    <col min="23" max="23" width="11.19921875" style="1" customWidth="1"/>
    <col min="24" max="30" width="11" style="1" customWidth="1"/>
    <col min="31" max="1025" width="11" customWidth="1"/>
  </cols>
  <sheetData>
    <row r="1" spans="1:20" s="1" customFormat="1" ht="15.6" customHeight="1" x14ac:dyDescent="0.3">
      <c r="B1" s="141"/>
      <c r="C1" s="141"/>
      <c r="D1" s="142"/>
      <c r="E1" s="142"/>
      <c r="F1" s="142"/>
      <c r="G1" s="142"/>
      <c r="H1" s="143"/>
      <c r="I1" s="144"/>
      <c r="J1" s="145"/>
      <c r="K1" s="146"/>
      <c r="L1" s="140"/>
      <c r="M1" s="140"/>
      <c r="N1" s="140"/>
      <c r="O1" s="147"/>
      <c r="P1" s="148"/>
      <c r="Q1" s="149"/>
      <c r="R1" s="150"/>
      <c r="S1" s="143"/>
      <c r="T1" s="151"/>
    </row>
    <row r="2" spans="1:20" s="1" customFormat="1" ht="25.65" customHeight="1" x14ac:dyDescent="0.3">
      <c r="A2" s="143"/>
      <c r="C2" s="141"/>
      <c r="D2" s="152" t="s">
        <v>562</v>
      </c>
      <c r="E2" s="152"/>
      <c r="F2" s="152"/>
      <c r="G2" s="152"/>
      <c r="H2" s="143"/>
      <c r="I2" s="144"/>
      <c r="J2" s="145"/>
      <c r="K2" s="153"/>
      <c r="L2" s="144"/>
      <c r="M2" s="144"/>
      <c r="N2" s="140"/>
      <c r="O2" s="147"/>
      <c r="P2" s="148"/>
      <c r="Q2" s="149"/>
      <c r="R2" s="150"/>
      <c r="S2" s="143"/>
      <c r="T2" s="151"/>
    </row>
    <row r="3" spans="1:20" s="1" customFormat="1" ht="15.6" customHeight="1" x14ac:dyDescent="0.3">
      <c r="B3" s="141"/>
      <c r="C3" s="141"/>
      <c r="D3" s="142"/>
      <c r="E3" s="142"/>
      <c r="F3" s="142"/>
      <c r="G3" s="142"/>
      <c r="H3" s="143"/>
      <c r="I3" s="144"/>
      <c r="J3" s="154"/>
      <c r="K3" s="153"/>
      <c r="L3" s="144"/>
      <c r="M3" s="144"/>
      <c r="N3" s="140"/>
      <c r="O3" s="147"/>
      <c r="P3" s="148"/>
      <c r="Q3" s="143"/>
      <c r="R3" s="143"/>
      <c r="S3" s="143"/>
      <c r="T3" s="155"/>
    </row>
    <row r="4" spans="1:20" ht="57" customHeight="1" x14ac:dyDescent="0.3">
      <c r="B4" s="545"/>
      <c r="C4" s="545"/>
      <c r="D4" s="156" t="s">
        <v>507</v>
      </c>
      <c r="E4" s="157" t="s">
        <v>508</v>
      </c>
      <c r="F4" s="157" t="s">
        <v>509</v>
      </c>
      <c r="G4" s="157" t="s">
        <v>510</v>
      </c>
      <c r="H4" s="545" t="s">
        <v>511</v>
      </c>
      <c r="I4" s="545"/>
      <c r="J4" s="545"/>
      <c r="K4" s="152"/>
      <c r="L4" s="152"/>
      <c r="M4" s="152"/>
    </row>
    <row r="5" spans="1:20" ht="15.75" hidden="1" customHeight="1" x14ac:dyDescent="0.3">
      <c r="B5" s="546" t="str">
        <f>'Démarches phares'!B3</f>
        <v>EDUCATION JEUNESSE</v>
      </c>
      <c r="C5" s="546"/>
      <c r="D5" s="158">
        <f>COUNTA('Démarches phares'!D3:D34)</f>
        <v>32</v>
      </c>
      <c r="E5" s="159">
        <f>COUNTIF('Démarches phares'!$F3:$F34,"oui")</f>
        <v>8</v>
      </c>
      <c r="F5" s="159">
        <f>COUNTIF('Démarches phares'!$F3:$F34,"Déploiement partiel")</f>
        <v>7</v>
      </c>
      <c r="G5" s="159">
        <f>COUNTIF('Démarches phares'!$F3:$F34,"Expérimentation")</f>
        <v>3</v>
      </c>
      <c r="H5" s="159"/>
      <c r="I5" s="547" t="e">
        <f>NA()</f>
        <v>#N/A</v>
      </c>
      <c r="J5" s="547"/>
      <c r="K5" s="152"/>
      <c r="L5" s="152"/>
      <c r="M5" s="152"/>
    </row>
    <row r="6" spans="1:20" ht="15.75" hidden="1" customHeight="1" x14ac:dyDescent="0.3">
      <c r="B6" s="546" t="str">
        <f>'Démarches phares'!B35</f>
        <v>ENSEIGNEMENT SUPERIEUR</v>
      </c>
      <c r="C6" s="546"/>
      <c r="D6" s="158">
        <f>COUNTA('Démarches phares'!D35:D45)</f>
        <v>11</v>
      </c>
      <c r="E6" s="159">
        <f>COUNTIF('Démarches phares'!$F35:$F45,"oui")</f>
        <v>6</v>
      </c>
      <c r="F6" s="159">
        <f>COUNTIF('Démarches phares'!$F35:$F45,"Déploiement partiel")</f>
        <v>1</v>
      </c>
      <c r="G6" s="159">
        <f>COUNTIF('Démarches phares'!$F35:$F45,"Expérimentation")</f>
        <v>0</v>
      </c>
      <c r="H6" s="159"/>
      <c r="I6" s="547" t="e">
        <f>NA()</f>
        <v>#N/A</v>
      </c>
      <c r="J6" s="547"/>
      <c r="K6" s="152"/>
      <c r="L6" s="152"/>
      <c r="M6" s="152"/>
    </row>
    <row r="7" spans="1:20" ht="15.75" hidden="1" customHeight="1" x14ac:dyDescent="0.3">
      <c r="B7" s="546" t="str">
        <f>'Démarches phares'!B46</f>
        <v>JUSTICE</v>
      </c>
      <c r="C7" s="546"/>
      <c r="D7" s="158">
        <f>COUNTA('Démarches phares'!D46:D66)</f>
        <v>21</v>
      </c>
      <c r="E7" s="159">
        <f>COUNTIF('Démarches phares'!$F46:$F66,"oui")</f>
        <v>2</v>
      </c>
      <c r="F7" s="159">
        <f>COUNTIF('Démarches phares'!$F46:$F66,"Déploiement partiel")</f>
        <v>1</v>
      </c>
      <c r="G7" s="159">
        <f>COUNTIF('Démarches phares'!$F46:$F66,"Expérimentation")</f>
        <v>1</v>
      </c>
      <c r="H7" s="159"/>
      <c r="I7" s="547" t="e">
        <f>NA()</f>
        <v>#N/A</v>
      </c>
      <c r="J7" s="547"/>
      <c r="K7" s="152"/>
      <c r="L7" s="152"/>
      <c r="M7" s="152"/>
    </row>
    <row r="8" spans="1:20" ht="15.75" hidden="1" customHeight="1" x14ac:dyDescent="0.3">
      <c r="B8" s="546" t="str">
        <f>'Démarches phares'!B67</f>
        <v>AFFAIRES SOCIALES</v>
      </c>
      <c r="C8" s="546"/>
      <c r="D8" s="158">
        <f>COUNTA('Démarches phares'!D67:D103)</f>
        <v>37</v>
      </c>
      <c r="E8" s="159">
        <f>COUNTIF('Démarches phares'!$F67:$F103,"oui")</f>
        <v>25</v>
      </c>
      <c r="F8" s="159">
        <f>COUNTIF('Démarches phares'!$F67:$F103,"Déploiement partiel")</f>
        <v>1</v>
      </c>
      <c r="G8" s="159">
        <f>COUNTIF('Démarches phares'!$F67:$F103,"Expérimentation")</f>
        <v>1</v>
      </c>
      <c r="H8" s="159"/>
      <c r="I8" s="547" t="e">
        <f>NA()</f>
        <v>#N/A</v>
      </c>
      <c r="J8" s="547"/>
      <c r="K8" s="152"/>
      <c r="L8" s="152"/>
      <c r="M8" s="152"/>
    </row>
    <row r="9" spans="1:20" ht="15.75" hidden="1" customHeight="1" x14ac:dyDescent="0.3">
      <c r="B9" s="546" t="str">
        <f>'Démarches phares'!B104</f>
        <v>TRAVAIL</v>
      </c>
      <c r="C9" s="546"/>
      <c r="D9" s="158">
        <f>COUNTA('Démarches phares'!D104:D119)</f>
        <v>16</v>
      </c>
      <c r="E9" s="159">
        <f>COUNTIF('Démarches phares'!$F104:$F119,"oui")</f>
        <v>10</v>
      </c>
      <c r="F9" s="159">
        <f>COUNTIF('Démarches phares'!$F104:$F119,"Déploiement partiel")</f>
        <v>0</v>
      </c>
      <c r="G9" s="159">
        <f>COUNTIF('Démarches phares'!$F104:$F119,"Expérimentation")</f>
        <v>0</v>
      </c>
      <c r="H9" s="159"/>
      <c r="I9" s="547" t="e">
        <f>NA()</f>
        <v>#N/A</v>
      </c>
      <c r="J9" s="547"/>
      <c r="K9" s="152"/>
      <c r="L9" s="152"/>
      <c r="M9" s="152"/>
    </row>
    <row r="10" spans="1:20" ht="15.75" hidden="1" customHeight="1" x14ac:dyDescent="0.3">
      <c r="B10" s="546" t="str">
        <f>'Démarches phares'!B120</f>
        <v>INTERIEUR</v>
      </c>
      <c r="C10" s="546"/>
      <c r="D10" s="158">
        <f>COUNTA('Démarches phares'!D120:D155)</f>
        <v>36</v>
      </c>
      <c r="E10" s="159">
        <f>COUNTIF('Démarches phares'!$F120:$F155,"oui")</f>
        <v>29</v>
      </c>
      <c r="F10" s="159">
        <f>COUNTIF('Démarches phares'!$F120:$F155,"Déploiement partiel")</f>
        <v>0</v>
      </c>
      <c r="G10" s="159">
        <f>COUNTIF('Démarches phares'!$F120:$F155,"Expérimentation")</f>
        <v>0</v>
      </c>
      <c r="H10" s="159"/>
      <c r="I10" s="547" t="e">
        <f>NA()</f>
        <v>#N/A</v>
      </c>
      <c r="J10" s="547"/>
      <c r="K10" s="152"/>
      <c r="L10" s="152"/>
      <c r="M10" s="152"/>
    </row>
    <row r="11" spans="1:20" ht="15.75" hidden="1" customHeight="1" x14ac:dyDescent="0.3">
      <c r="B11" s="546" t="str">
        <f>'Démarches phares'!B202</f>
        <v>AGRICULTURE</v>
      </c>
      <c r="C11" s="546"/>
      <c r="D11" s="158">
        <f>COUNTA('Démarches phares'!D202:D223)</f>
        <v>22</v>
      </c>
      <c r="E11" s="159">
        <f>COUNTIF('Démarches phares'!$F202:$F223,"oui")</f>
        <v>22</v>
      </c>
      <c r="F11" s="159">
        <f>COUNTIF('Démarches phares'!$F202:$F223,"Déploiement partiel")</f>
        <v>0</v>
      </c>
      <c r="G11" s="159">
        <f>COUNTIF('Démarches phares'!$F202:$F223,"Expérimentation")</f>
        <v>0</v>
      </c>
      <c r="H11" s="159"/>
      <c r="I11" s="547" t="e">
        <f>NA()</f>
        <v>#N/A</v>
      </c>
      <c r="J11" s="547"/>
      <c r="K11" s="152"/>
      <c r="L11" s="152"/>
      <c r="M11" s="152"/>
    </row>
    <row r="12" spans="1:20" ht="15.75" hidden="1" customHeight="1" x14ac:dyDescent="0.3">
      <c r="B12" s="546" t="str">
        <f>'Démarches phares'!B156</f>
        <v>ECONOMIE FINANCES</v>
      </c>
      <c r="C12" s="546"/>
      <c r="D12" s="158">
        <f>COUNTA('Démarches phares'!D156:D181)</f>
        <v>26</v>
      </c>
      <c r="E12" s="159">
        <f>COUNTIF('Démarches phares'!$F156:$F181,"oui")</f>
        <v>26</v>
      </c>
      <c r="F12" s="159">
        <f>COUNTIF('Démarches phares'!$F156:$F181,"Déploiement partiel")</f>
        <v>0</v>
      </c>
      <c r="G12" s="159">
        <f>COUNTIF('Démarches phares'!$F156:$F181,"Expérimentation")</f>
        <v>0</v>
      </c>
      <c r="H12" s="159"/>
      <c r="I12" s="547" t="e">
        <f>NA()</f>
        <v>#N/A</v>
      </c>
      <c r="J12" s="547"/>
      <c r="K12" s="152"/>
      <c r="L12" s="152"/>
      <c r="M12" s="152"/>
    </row>
    <row r="13" spans="1:20" ht="15.75" hidden="1" customHeight="1" x14ac:dyDescent="0.3">
      <c r="B13" s="546" t="str">
        <f>'Démarches phares'!B236</f>
        <v>PREMIER MINISTRE</v>
      </c>
      <c r="C13" s="546"/>
      <c r="D13" s="158">
        <f>COUNTA('Démarches phares'!D236:D241)</f>
        <v>6</v>
      </c>
      <c r="E13" s="159">
        <f>COUNTIF('Démarches phares'!$F236:$F241,"oui")</f>
        <v>6</v>
      </c>
      <c r="F13" s="159">
        <f>COUNTIF('Démarches phares'!$F236:$F241,"Déploiement partiel")</f>
        <v>0</v>
      </c>
      <c r="G13" s="159">
        <f>COUNTIF('Démarches phares'!$F236:$F241,"Expérimentation")</f>
        <v>0</v>
      </c>
      <c r="H13" s="159"/>
      <c r="I13" s="547" t="e">
        <f>NA()</f>
        <v>#N/A</v>
      </c>
      <c r="J13" s="547"/>
      <c r="K13" s="152"/>
      <c r="L13" s="152"/>
      <c r="M13" s="152"/>
    </row>
    <row r="14" spans="1:20" ht="15.75" hidden="1" customHeight="1" x14ac:dyDescent="0.3">
      <c r="B14" s="546" t="str">
        <f>'Démarches phares'!B224</f>
        <v>AFFAIRES ETRANGERES</v>
      </c>
      <c r="C14" s="546"/>
      <c r="D14" s="158">
        <f>COUNTA('Démarches phares'!D224:D235)</f>
        <v>12</v>
      </c>
      <c r="E14" s="159">
        <f>COUNTIF('Démarches phares'!$F224:$F235,"oui")</f>
        <v>11</v>
      </c>
      <c r="F14" s="159">
        <f>COUNTIF('Démarches phares'!$F224:$F235,"Déploiement partiel")</f>
        <v>0</v>
      </c>
      <c r="G14" s="159">
        <f>COUNTIF('Démarches phares'!$F224:$F235,"Expérimentation")</f>
        <v>0</v>
      </c>
      <c r="H14" s="159"/>
      <c r="I14" s="547" t="e">
        <f>NA()</f>
        <v>#N/A</v>
      </c>
      <c r="J14" s="547"/>
      <c r="K14" s="152"/>
      <c r="L14" s="152"/>
      <c r="M14" s="152"/>
    </row>
    <row r="15" spans="1:20" ht="15.75" hidden="1" customHeight="1" x14ac:dyDescent="0.3">
      <c r="B15" s="546" t="str">
        <f>'Démarches phares'!B242</f>
        <v>CULTURE</v>
      </c>
      <c r="C15" s="546"/>
      <c r="D15" s="158">
        <f>COUNTA('Démarches phares'!D242:D247)</f>
        <v>6</v>
      </c>
      <c r="E15" s="159">
        <f>COUNTIF('Démarches phares'!$F242:$F247,"oui")</f>
        <v>3</v>
      </c>
      <c r="F15" s="159">
        <f>COUNTIF('Démarches phares'!$F242:$F247,"Déploiement partiel")</f>
        <v>0</v>
      </c>
      <c r="G15" s="159">
        <f>COUNTIF('Démarches phares'!$F242:$F247,"Expérimentation")</f>
        <v>1</v>
      </c>
      <c r="H15" s="159"/>
      <c r="I15" s="547" t="e">
        <f>NA()</f>
        <v>#N/A</v>
      </c>
      <c r="J15" s="547"/>
      <c r="K15" s="152"/>
      <c r="L15" s="152"/>
      <c r="M15" s="152"/>
    </row>
    <row r="16" spans="1:20" ht="15.75" hidden="1" customHeight="1" x14ac:dyDescent="0.3">
      <c r="B16" s="546" t="str">
        <f>'Démarches phares'!B182</f>
        <v>ECOLOGIE / COHESION DES TERRITOIRES</v>
      </c>
      <c r="C16" s="546"/>
      <c r="D16" s="158">
        <f>COUNTA('Démarches phares'!D182:D201)</f>
        <v>20</v>
      </c>
      <c r="E16" s="159">
        <f>COUNTIF('Démarches phares'!$F182:$F201,"oui")</f>
        <v>11</v>
      </c>
      <c r="F16" s="159">
        <f>COUNTIF('Démarches phares'!$F182:$F201,"Déploiement partiel")</f>
        <v>0</v>
      </c>
      <c r="G16" s="159">
        <f>COUNTIF('Démarches phares'!$F182:$F201,"Expérimentation")</f>
        <v>0</v>
      </c>
      <c r="H16" s="159"/>
      <c r="I16" s="547" t="e">
        <f>NA()</f>
        <v>#N/A</v>
      </c>
      <c r="J16" s="547"/>
      <c r="K16" s="152"/>
      <c r="L16" s="152"/>
      <c r="M16" s="152"/>
    </row>
    <row r="17" spans="1:22" ht="15.75" hidden="1" customHeight="1" x14ac:dyDescent="0.3">
      <c r="B17" s="546" t="str">
        <f>'Démarches phares'!$B$248</f>
        <v>ARMEES</v>
      </c>
      <c r="C17" s="546"/>
      <c r="D17" s="158">
        <f>COUNTA('Démarches phares'!D248:D255)</f>
        <v>8</v>
      </c>
      <c r="E17" s="159">
        <f>COUNTIF('Démarches phares'!$F248:$F255,"oui")</f>
        <v>5</v>
      </c>
      <c r="F17" s="159">
        <f>COUNTIF('Démarches phares'!$F248:$F255,"Déploiement partiel")</f>
        <v>0</v>
      </c>
      <c r="G17" s="159">
        <f>COUNTIF('Démarches phares'!$F248:$F255,"Expérimentation")</f>
        <v>0</v>
      </c>
      <c r="H17" s="159"/>
      <c r="I17" s="547" t="e">
        <f>NA()</f>
        <v>#N/A</v>
      </c>
      <c r="J17" s="547"/>
      <c r="K17" s="152"/>
      <c r="L17" s="152"/>
      <c r="M17" s="152"/>
    </row>
    <row r="18" spans="1:22" s="160" customFormat="1" ht="18" customHeight="1" x14ac:dyDescent="0.35">
      <c r="B18" s="548" t="s">
        <v>512</v>
      </c>
      <c r="C18" s="548"/>
      <c r="D18" s="161">
        <f>SUM(D5:D17)</f>
        <v>253</v>
      </c>
      <c r="E18" s="162">
        <f>SUM(E5:E17)</f>
        <v>164</v>
      </c>
      <c r="F18" s="162">
        <f>SUM(F5:F17)</f>
        <v>10</v>
      </c>
      <c r="G18" s="162">
        <f>SUM(G5:G17)</f>
        <v>6</v>
      </c>
      <c r="H18" s="549">
        <f>(E18+F18*0.5+G18*0.1)/D18</f>
        <v>0.67035573122529646</v>
      </c>
      <c r="I18" s="549"/>
      <c r="J18" s="549"/>
      <c r="K18" s="152"/>
      <c r="L18" s="152"/>
      <c r="M18" s="152"/>
    </row>
    <row r="19" spans="1:22" ht="15.75" customHeight="1" x14ac:dyDescent="0.3">
      <c r="B19" s="550" t="s">
        <v>513</v>
      </c>
      <c r="C19" s="550"/>
      <c r="D19" s="550"/>
      <c r="E19" s="550"/>
      <c r="F19" s="550"/>
      <c r="G19" s="550"/>
      <c r="H19" s="550"/>
      <c r="I19" s="550"/>
      <c r="J19" s="550"/>
      <c r="K19" s="152"/>
      <c r="L19" s="152"/>
      <c r="M19" s="152"/>
    </row>
    <row r="20" spans="1:22" ht="16.2" customHeight="1" x14ac:dyDescent="0.3">
      <c r="B20" s="550"/>
      <c r="C20" s="550"/>
      <c r="D20" s="550"/>
      <c r="E20" s="550"/>
      <c r="F20" s="550"/>
      <c r="G20" s="550"/>
      <c r="H20" s="550"/>
      <c r="I20" s="550"/>
      <c r="J20" s="550"/>
      <c r="K20" s="152"/>
      <c r="L20" s="152"/>
      <c r="M20" s="152"/>
    </row>
    <row r="21" spans="1:22" ht="25.8" x14ac:dyDescent="0.3">
      <c r="B21" s="141"/>
      <c r="C21" s="141"/>
      <c r="D21" s="142"/>
      <c r="E21" s="142"/>
      <c r="F21" s="142"/>
      <c r="G21" s="142"/>
      <c r="H21" s="143"/>
      <c r="I21" s="144"/>
      <c r="J21" s="154"/>
      <c r="K21" s="152"/>
      <c r="L21" s="152"/>
      <c r="M21" s="152"/>
    </row>
    <row r="22" spans="1:22" s="1" customFormat="1" ht="25.65" customHeight="1" x14ac:dyDescent="0.3">
      <c r="A22" s="143"/>
      <c r="C22" s="141"/>
      <c r="D22" s="152" t="s">
        <v>514</v>
      </c>
      <c r="E22" s="152"/>
      <c r="F22" s="152"/>
      <c r="G22" s="152"/>
      <c r="H22" s="143"/>
      <c r="I22" s="144"/>
      <c r="J22" s="145"/>
      <c r="K22" s="153"/>
      <c r="L22" s="144"/>
      <c r="M22" s="144"/>
      <c r="N22" s="140"/>
      <c r="O22" s="147"/>
      <c r="P22" s="148"/>
      <c r="Q22" s="149"/>
      <c r="R22" s="150"/>
      <c r="S22" s="143"/>
      <c r="T22" s="151"/>
    </row>
    <row r="23" spans="1:22" s="1" customFormat="1" ht="15.6" customHeight="1" x14ac:dyDescent="0.3">
      <c r="B23" s="141"/>
      <c r="C23" s="141"/>
      <c r="D23" s="163"/>
      <c r="E23" s="142"/>
      <c r="F23" s="142"/>
      <c r="G23" s="142"/>
      <c r="H23" s="143"/>
      <c r="I23" s="144"/>
      <c r="J23" s="154"/>
      <c r="K23" s="153"/>
      <c r="L23" s="164"/>
      <c r="M23" s="144"/>
      <c r="N23" s="140"/>
      <c r="O23" s="147"/>
      <c r="P23" s="148"/>
      <c r="Q23" s="143"/>
      <c r="R23" s="143"/>
      <c r="S23" s="143"/>
      <c r="T23" s="155"/>
    </row>
    <row r="24" spans="1:22" ht="37.5" customHeight="1" x14ac:dyDescent="0.3">
      <c r="A24" s="165"/>
      <c r="B24" s="166"/>
      <c r="C24" s="166"/>
      <c r="D24" s="551" t="s">
        <v>515</v>
      </c>
      <c r="E24" s="551"/>
      <c r="F24" s="551"/>
      <c r="G24" s="551"/>
      <c r="H24" s="552" t="s">
        <v>516</v>
      </c>
      <c r="I24" s="552"/>
      <c r="J24" s="552"/>
      <c r="K24" s="552"/>
      <c r="L24" s="552"/>
      <c r="M24" s="167"/>
      <c r="N24" s="167"/>
      <c r="O24" s="143"/>
      <c r="P24" s="143"/>
      <c r="Q24" s="143"/>
      <c r="R24" s="155"/>
      <c r="S24" s="1"/>
      <c r="T24" s="1"/>
      <c r="U24" s="1"/>
    </row>
    <row r="25" spans="1:22" ht="38.25" customHeight="1" x14ac:dyDescent="0.3">
      <c r="A25" s="173"/>
      <c r="B25" s="553" t="s">
        <v>517</v>
      </c>
      <c r="C25" s="553"/>
      <c r="D25" s="554" t="s">
        <v>518</v>
      </c>
      <c r="E25" s="554"/>
      <c r="F25" s="554"/>
      <c r="G25" s="554"/>
      <c r="H25" s="168" t="s">
        <v>25</v>
      </c>
      <c r="I25" s="555" t="s">
        <v>519</v>
      </c>
      <c r="J25" s="555"/>
      <c r="K25" s="555"/>
      <c r="L25" s="555"/>
      <c r="M25" s="144"/>
      <c r="N25" s="144"/>
      <c r="O25" s="155"/>
      <c r="P25" s="144"/>
      <c r="Q25" s="140"/>
      <c r="R25" s="147"/>
      <c r="S25" s="148"/>
      <c r="T25" s="149"/>
      <c r="U25" s="149"/>
      <c r="V25" s="149"/>
    </row>
    <row r="26" spans="1:22" ht="25.2" customHeight="1" x14ac:dyDescent="0.3">
      <c r="A26" s="173"/>
      <c r="B26" s="553"/>
      <c r="C26" s="553"/>
      <c r="D26" s="554"/>
      <c r="E26" s="554"/>
      <c r="F26" s="554"/>
      <c r="G26" s="554"/>
      <c r="H26" s="169" t="s">
        <v>28</v>
      </c>
      <c r="I26" s="556" t="s">
        <v>520</v>
      </c>
      <c r="J26" s="556"/>
      <c r="K26" s="556"/>
      <c r="L26" s="556"/>
      <c r="M26" s="144"/>
      <c r="N26" s="144"/>
      <c r="O26" s="155"/>
      <c r="P26" s="144"/>
      <c r="Q26" s="140"/>
      <c r="R26" s="147"/>
      <c r="S26" s="148"/>
      <c r="T26" s="149"/>
      <c r="U26" s="149"/>
      <c r="V26" s="149"/>
    </row>
    <row r="27" spans="1:22" ht="35.1" customHeight="1" x14ac:dyDescent="0.3">
      <c r="A27" s="173"/>
      <c r="B27" s="553"/>
      <c r="C27" s="553"/>
      <c r="D27" s="554"/>
      <c r="E27" s="554"/>
      <c r="F27" s="554"/>
      <c r="G27" s="554"/>
      <c r="H27" s="170" t="s">
        <v>20</v>
      </c>
      <c r="I27" s="556" t="s">
        <v>521</v>
      </c>
      <c r="J27" s="556"/>
      <c r="K27" s="556"/>
      <c r="L27" s="556"/>
      <c r="M27" s="144"/>
      <c r="N27" s="144"/>
      <c r="O27" s="155"/>
      <c r="P27" s="144"/>
      <c r="Q27" s="140"/>
      <c r="R27" s="147"/>
      <c r="S27" s="148"/>
      <c r="T27" s="149"/>
      <c r="U27" s="149"/>
      <c r="V27" s="149"/>
    </row>
    <row r="28" spans="1:22" ht="45.75" customHeight="1" x14ac:dyDescent="0.3">
      <c r="A28" s="173"/>
      <c r="B28" s="553"/>
      <c r="C28" s="553"/>
      <c r="D28" s="554"/>
      <c r="E28" s="554"/>
      <c r="F28" s="554"/>
      <c r="G28" s="554"/>
      <c r="H28" s="171" t="s">
        <v>43</v>
      </c>
      <c r="I28" s="556" t="s">
        <v>522</v>
      </c>
      <c r="J28" s="556"/>
      <c r="K28" s="556"/>
      <c r="L28" s="556"/>
      <c r="M28" s="144"/>
      <c r="N28" s="144"/>
      <c r="O28" s="155"/>
      <c r="P28" s="144"/>
      <c r="Q28" s="140"/>
      <c r="R28" s="147"/>
      <c r="S28" s="148"/>
      <c r="T28" s="149"/>
      <c r="U28" s="149"/>
      <c r="V28" s="149"/>
    </row>
    <row r="29" spans="1:22" ht="30.75" customHeight="1" x14ac:dyDescent="0.3">
      <c r="A29" s="173"/>
      <c r="B29" s="553"/>
      <c r="C29" s="553"/>
      <c r="D29" s="554"/>
      <c r="E29" s="554"/>
      <c r="F29" s="554"/>
      <c r="G29" s="554"/>
      <c r="H29" s="172" t="s">
        <v>21</v>
      </c>
      <c r="I29" s="557" t="s">
        <v>523</v>
      </c>
      <c r="J29" s="557"/>
      <c r="K29" s="557"/>
      <c r="L29" s="557"/>
      <c r="M29" s="144"/>
      <c r="N29" s="144"/>
      <c r="O29" s="155"/>
      <c r="P29" s="144"/>
      <c r="Q29" s="140"/>
      <c r="R29" s="147"/>
      <c r="S29" s="148"/>
      <c r="T29" s="149"/>
      <c r="U29" s="149"/>
      <c r="V29" s="149"/>
    </row>
    <row r="30" spans="1:22" ht="87.75" customHeight="1" x14ac:dyDescent="0.3">
      <c r="A30" s="173"/>
      <c r="B30" s="558" t="s">
        <v>9</v>
      </c>
      <c r="C30" s="558"/>
      <c r="D30" s="554" t="s">
        <v>524</v>
      </c>
      <c r="E30" s="554"/>
      <c r="F30" s="554"/>
      <c r="G30" s="554"/>
      <c r="H30" s="559" t="s">
        <v>525</v>
      </c>
      <c r="I30" s="559"/>
      <c r="J30" s="559"/>
      <c r="K30" s="559"/>
      <c r="L30" s="559"/>
      <c r="M30" s="147"/>
      <c r="N30" s="1"/>
      <c r="O30" s="148"/>
      <c r="P30" s="149"/>
      <c r="Q30" s="149"/>
      <c r="R30" s="149"/>
      <c r="S30" s="155"/>
      <c r="T30" s="1"/>
      <c r="U30" s="1"/>
    </row>
    <row r="31" spans="1:22" ht="34.5" customHeight="1" x14ac:dyDescent="0.3">
      <c r="A31" s="173"/>
      <c r="B31" s="560" t="s">
        <v>526</v>
      </c>
      <c r="C31" s="560"/>
      <c r="D31" s="554" t="s">
        <v>527</v>
      </c>
      <c r="E31" s="554"/>
      <c r="F31" s="554"/>
      <c r="G31" s="554"/>
      <c r="H31" s="168" t="s">
        <v>25</v>
      </c>
      <c r="I31" s="555" t="s">
        <v>528</v>
      </c>
      <c r="J31" s="555"/>
      <c r="K31" s="555"/>
      <c r="L31" s="555"/>
      <c r="M31" s="147"/>
      <c r="N31" s="1"/>
      <c r="O31" s="148"/>
      <c r="P31" s="143"/>
      <c r="Q31" s="143"/>
      <c r="R31" s="143"/>
      <c r="S31" s="155"/>
      <c r="T31" s="1"/>
      <c r="U31" s="1"/>
    </row>
    <row r="32" spans="1:22" ht="35.1" customHeight="1" x14ac:dyDescent="0.3">
      <c r="A32" s="173"/>
      <c r="B32" s="560"/>
      <c r="C32" s="560"/>
      <c r="D32" s="554"/>
      <c r="E32" s="554"/>
      <c r="F32" s="554"/>
      <c r="G32" s="554"/>
      <c r="H32" s="169" t="s">
        <v>28</v>
      </c>
      <c r="I32" s="556" t="s">
        <v>529</v>
      </c>
      <c r="J32" s="556"/>
      <c r="K32" s="556"/>
      <c r="L32" s="556"/>
      <c r="M32" s="144"/>
      <c r="N32" s="155"/>
      <c r="O32" s="144"/>
      <c r="P32" s="140"/>
      <c r="Q32" s="147"/>
      <c r="R32" s="148"/>
      <c r="S32" s="149"/>
      <c r="T32" s="149"/>
      <c r="U32" s="149"/>
    </row>
    <row r="33" spans="1:21" ht="35.1" customHeight="1" x14ac:dyDescent="0.3">
      <c r="A33" s="173"/>
      <c r="B33" s="560"/>
      <c r="C33" s="560"/>
      <c r="D33" s="554"/>
      <c r="E33" s="554"/>
      <c r="F33" s="554"/>
      <c r="G33" s="554"/>
      <c r="H33" s="174" t="s">
        <v>32</v>
      </c>
      <c r="I33" s="556" t="s">
        <v>530</v>
      </c>
      <c r="J33" s="556"/>
      <c r="K33" s="556"/>
      <c r="L33" s="556"/>
      <c r="M33" s="175"/>
      <c r="N33" s="155"/>
      <c r="O33" s="144"/>
      <c r="P33" s="140"/>
      <c r="Q33" s="147"/>
      <c r="R33" s="148"/>
      <c r="S33" s="149"/>
      <c r="T33" s="149"/>
      <c r="U33" s="149"/>
    </row>
    <row r="34" spans="1:21" ht="25.2" customHeight="1" x14ac:dyDescent="0.3">
      <c r="A34" s="173"/>
      <c r="B34" s="560"/>
      <c r="C34" s="560"/>
      <c r="D34" s="554"/>
      <c r="E34" s="554"/>
      <c r="F34" s="554"/>
      <c r="G34" s="554"/>
      <c r="H34" s="172" t="s">
        <v>21</v>
      </c>
      <c r="I34" s="557" t="s">
        <v>531</v>
      </c>
      <c r="J34" s="557"/>
      <c r="K34" s="557"/>
      <c r="L34" s="557"/>
      <c r="M34" s="175"/>
      <c r="N34" s="155"/>
      <c r="O34" s="144"/>
      <c r="P34" s="140"/>
      <c r="Q34" s="147"/>
      <c r="R34" s="148"/>
      <c r="S34" s="149"/>
      <c r="T34" s="149"/>
      <c r="U34" s="149"/>
    </row>
    <row r="35" spans="1:21" ht="15.6" customHeight="1" x14ac:dyDescent="0.3">
      <c r="A35" s="173"/>
      <c r="B35" s="553" t="s">
        <v>532</v>
      </c>
      <c r="C35" s="561"/>
      <c r="D35" s="554" t="s">
        <v>533</v>
      </c>
      <c r="E35" s="554"/>
      <c r="F35" s="554"/>
      <c r="G35" s="554"/>
      <c r="H35" s="168" t="s">
        <v>25</v>
      </c>
      <c r="I35" s="555" t="s">
        <v>534</v>
      </c>
      <c r="J35" s="555"/>
      <c r="K35" s="555"/>
      <c r="L35" s="555"/>
      <c r="M35" s="147"/>
      <c r="N35" s="148"/>
      <c r="O35" s="143"/>
      <c r="P35" s="143"/>
      <c r="Q35" s="143"/>
      <c r="R35" s="155"/>
      <c r="S35" s="1"/>
      <c r="T35" s="1"/>
      <c r="U35" s="1"/>
    </row>
    <row r="36" spans="1:21" ht="33.9" customHeight="1" x14ac:dyDescent="0.3">
      <c r="A36" s="173"/>
      <c r="B36" s="553"/>
      <c r="C36" s="561"/>
      <c r="D36" s="554"/>
      <c r="E36" s="554"/>
      <c r="F36" s="554"/>
      <c r="G36" s="554"/>
      <c r="H36" s="171" t="s">
        <v>27</v>
      </c>
      <c r="I36" s="562" t="s">
        <v>535</v>
      </c>
      <c r="J36" s="562"/>
      <c r="K36" s="562"/>
      <c r="L36" s="562"/>
      <c r="M36" s="176"/>
      <c r="N36" s="148"/>
      <c r="O36" s="143"/>
      <c r="P36" s="143"/>
      <c r="Q36" s="143"/>
      <c r="R36" s="155"/>
      <c r="S36" s="1"/>
      <c r="T36" s="1"/>
      <c r="U36" s="1"/>
    </row>
    <row r="37" spans="1:21" ht="15.6" customHeight="1" x14ac:dyDescent="0.3">
      <c r="A37" s="173"/>
      <c r="B37" s="553"/>
      <c r="C37" s="561"/>
      <c r="D37" s="554"/>
      <c r="E37" s="554"/>
      <c r="F37" s="554"/>
      <c r="G37" s="554"/>
      <c r="H37" s="169" t="s">
        <v>28</v>
      </c>
      <c r="I37" s="556" t="s">
        <v>536</v>
      </c>
      <c r="J37" s="556"/>
      <c r="K37" s="556"/>
      <c r="L37" s="556"/>
      <c r="M37" s="147"/>
      <c r="N37" s="148"/>
      <c r="O37" s="143"/>
      <c r="P37" s="143"/>
      <c r="Q37" s="143"/>
      <c r="R37" s="155"/>
      <c r="S37" s="1"/>
      <c r="T37" s="1"/>
      <c r="U37" s="1"/>
    </row>
    <row r="38" spans="1:21" ht="22.5" customHeight="1" x14ac:dyDescent="0.3">
      <c r="A38" s="173"/>
      <c r="B38" s="553"/>
      <c r="C38" s="561"/>
      <c r="D38" s="554"/>
      <c r="E38" s="554"/>
      <c r="F38" s="554"/>
      <c r="G38" s="554"/>
      <c r="H38" s="174" t="s">
        <v>32</v>
      </c>
      <c r="I38" s="556" t="s">
        <v>537</v>
      </c>
      <c r="J38" s="556"/>
      <c r="K38" s="556"/>
      <c r="L38" s="556"/>
      <c r="M38" s="147"/>
      <c r="N38" s="148"/>
      <c r="O38" s="143"/>
      <c r="P38" s="143"/>
      <c r="Q38" s="143"/>
      <c r="R38" s="155"/>
      <c r="S38" s="1"/>
      <c r="T38" s="1"/>
      <c r="U38" s="1"/>
    </row>
    <row r="39" spans="1:21" ht="22.5" customHeight="1" x14ac:dyDescent="0.3">
      <c r="A39" s="173"/>
      <c r="B39" s="553"/>
      <c r="C39" s="561"/>
      <c r="D39" s="554"/>
      <c r="E39" s="554"/>
      <c r="F39" s="554"/>
      <c r="G39" s="554"/>
      <c r="H39" s="172" t="s">
        <v>21</v>
      </c>
      <c r="I39" s="557" t="s">
        <v>523</v>
      </c>
      <c r="J39" s="557"/>
      <c r="K39" s="557"/>
      <c r="L39" s="557"/>
      <c r="M39" s="147"/>
      <c r="N39" s="148"/>
      <c r="O39" s="143"/>
      <c r="P39" s="143"/>
      <c r="Q39" s="143"/>
      <c r="R39" s="155"/>
      <c r="S39" s="1"/>
      <c r="T39" s="1"/>
      <c r="U39" s="1"/>
    </row>
    <row r="40" spans="1:21" ht="22.5" customHeight="1" x14ac:dyDescent="0.3">
      <c r="A40" s="173"/>
      <c r="B40" s="553" t="s">
        <v>538</v>
      </c>
      <c r="C40" s="560"/>
      <c r="D40" s="554" t="s">
        <v>539</v>
      </c>
      <c r="E40" s="554"/>
      <c r="F40" s="554"/>
      <c r="G40" s="554"/>
      <c r="H40" s="168" t="s">
        <v>25</v>
      </c>
      <c r="I40" s="555" t="s">
        <v>540</v>
      </c>
      <c r="J40" s="555"/>
      <c r="K40" s="555"/>
      <c r="L40" s="555"/>
      <c r="M40" s="147"/>
      <c r="N40" s="148"/>
      <c r="O40" s="149"/>
      <c r="P40" s="149"/>
      <c r="Q40" s="149"/>
      <c r="R40" s="155"/>
      <c r="S40" s="1"/>
      <c r="T40" s="1"/>
      <c r="U40" s="1"/>
    </row>
    <row r="41" spans="1:21" ht="24.6" customHeight="1" x14ac:dyDescent="0.3">
      <c r="A41" s="173"/>
      <c r="B41" s="553"/>
      <c r="C41" s="560"/>
      <c r="D41" s="554"/>
      <c r="E41" s="554"/>
      <c r="F41" s="554"/>
      <c r="G41" s="554"/>
      <c r="H41" s="171" t="s">
        <v>27</v>
      </c>
      <c r="I41" s="556" t="s">
        <v>541</v>
      </c>
      <c r="J41" s="556"/>
      <c r="K41" s="556"/>
      <c r="L41" s="556"/>
      <c r="M41" s="147"/>
      <c r="N41" s="148"/>
      <c r="O41" s="143"/>
      <c r="P41" s="143"/>
      <c r="Q41" s="143"/>
      <c r="R41" s="155"/>
      <c r="S41" s="1"/>
      <c r="T41" s="1"/>
      <c r="U41" s="1"/>
    </row>
    <row r="42" spans="1:21" ht="22.5" customHeight="1" x14ac:dyDescent="0.3">
      <c r="A42" s="173"/>
      <c r="B42" s="553"/>
      <c r="C42" s="560"/>
      <c r="D42" s="554"/>
      <c r="E42" s="554"/>
      <c r="F42" s="554"/>
      <c r="G42" s="554"/>
      <c r="H42" s="169" t="s">
        <v>28</v>
      </c>
      <c r="I42" s="556" t="s">
        <v>542</v>
      </c>
      <c r="J42" s="556"/>
      <c r="K42" s="556"/>
      <c r="L42" s="556"/>
      <c r="M42" s="147"/>
      <c r="N42" s="148"/>
      <c r="O42" s="143"/>
      <c r="P42" s="143"/>
      <c r="Q42" s="143"/>
      <c r="R42" s="155"/>
      <c r="S42" s="1"/>
      <c r="T42" s="1"/>
      <c r="U42" s="1"/>
    </row>
    <row r="43" spans="1:21" ht="22.5" customHeight="1" x14ac:dyDescent="0.3">
      <c r="A43" s="173"/>
      <c r="B43" s="553"/>
      <c r="C43" s="560"/>
      <c r="D43" s="554"/>
      <c r="E43" s="554"/>
      <c r="F43" s="554"/>
      <c r="G43" s="554"/>
      <c r="H43" s="174" t="s">
        <v>32</v>
      </c>
      <c r="I43" s="556" t="s">
        <v>537</v>
      </c>
      <c r="J43" s="556"/>
      <c r="K43" s="556"/>
      <c r="L43" s="556"/>
      <c r="M43" s="147"/>
      <c r="N43" s="148"/>
      <c r="O43" s="143"/>
      <c r="P43" s="143"/>
      <c r="Q43" s="143"/>
      <c r="R43" s="155"/>
      <c r="S43" s="1"/>
      <c r="T43" s="1"/>
      <c r="U43" s="1"/>
    </row>
    <row r="44" spans="1:21" ht="23.85" customHeight="1" x14ac:dyDescent="0.3">
      <c r="A44" s="173"/>
      <c r="B44" s="553"/>
      <c r="C44" s="560"/>
      <c r="D44" s="554"/>
      <c r="E44" s="554"/>
      <c r="F44" s="554"/>
      <c r="G44" s="554"/>
      <c r="H44" s="172" t="s">
        <v>21</v>
      </c>
      <c r="I44" s="557" t="s">
        <v>523</v>
      </c>
      <c r="J44" s="557"/>
      <c r="K44" s="557"/>
      <c r="L44" s="557"/>
      <c r="M44" s="147"/>
      <c r="N44" s="148"/>
      <c r="O44" s="143"/>
      <c r="P44" s="143"/>
      <c r="Q44" s="143"/>
      <c r="R44" s="155"/>
      <c r="S44" s="1"/>
      <c r="T44" s="1"/>
      <c r="U44" s="1"/>
    </row>
    <row r="45" spans="1:21" ht="28.2" customHeight="1" x14ac:dyDescent="0.3">
      <c r="A45" s="173"/>
      <c r="B45" s="553" t="s">
        <v>13</v>
      </c>
      <c r="C45" s="560"/>
      <c r="D45" s="554" t="s">
        <v>543</v>
      </c>
      <c r="E45" s="554"/>
      <c r="F45" s="554"/>
      <c r="G45" s="554"/>
      <c r="H45" s="563" t="s">
        <v>544</v>
      </c>
      <c r="I45" s="563"/>
      <c r="J45" s="563"/>
      <c r="K45" s="563"/>
      <c r="L45" s="563"/>
      <c r="M45" s="147"/>
      <c r="N45" s="148"/>
      <c r="O45" s="149"/>
      <c r="P45" s="149"/>
      <c r="Q45" s="149"/>
      <c r="R45" s="155"/>
      <c r="S45" s="1"/>
      <c r="T45" s="1"/>
      <c r="U45" s="1"/>
    </row>
    <row r="46" spans="1:21" ht="19.649999999999999" customHeight="1" x14ac:dyDescent="0.3">
      <c r="A46" s="173"/>
      <c r="B46" s="553"/>
      <c r="C46" s="560"/>
      <c r="D46" s="554"/>
      <c r="E46" s="554"/>
      <c r="F46" s="554"/>
      <c r="G46" s="554"/>
      <c r="H46" s="177"/>
      <c r="I46" s="556" t="s">
        <v>545</v>
      </c>
      <c r="J46" s="556"/>
      <c r="K46" s="556"/>
      <c r="L46" s="556"/>
      <c r="M46" s="147"/>
      <c r="N46" s="148"/>
      <c r="O46" s="143"/>
      <c r="P46" s="143"/>
      <c r="Q46" s="143"/>
      <c r="R46" s="155"/>
      <c r="S46" s="1"/>
      <c r="T46" s="1"/>
      <c r="U46" s="1"/>
    </row>
    <row r="47" spans="1:21" ht="18.600000000000001" customHeight="1" x14ac:dyDescent="0.3">
      <c r="A47" s="173"/>
      <c r="B47" s="553"/>
      <c r="C47" s="560"/>
      <c r="D47" s="554"/>
      <c r="E47" s="554"/>
      <c r="F47" s="554"/>
      <c r="G47" s="554"/>
      <c r="H47" s="171"/>
      <c r="I47" s="556" t="s">
        <v>546</v>
      </c>
      <c r="J47" s="556"/>
      <c r="K47" s="556"/>
      <c r="L47" s="556"/>
      <c r="M47" s="147"/>
      <c r="N47" s="148"/>
      <c r="O47" s="143"/>
      <c r="P47" s="143"/>
      <c r="Q47" s="143"/>
      <c r="R47" s="155"/>
      <c r="S47" s="1"/>
      <c r="T47" s="1"/>
      <c r="U47" s="1"/>
    </row>
    <row r="48" spans="1:21" ht="23.85" customHeight="1" x14ac:dyDescent="0.3">
      <c r="A48" s="173"/>
      <c r="B48" s="553"/>
      <c r="C48" s="560"/>
      <c r="D48" s="554"/>
      <c r="E48" s="554"/>
      <c r="F48" s="554"/>
      <c r="G48" s="554"/>
      <c r="H48" s="169"/>
      <c r="I48" s="556" t="s">
        <v>547</v>
      </c>
      <c r="J48" s="556"/>
      <c r="K48" s="556"/>
      <c r="L48" s="556"/>
      <c r="M48" s="147"/>
      <c r="N48" s="148"/>
      <c r="O48" s="143"/>
      <c r="P48" s="143"/>
      <c r="Q48" s="143"/>
      <c r="R48" s="155"/>
      <c r="S48" s="1"/>
      <c r="T48" s="1"/>
      <c r="U48" s="1"/>
    </row>
    <row r="49" spans="1:21" ht="165" customHeight="1" x14ac:dyDescent="0.3">
      <c r="A49" s="173"/>
      <c r="B49" s="553"/>
      <c r="C49" s="560"/>
      <c r="D49" s="554"/>
      <c r="E49" s="554"/>
      <c r="F49" s="554"/>
      <c r="G49" s="554"/>
      <c r="H49" s="564" t="s">
        <v>548</v>
      </c>
      <c r="I49" s="564"/>
      <c r="J49" s="564"/>
      <c r="K49" s="564"/>
      <c r="L49" s="564"/>
      <c r="M49" s="147"/>
      <c r="N49" s="148"/>
      <c r="O49" s="143"/>
      <c r="P49" s="143"/>
      <c r="Q49" s="143"/>
      <c r="R49" s="155"/>
      <c r="S49" s="1"/>
      <c r="T49" s="1"/>
      <c r="U49" s="1"/>
    </row>
    <row r="50" spans="1:21" s="1" customFormat="1" x14ac:dyDescent="0.3">
      <c r="B50" s="16"/>
      <c r="C50" s="16"/>
      <c r="H50" s="143"/>
      <c r="I50" s="144"/>
      <c r="J50" s="145"/>
      <c r="K50" s="153"/>
      <c r="L50" s="144"/>
      <c r="M50" s="144"/>
      <c r="N50" s="140"/>
      <c r="O50" s="147"/>
      <c r="P50" s="148"/>
      <c r="Q50" s="149"/>
      <c r="R50" s="150"/>
      <c r="S50" s="143"/>
      <c r="T50" s="151"/>
    </row>
    <row r="52" spans="1:21" x14ac:dyDescent="0.3">
      <c r="B52" s="6"/>
    </row>
  </sheetData>
  <mergeCells count="70">
    <mergeCell ref="B45:C49"/>
    <mergeCell ref="D45:G49"/>
    <mergeCell ref="H45:L45"/>
    <mergeCell ref="I46:L46"/>
    <mergeCell ref="I47:L47"/>
    <mergeCell ref="I48:L48"/>
    <mergeCell ref="H49:L49"/>
    <mergeCell ref="B40:C44"/>
    <mergeCell ref="D40:G44"/>
    <mergeCell ref="I40:L40"/>
    <mergeCell ref="I41:L41"/>
    <mergeCell ref="I42:L42"/>
    <mergeCell ref="I43:L43"/>
    <mergeCell ref="I44:L44"/>
    <mergeCell ref="B35:C39"/>
    <mergeCell ref="D35:G39"/>
    <mergeCell ref="I35:L35"/>
    <mergeCell ref="I36:L36"/>
    <mergeCell ref="I37:L37"/>
    <mergeCell ref="I38:L38"/>
    <mergeCell ref="I39:L39"/>
    <mergeCell ref="B30:C30"/>
    <mergeCell ref="D30:G30"/>
    <mergeCell ref="H30:L30"/>
    <mergeCell ref="B31:C34"/>
    <mergeCell ref="D31:G34"/>
    <mergeCell ref="I31:L31"/>
    <mergeCell ref="I32:L32"/>
    <mergeCell ref="I33:L33"/>
    <mergeCell ref="I34:L34"/>
    <mergeCell ref="B19:J20"/>
    <mergeCell ref="D24:G24"/>
    <mergeCell ref="H24:L24"/>
    <mergeCell ref="B25:C29"/>
    <mergeCell ref="D25:G29"/>
    <mergeCell ref="I25:L25"/>
    <mergeCell ref="I26:L26"/>
    <mergeCell ref="I27:L27"/>
    <mergeCell ref="I28:L28"/>
    <mergeCell ref="I29:L29"/>
    <mergeCell ref="B16:C16"/>
    <mergeCell ref="I16:J16"/>
    <mergeCell ref="B17:C17"/>
    <mergeCell ref="I17:J17"/>
    <mergeCell ref="B18:C18"/>
    <mergeCell ref="H18:J18"/>
    <mergeCell ref="B13:C13"/>
    <mergeCell ref="I13:J13"/>
    <mergeCell ref="B14:C14"/>
    <mergeCell ref="I14:J14"/>
    <mergeCell ref="B15:C15"/>
    <mergeCell ref="I15:J15"/>
    <mergeCell ref="B10:C10"/>
    <mergeCell ref="I10:J10"/>
    <mergeCell ref="B11:C11"/>
    <mergeCell ref="I11:J11"/>
    <mergeCell ref="B12:C12"/>
    <mergeCell ref="I12:J12"/>
    <mergeCell ref="B7:C7"/>
    <mergeCell ref="I7:J7"/>
    <mergeCell ref="B8:C8"/>
    <mergeCell ref="I8:J8"/>
    <mergeCell ref="B9:C9"/>
    <mergeCell ref="I9:J9"/>
    <mergeCell ref="B4:C4"/>
    <mergeCell ref="H4:J4"/>
    <mergeCell ref="B5:C5"/>
    <mergeCell ref="I5:J5"/>
    <mergeCell ref="B6:C6"/>
    <mergeCell ref="I6:J6"/>
  </mergeCells>
  <conditionalFormatting sqref="P25:Q25">
    <cfRule type="cellIs" dxfId="7" priority="2" operator="equal">
      <formula>"n/a"</formula>
    </cfRule>
  </conditionalFormatting>
  <conditionalFormatting sqref="P26:Q26">
    <cfRule type="cellIs" dxfId="6" priority="3" operator="equal">
      <formula>"n/a"</formula>
    </cfRule>
  </conditionalFormatting>
  <conditionalFormatting sqref="P27:Q27">
    <cfRule type="cellIs" dxfId="5" priority="4" operator="equal">
      <formula>"n/a"</formula>
    </cfRule>
  </conditionalFormatting>
  <conditionalFormatting sqref="O32:P32">
    <cfRule type="cellIs" dxfId="4" priority="5" operator="equal">
      <formula>"n/a"</formula>
    </cfRule>
  </conditionalFormatting>
  <conditionalFormatting sqref="O33:P33">
    <cfRule type="cellIs" dxfId="3" priority="6" operator="equal">
      <formula>"n/a"</formula>
    </cfRule>
  </conditionalFormatting>
  <conditionalFormatting sqref="O34:P34">
    <cfRule type="cellIs" dxfId="2" priority="7" operator="equal">
      <formula>"n/a"</formula>
    </cfRule>
  </conditionalFormatting>
  <conditionalFormatting sqref="P28:Q28">
    <cfRule type="cellIs" dxfId="1" priority="8" operator="equal">
      <formula>"n/a"</formula>
    </cfRule>
  </conditionalFormatting>
  <conditionalFormatting sqref="P29:Q29">
    <cfRule type="cellIs" dxfId="0" priority="9" operator="equal">
      <formula>"n/a"</formula>
    </cfRule>
  </conditionalFormatting>
  <printOptions horizontalCentered="1" verticalCentered="1"/>
  <pageMargins left="0.23622047244094491" right="0.23622047244094491" top="0.74803149606299213" bottom="0.74803149606299213" header="0.51181102362204722" footer="0.51181102362204722"/>
  <pageSetup paperSize="8" scale="65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Démarches phares</vt:lpstr>
      <vt:lpstr>Legende&amp;synthese (publiées)</vt:lpstr>
      <vt:lpstr>'Démarches phares'!Excel_BuiltIn_Print_Titles</vt:lpstr>
      <vt:lpstr>'Démarches phares'!Impression_des_titres</vt:lpstr>
      <vt:lpstr>'Démarches phares'!Print_Titles_0</vt:lpstr>
      <vt:lpstr>'Démarches phares'!Zone_d_impression</vt:lpstr>
      <vt:lpstr>'Legende&amp;synthese (publiées)'!Zone_d_impression</vt:lpstr>
    </vt:vector>
  </TitlesOfParts>
  <Company>ESCP Europe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DINSIC</dc:creator>
  <dc:description/>
  <cp:lastModifiedBy>MINEFI</cp:lastModifiedBy>
  <cp:revision>52</cp:revision>
  <cp:lastPrinted>2019-06-19T14:39:46Z</cp:lastPrinted>
  <dcterms:created xsi:type="dcterms:W3CDTF">2019-01-22T16:13:24Z</dcterms:created>
  <dcterms:modified xsi:type="dcterms:W3CDTF">2019-06-19T14:46:53Z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ESCP Europe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