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50" windowHeight="8730" tabRatio="634" activeTab="3"/>
  </bookViews>
  <sheets>
    <sheet name="couverture" sheetId="1" r:id="rId1"/>
    <sheet name="sommaire" sheetId="2" r:id="rId2"/>
    <sheet name="sommaire suite" sheetId="3" r:id="rId3"/>
    <sheet name="Les chiffres du mois" sheetId="4" r:id="rId4"/>
    <sheet name="tab1écrouées" sheetId="5" r:id="rId5"/>
    <sheet name="tab2évol" sheetId="6" r:id="rId6"/>
    <sheet name="tab3 courbeA" sheetId="7" r:id="rId7"/>
    <sheet name="tab3 courbeB" sheetId="8" r:id="rId8"/>
    <sheet name="tab3 courbeC" sheetId="9" r:id="rId9"/>
    <sheet name="tab4évolnheb" sheetId="10" r:id="rId10"/>
    <sheet name="tab5 courbévol" sheetId="11" r:id="rId11"/>
    <sheet name="tab6 densité" sheetId="12" r:id="rId12"/>
    <sheet name="tab7écrouées DR" sheetId="13" r:id="rId13"/>
    <sheet name="tab8densité DR" sheetId="14" r:id="rId14"/>
    <sheet name="tab9non hébergées DR" sheetId="15" r:id="rId15"/>
    <sheet name="tab10densité.DR.ets" sheetId="16" r:id="rId16"/>
    <sheet name="tab11typed'ets" sheetId="17" r:id="rId17"/>
    <sheet name="tab12 catpénale" sheetId="18" r:id="rId18"/>
    <sheet name="tab13répart.cat.pén." sheetId="19" r:id="rId19"/>
    <sheet name="tab14 Bordeaux" sheetId="20" r:id="rId20"/>
    <sheet name="tab15 Dijon" sheetId="21" r:id="rId21"/>
    <sheet name="tab16 Lille" sheetId="22" r:id="rId22"/>
    <sheet name="tab17 Lyon" sheetId="23" r:id="rId23"/>
    <sheet name="tab18 marseille" sheetId="24" r:id="rId24"/>
    <sheet name="tab19 paris" sheetId="25" r:id="rId25"/>
    <sheet name="tab20 Rennes" sheetId="26" r:id="rId26"/>
    <sheet name="tab21 Strasbourg" sheetId="27" r:id="rId27"/>
    <sheet name="tab22 Toulouse" sheetId="28" r:id="rId28"/>
    <sheet name="tab23 DOM" sheetId="29" r:id="rId29"/>
    <sheet name="tab26 DRsexe" sheetId="30" r:id="rId30"/>
    <sheet name="tab27 mineurs" sheetId="31" r:id="rId31"/>
    <sheet name="tab28 mineurs.cat.pén" sheetId="32" r:id="rId32"/>
    <sheet name="tab29mineurs.évol" sheetId="33" r:id="rId33"/>
    <sheet name="tab30 courbe" sheetId="34" r:id="rId34"/>
    <sheet name="tab31 mineurs.étab" sheetId="35" r:id="rId35"/>
    <sheet name="tab32 mineurs.étab2" sheetId="36" r:id="rId36"/>
    <sheet name="tab33femmes" sheetId="37" r:id="rId37"/>
    <sheet name="tab34femcapén" sheetId="38" r:id="rId38"/>
    <sheet name="tab35évolfem" sheetId="39" r:id="rId39"/>
    <sheet name="tab36courbévolfem" sheetId="40" r:id="rId40"/>
    <sheet name="tab37AmPeine" sheetId="41" r:id="rId41"/>
    <sheet name="tab38courbe-AmPeine" sheetId="42" r:id="rId42"/>
    <sheet name="tab39heb-nheb_catpen" sheetId="43" r:id="rId43"/>
    <sheet name="tab40densité.120" sheetId="44" r:id="rId44"/>
  </sheets>
  <definedNames>
    <definedName name="_xlnm._FilterDatabase" localSheetId="43" hidden="1">tab40densité.120!$C$10:$J$266</definedName>
    <definedName name="_xlnm.Print_Titles" localSheetId="43">tab40densité.120!$10:$10</definedName>
    <definedName name="_xlnm.Print_Area" localSheetId="0">couverture!$A$1:$Q$29</definedName>
    <definedName name="_xlnm.Print_Area" localSheetId="3">'Les chiffres du mois'!$A$1:$K$28</definedName>
    <definedName name="_xlnm.Print_Area" localSheetId="1">sommaire!$A$1:$I$29</definedName>
    <definedName name="_xlnm.Print_Area" localSheetId="2">'sommaire suite'!$A$1:$N$15</definedName>
    <definedName name="_xlnm.Print_Area" localSheetId="16">'tab11typed''ets'!$A$1:$F$24</definedName>
    <definedName name="_xlnm.Print_Area" localSheetId="18">tab13répart.cat.pén.!$A$1:$G$27</definedName>
    <definedName name="_xlnm.Print_Area" localSheetId="19">'tab14 Bordeaux'!$A$1:$G$43</definedName>
    <definedName name="_xlnm.Print_Area" localSheetId="20">'tab15 Dijon'!$A$1:$H$41</definedName>
    <definedName name="_xlnm.Print_Area" localSheetId="21">'tab16 Lille'!$A$1:$G$49</definedName>
    <definedName name="_xlnm.Print_Area" localSheetId="22">'tab17 Lyon'!$A$1:$G$49</definedName>
    <definedName name="_xlnm.Print_Area" localSheetId="23">'tab18 marseille'!$A$1:$H$42</definedName>
    <definedName name="_xlnm.Print_Area" localSheetId="24">'tab19 paris'!$A$1:$G$42</definedName>
    <definedName name="_xlnm.Print_Area" localSheetId="25">'tab20 Rennes'!$A$1:$G$46</definedName>
    <definedName name="_xlnm.Print_Area" localSheetId="26">'tab21 Strasbourg'!$A$1:$H$44</definedName>
    <definedName name="_xlnm.Print_Area" localSheetId="27">'tab22 Toulouse'!$A$1:$H$40</definedName>
    <definedName name="_xlnm.Print_Area" localSheetId="28">'tab23 DOM'!$A$1:$G$39</definedName>
    <definedName name="_xlnm.Print_Area" localSheetId="32">tab29mineurs.évol!$A$1:$F$36</definedName>
    <definedName name="_xlnm.Print_Area" localSheetId="6">'tab3 courbeA'!$A$1:$I$40</definedName>
    <definedName name="_xlnm.Print_Area" localSheetId="7">'tab3 courbeB'!$A$1:$K$40</definedName>
    <definedName name="_xlnm.Print_Area" localSheetId="8">'tab3 courbeC'!$A$1:$J$42</definedName>
    <definedName name="_xlnm.Print_Area" localSheetId="33">'tab30 courbe'!$A$1:$H$41</definedName>
    <definedName name="_xlnm.Print_Area" localSheetId="34">'tab31 mineurs.étab'!$A$1:$G$81</definedName>
    <definedName name="_xlnm.Print_Area" localSheetId="35">'tab32 mineurs.étab2'!$A$1:$H$81</definedName>
    <definedName name="_xlnm.Print_Area" localSheetId="36">tab33femmes!$A$1:$E$18</definedName>
    <definedName name="_xlnm.Print_Area" localSheetId="37">tab34femcapén!$A$1:$H$19</definedName>
    <definedName name="_xlnm.Print_Area" localSheetId="38">tab35évolfem!$A$1:$G$36</definedName>
    <definedName name="_xlnm.Print_Area" localSheetId="39">tab36courbévolfem!$A$1:$J$39</definedName>
    <definedName name="_xlnm.Print_Area" localSheetId="40">tab37AmPeine!$A$1:$J$37</definedName>
    <definedName name="_xlnm.Print_Area" localSheetId="41">'tab38courbe-AmPeine'!$A$1:$K$41</definedName>
    <definedName name="_xlnm.Print_Area" localSheetId="42">'tab39heb-nheb_catpen'!$A$1:$N$46</definedName>
    <definedName name="_xlnm.Print_Area" localSheetId="43">tab40densité.120!$A$1:$I$105</definedName>
    <definedName name="_xlnm.Print_Area" localSheetId="9">tab4évolnheb!$A$1:$G$34</definedName>
    <definedName name="_xlnm.Print_Area" localSheetId="10">'tab5 courbévol'!$A$1:$J$39</definedName>
    <definedName name="_xlnm.Print_Area" localSheetId="11">'tab6 densité'!$A$1:$H$21</definedName>
  </definedNames>
  <calcPr calcId="145621"/>
</workbook>
</file>

<file path=xl/calcChain.xml><?xml version="1.0" encoding="utf-8"?>
<calcChain xmlns="http://schemas.openxmlformats.org/spreadsheetml/2006/main">
  <c r="G32" i="29" l="1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I56" i="44"/>
  <c r="I58" i="44"/>
  <c r="I61" i="44"/>
  <c r="I52" i="44"/>
  <c r="I60" i="44"/>
  <c r="I54" i="44"/>
  <c r="I98" i="44"/>
  <c r="I94" i="44"/>
  <c r="I102" i="44"/>
  <c r="I97" i="44"/>
  <c r="I101" i="44"/>
  <c r="I86" i="44"/>
  <c r="I91" i="44"/>
  <c r="I88" i="44"/>
  <c r="I90" i="44"/>
  <c r="I72" i="44"/>
  <c r="I83" i="44"/>
  <c r="I84" i="44"/>
  <c r="I71" i="44"/>
  <c r="I76" i="44"/>
  <c r="I78" i="44"/>
  <c r="I80" i="44"/>
  <c r="I70" i="44"/>
  <c r="I63" i="44"/>
  <c r="I62" i="44"/>
  <c r="I69" i="44"/>
  <c r="I46" i="44"/>
  <c r="I47" i="44"/>
  <c r="I49" i="44"/>
  <c r="I42" i="44"/>
  <c r="I39" i="44"/>
  <c r="I38" i="44"/>
  <c r="I44" i="44"/>
  <c r="I36" i="44"/>
  <c r="I29" i="44"/>
  <c r="I35" i="44"/>
  <c r="I32" i="44"/>
  <c r="I25" i="44"/>
  <c r="I34" i="44"/>
  <c r="I22" i="44"/>
  <c r="I18" i="44"/>
  <c r="I21" i="44"/>
  <c r="I19" i="44"/>
  <c r="I15" i="44"/>
  <c r="I16" i="44"/>
  <c r="I11" i="44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31" i="10"/>
  <c r="F29" i="10"/>
  <c r="F27" i="10"/>
  <c r="F25" i="10"/>
  <c r="F19" i="10"/>
  <c r="F17" i="10"/>
  <c r="F11" i="10"/>
  <c r="F9" i="10"/>
  <c r="D16" i="5"/>
  <c r="F15" i="17"/>
  <c r="E26" i="14"/>
  <c r="F20" i="14"/>
  <c r="F18" i="14"/>
  <c r="F16" i="14"/>
  <c r="F13" i="14"/>
  <c r="E16" i="4"/>
  <c r="E15" i="4"/>
  <c r="E14" i="4"/>
  <c r="C17" i="4"/>
  <c r="I10" i="4"/>
  <c r="I59" i="44"/>
  <c r="I55" i="44"/>
  <c r="I51" i="44"/>
  <c r="I53" i="44"/>
  <c r="I57" i="44"/>
  <c r="I99" i="44"/>
  <c r="I96" i="44"/>
  <c r="I93" i="44"/>
  <c r="I100" i="44"/>
  <c r="I95" i="44"/>
  <c r="I85" i="44"/>
  <c r="I89" i="44"/>
  <c r="I87" i="44"/>
  <c r="I92" i="44"/>
  <c r="I77" i="44"/>
  <c r="I82" i="44"/>
  <c r="I79" i="44"/>
  <c r="I74" i="44"/>
  <c r="I73" i="44"/>
  <c r="I75" i="44"/>
  <c r="I81" i="44"/>
  <c r="I64" i="44"/>
  <c r="I68" i="44"/>
  <c r="I67" i="44"/>
  <c r="I65" i="44"/>
  <c r="I66" i="44"/>
  <c r="I45" i="44"/>
  <c r="I50" i="44"/>
  <c r="I48" i="44"/>
  <c r="I43" i="44"/>
  <c r="I40" i="44"/>
  <c r="I41" i="44"/>
  <c r="I27" i="44"/>
  <c r="I26" i="44"/>
  <c r="I37" i="44"/>
  <c r="I28" i="44"/>
  <c r="I31" i="44"/>
  <c r="I33" i="44"/>
  <c r="I30" i="44"/>
  <c r="I20" i="44"/>
  <c r="I23" i="44"/>
  <c r="I24" i="44"/>
  <c r="I13" i="44"/>
  <c r="I17" i="44"/>
  <c r="I14" i="44"/>
  <c r="I12" i="44"/>
  <c r="N44" i="43"/>
  <c r="N42" i="43"/>
  <c r="N40" i="43"/>
  <c r="N38" i="43"/>
  <c r="N36" i="43"/>
  <c r="N34" i="43"/>
  <c r="N32" i="43"/>
  <c r="N30" i="43"/>
  <c r="N28" i="43"/>
  <c r="N26" i="43"/>
  <c r="N24" i="43"/>
  <c r="N22" i="43"/>
  <c r="N20" i="43"/>
  <c r="N18" i="43"/>
  <c r="N16" i="43"/>
  <c r="N14" i="43"/>
  <c r="N12" i="43"/>
  <c r="N10" i="43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F14" i="14"/>
  <c r="J8" i="4"/>
  <c r="D17" i="4"/>
  <c r="J10" i="4"/>
  <c r="E10" i="4"/>
  <c r="J9" i="4"/>
  <c r="E7" i="4"/>
  <c r="B4" i="22"/>
  <c r="F33" i="10"/>
  <c r="F30" i="10"/>
  <c r="F28" i="10"/>
  <c r="F24" i="10"/>
  <c r="F22" i="10"/>
  <c r="F21" i="10"/>
  <c r="F20" i="10"/>
  <c r="F18" i="10"/>
  <c r="F16" i="10"/>
  <c r="F14" i="10"/>
  <c r="F13" i="10"/>
  <c r="F12" i="10"/>
  <c r="F10" i="10"/>
  <c r="D15" i="37"/>
  <c r="C15" i="37"/>
  <c r="C16" i="32"/>
  <c r="C16" i="5"/>
  <c r="I14" i="18"/>
  <c r="F27" i="15"/>
  <c r="E27" i="15"/>
  <c r="D27" i="15"/>
  <c r="C27" i="15"/>
  <c r="F32" i="10"/>
  <c r="F23" i="10"/>
  <c r="F15" i="10"/>
  <c r="C22" i="30"/>
  <c r="C27" i="30" s="1"/>
  <c r="B9" i="16"/>
  <c r="C15" i="31"/>
  <c r="E16" i="32"/>
  <c r="C16" i="38"/>
  <c r="D14" i="38" s="1"/>
  <c r="F26" i="10"/>
  <c r="B9" i="14"/>
  <c r="F17" i="17"/>
  <c r="E12" i="19"/>
  <c r="E14" i="30"/>
  <c r="F14" i="30" s="1"/>
  <c r="B5" i="36"/>
  <c r="B6" i="23"/>
  <c r="B5" i="34"/>
  <c r="B6" i="28"/>
  <c r="C22" i="18"/>
  <c r="B6" i="24"/>
  <c r="C5" i="8"/>
  <c r="B4" i="20"/>
  <c r="B6" i="5"/>
  <c r="B6" i="15" s="1"/>
  <c r="E8" i="4"/>
  <c r="F12" i="14"/>
  <c r="F15" i="14"/>
  <c r="F17" i="14"/>
  <c r="F19" i="14"/>
  <c r="C26" i="14"/>
  <c r="G14" i="18"/>
  <c r="D22" i="19"/>
  <c r="D27" i="19" s="1"/>
  <c r="E14" i="19"/>
  <c r="E16" i="19"/>
  <c r="E18" i="19"/>
  <c r="E20" i="19"/>
  <c r="E24" i="19"/>
  <c r="E19" i="30"/>
  <c r="F19" i="30" s="1"/>
  <c r="E20" i="30"/>
  <c r="F20" i="30" s="1"/>
  <c r="E24" i="30"/>
  <c r="F24" i="30" s="1"/>
  <c r="C21" i="17"/>
  <c r="D21" i="17"/>
  <c r="F16" i="17"/>
  <c r="F18" i="17"/>
  <c r="F19" i="17"/>
  <c r="F20" i="17"/>
  <c r="G9" i="20"/>
  <c r="G9" i="21"/>
  <c r="G9" i="22"/>
  <c r="G9" i="25"/>
  <c r="G9" i="26"/>
  <c r="G9" i="27"/>
  <c r="G9" i="29"/>
  <c r="C16" i="12"/>
  <c r="E12" i="31"/>
  <c r="G9" i="35"/>
  <c r="I9" i="4"/>
  <c r="K9" i="4" s="1"/>
  <c r="E9" i="4"/>
  <c r="D26" i="14"/>
  <c r="F26" i="14" s="1"/>
  <c r="F24" i="14"/>
  <c r="F12" i="12"/>
  <c r="E16" i="12"/>
  <c r="G9" i="23"/>
  <c r="G9" i="24"/>
  <c r="G9" i="28"/>
  <c r="E14" i="5"/>
  <c r="D16" i="12"/>
  <c r="D28" i="4" s="1"/>
  <c r="F14" i="12"/>
  <c r="E11" i="37"/>
  <c r="E12" i="37"/>
  <c r="G14" i="38"/>
  <c r="I8" i="4"/>
  <c r="E15" i="37"/>
  <c r="H14" i="18"/>
  <c r="J14" i="18" s="1"/>
  <c r="D14" i="18"/>
  <c r="H19" i="18"/>
  <c r="B22" i="18"/>
  <c r="G19" i="18"/>
  <c r="G22" i="18"/>
  <c r="E22" i="18"/>
  <c r="C22" i="19"/>
  <c r="C27" i="19" s="1"/>
  <c r="E13" i="19"/>
  <c r="F13" i="19" s="1"/>
  <c r="E15" i="19"/>
  <c r="F15" i="19" s="1"/>
  <c r="E17" i="19"/>
  <c r="F17" i="19" s="1"/>
  <c r="E19" i="19"/>
  <c r="F19" i="19" s="1"/>
  <c r="D22" i="30"/>
  <c r="D27" i="30" s="1"/>
  <c r="E12" i="30"/>
  <c r="F12" i="30" s="1"/>
  <c r="E13" i="30"/>
  <c r="F13" i="30" s="1"/>
  <c r="E15" i="30"/>
  <c r="F15" i="30" s="1"/>
  <c r="E16" i="30"/>
  <c r="F16" i="30" s="1"/>
  <c r="E18" i="30"/>
  <c r="F18" i="30" s="1"/>
  <c r="F14" i="17"/>
  <c r="E21" i="17"/>
  <c r="F21" i="17" s="1"/>
  <c r="E11" i="31"/>
  <c r="D15" i="31"/>
  <c r="G13" i="32"/>
  <c r="F13" i="32"/>
  <c r="F16" i="32" s="1"/>
  <c r="F14" i="32"/>
  <c r="G9" i="36"/>
  <c r="E11" i="4"/>
  <c r="E12" i="5"/>
  <c r="F22" i="14"/>
  <c r="G14" i="32"/>
  <c r="G16" i="32" s="1"/>
  <c r="E17" i="30"/>
  <c r="F17" i="30" s="1"/>
  <c r="G13" i="38"/>
  <c r="G16" i="38" s="1"/>
  <c r="H13" i="38" s="1"/>
  <c r="E16" i="38"/>
  <c r="F14" i="38" s="1"/>
  <c r="B6" i="17"/>
  <c r="B6" i="37"/>
  <c r="B6" i="38" s="1"/>
  <c r="B5" i="9"/>
  <c r="B5" i="11"/>
  <c r="B5" i="7"/>
  <c r="B6" i="30"/>
  <c r="B6" i="26"/>
  <c r="B4" i="23"/>
  <c r="B4" i="26"/>
  <c r="B4" i="25"/>
  <c r="B6" i="19"/>
  <c r="D13" i="32"/>
  <c r="D14" i="32"/>
  <c r="E16" i="5"/>
  <c r="B6" i="13"/>
  <c r="H22" i="18"/>
  <c r="E13" i="4"/>
  <c r="B6" i="25"/>
  <c r="B8" i="16"/>
  <c r="B5" i="40"/>
  <c r="B4" i="29"/>
  <c r="B6" i="20"/>
  <c r="B4" i="24"/>
  <c r="B6" i="22"/>
  <c r="B6" i="27"/>
  <c r="B5" i="39"/>
  <c r="K10" i="4"/>
  <c r="J7" i="4"/>
  <c r="J12" i="4"/>
  <c r="B6" i="18"/>
  <c r="B8" i="17"/>
  <c r="B8" i="14"/>
  <c r="B6" i="12"/>
  <c r="B8" i="12"/>
  <c r="B5" i="35"/>
  <c r="B6" i="31"/>
  <c r="B4" i="27"/>
  <c r="B6" i="21"/>
  <c r="B6" i="32"/>
  <c r="B5" i="33"/>
  <c r="B4" i="28"/>
  <c r="K1" i="4"/>
  <c r="B5" i="10"/>
  <c r="B6" i="29"/>
  <c r="B4" i="21"/>
  <c r="B6" i="16"/>
  <c r="B6" i="14"/>
  <c r="B5" i="6"/>
  <c r="K8" i="4"/>
  <c r="E22" i="30"/>
  <c r="E27" i="30" s="1"/>
  <c r="F13" i="38" l="1"/>
  <c r="F16" i="38" s="1"/>
  <c r="F16" i="12"/>
  <c r="H14" i="38"/>
  <c r="E17" i="4"/>
  <c r="H16" i="38"/>
  <c r="D16" i="32"/>
  <c r="E15" i="31"/>
  <c r="F27" i="30"/>
  <c r="I7" i="4"/>
  <c r="I12" i="4" s="1"/>
  <c r="D13" i="38"/>
  <c r="D16" i="38" s="1"/>
  <c r="K7" i="4"/>
  <c r="H13" i="32"/>
  <c r="H14" i="32"/>
  <c r="F22" i="30"/>
  <c r="E22" i="19"/>
  <c r="I19" i="18"/>
  <c r="D19" i="18"/>
  <c r="D22" i="18" s="1"/>
  <c r="F22" i="18"/>
  <c r="F12" i="19"/>
  <c r="F14" i="19"/>
  <c r="F16" i="19"/>
  <c r="F18" i="19"/>
  <c r="F20" i="19"/>
  <c r="F24" i="19"/>
  <c r="N9" i="43"/>
  <c r="N11" i="43"/>
  <c r="N13" i="43"/>
  <c r="N15" i="43"/>
  <c r="N17" i="43"/>
  <c r="N19" i="43"/>
  <c r="N21" i="43"/>
  <c r="N23" i="43"/>
  <c r="N25" i="43"/>
  <c r="N27" i="43"/>
  <c r="N29" i="43"/>
  <c r="N31" i="43"/>
  <c r="N33" i="43"/>
  <c r="N35" i="43"/>
  <c r="N37" i="43"/>
  <c r="N39" i="43"/>
  <c r="N41" i="43"/>
  <c r="N43" i="43"/>
  <c r="N45" i="43"/>
  <c r="H16" i="32" l="1"/>
  <c r="F22" i="19"/>
  <c r="E27" i="19"/>
  <c r="F27" i="19" s="1"/>
  <c r="I22" i="18"/>
  <c r="J19" i="18"/>
  <c r="J22" i="18" s="1"/>
</calcChain>
</file>

<file path=xl/sharedStrings.xml><?xml version="1.0" encoding="utf-8"?>
<sst xmlns="http://schemas.openxmlformats.org/spreadsheetml/2006/main" count="2117" uniqueCount="631">
  <si>
    <t>Statistique mensuelle</t>
  </si>
  <si>
    <t>de la population écrouée et détenue en France</t>
  </si>
  <si>
    <t xml:space="preserve">situation au </t>
  </si>
  <si>
    <t>Direction de l'Administration Pénitentiaire</t>
  </si>
  <si>
    <t>Bureau des études et de la prospective (PMJ5).</t>
  </si>
  <si>
    <t>Sommaire</t>
  </si>
  <si>
    <t xml:space="preserve"> Page 2 </t>
  </si>
  <si>
    <t>Page 3</t>
  </si>
  <si>
    <t>Sommaire (suite)</t>
  </si>
  <si>
    <t>Page 4</t>
  </si>
  <si>
    <t>Les chiffres du mois</t>
  </si>
  <si>
    <t>Page 5</t>
  </si>
  <si>
    <t>Tableau 1</t>
  </si>
  <si>
    <t>Nombre de personnes écrouées</t>
  </si>
  <si>
    <t>Page 6</t>
  </si>
  <si>
    <t>Tableau 2</t>
  </si>
  <si>
    <t>Evolution mensuelle de la population écrouée depuis deux années</t>
  </si>
  <si>
    <t>Page 7</t>
  </si>
  <si>
    <t>Tableau 3 A, B et C</t>
  </si>
  <si>
    <t xml:space="preserve">Courbes d'évolutions mensuelles </t>
  </si>
  <si>
    <t>Page 8</t>
  </si>
  <si>
    <t>Tableau 4</t>
  </si>
  <si>
    <t>Evolution mensuelle de la population écrouée non hébergée depuis mai 2004</t>
  </si>
  <si>
    <t>Page 9</t>
  </si>
  <si>
    <t>Tableau 5</t>
  </si>
  <si>
    <t>Courbe d'évolution mensuelle de la population écrouée non hébergée depuis mai 2004</t>
  </si>
  <si>
    <t>Page 10</t>
  </si>
  <si>
    <t>Tableau 6</t>
  </si>
  <si>
    <t>Nombre de personnes écrouées détenues et densité de population</t>
  </si>
  <si>
    <t>Page 11</t>
  </si>
  <si>
    <t>Tableau 7</t>
  </si>
  <si>
    <t>Nombre de personnes écrouées par direction interrégionale</t>
  </si>
  <si>
    <t>Page 12</t>
  </si>
  <si>
    <t>Tableau 8</t>
  </si>
  <si>
    <t>Nombre de personnes écrouées détenues et densité de population par direction interrégionale</t>
  </si>
  <si>
    <t>Page 13</t>
  </si>
  <si>
    <t>Tableau 9</t>
  </si>
  <si>
    <t>Nombre de personnes écrouées non hébergées par direction interrégionale</t>
  </si>
  <si>
    <t>Page 14</t>
  </si>
  <si>
    <t>Tableau 10</t>
  </si>
  <si>
    <t>Densité de population selon le type d'établissement par direction interrégionale</t>
  </si>
  <si>
    <t>Page 15</t>
  </si>
  <si>
    <t>Tableau 11</t>
  </si>
  <si>
    <t>Densité de population selon le type d'établissement</t>
  </si>
  <si>
    <t>Page 16</t>
  </si>
  <si>
    <t>Tableau 12</t>
  </si>
  <si>
    <t>Répartition de la population écrouée détenue selon la catégorie pénale</t>
  </si>
  <si>
    <t>Page 17</t>
  </si>
  <si>
    <t>Tableau 13</t>
  </si>
  <si>
    <t>Répartition de la population écrouée détenue selon la catégorie pénale, par direction interrégionale</t>
  </si>
  <si>
    <t>Page 18</t>
  </si>
  <si>
    <t>Tableau 14</t>
  </si>
  <si>
    <t>Population écrouée détenue par établissement, DI de Bordeaux</t>
  </si>
  <si>
    <t>Page 19</t>
  </si>
  <si>
    <t>Tableau 15</t>
  </si>
  <si>
    <t>Population écrouée détenue par établissement, DI de Dijon</t>
  </si>
  <si>
    <t>Page 20</t>
  </si>
  <si>
    <t>Tableau 16</t>
  </si>
  <si>
    <t>Population écrouée détenue par établissement, DI de Lille</t>
  </si>
  <si>
    <t>Page 21</t>
  </si>
  <si>
    <t>Tableau 17</t>
  </si>
  <si>
    <t>Population écrouée détenue par établissement, DI de Lyon</t>
  </si>
  <si>
    <t>Page 22</t>
  </si>
  <si>
    <t>Tableau 18</t>
  </si>
  <si>
    <t>Population écrouée détenue par établissement, DI de Marseille</t>
  </si>
  <si>
    <t>Page 23</t>
  </si>
  <si>
    <t>Tableau 19</t>
  </si>
  <si>
    <t>Population écrouée détenue par établissement, DI de Paris</t>
  </si>
  <si>
    <t>Page 24</t>
  </si>
  <si>
    <t>Tableau 20</t>
  </si>
  <si>
    <t>Population écrouée détenue par établissement, DI de Rennes</t>
  </si>
  <si>
    <t>Page 25</t>
  </si>
  <si>
    <t>Tableau 21</t>
  </si>
  <si>
    <t>Population écrouée détenue par établissement, DI de Strasbourg</t>
  </si>
  <si>
    <t>Page 26</t>
  </si>
  <si>
    <t>Tableau 22</t>
  </si>
  <si>
    <t>Population écrouée détenue par établissement, DI de Toulouse</t>
  </si>
  <si>
    <t>Page 27</t>
  </si>
  <si>
    <t>Tableau 23</t>
  </si>
  <si>
    <t>Population écrouée détenue par établissement, Outre-Mer</t>
  </si>
  <si>
    <t>Page 30</t>
  </si>
  <si>
    <t>Tableau 26</t>
  </si>
  <si>
    <t>Nombre de personnes écrouées détenues par sexe et par direction interrégionale</t>
  </si>
  <si>
    <t>Page 31</t>
  </si>
  <si>
    <t>Tableau 27</t>
  </si>
  <si>
    <t>Nombre et pourcentage de mineurs écroués détenus</t>
  </si>
  <si>
    <t>Page 32</t>
  </si>
  <si>
    <t>Tableau 28</t>
  </si>
  <si>
    <t>Nombre et pourcentage de mineurs écroués détenus selon la catégorie pénale</t>
  </si>
  <si>
    <t>Page 33</t>
  </si>
  <si>
    <t>Tableau 29</t>
  </si>
  <si>
    <t>Évolution mensuelle du nombre de mineurs écroués, sur deux années</t>
  </si>
  <si>
    <t>Page 34</t>
  </si>
  <si>
    <t>Tableau 30</t>
  </si>
  <si>
    <t>Courbe d'évolution mensuelle du nombre de mineurs écroués, sur deux années</t>
  </si>
  <si>
    <t>Page 35</t>
  </si>
  <si>
    <t>Tableau 31</t>
  </si>
  <si>
    <t>Nombre de mineurs écroués détenus par établissement et direction interrégionale, métropole et outre-mer</t>
  </si>
  <si>
    <t>Page 36</t>
  </si>
  <si>
    <t>Tableau 32</t>
  </si>
  <si>
    <t>Nombre de mineurs écroués détenus par quartier d'établissement et direction interrégionale, métropole et outre-mer</t>
  </si>
  <si>
    <t>Page 37</t>
  </si>
  <si>
    <t>Tableau 33</t>
  </si>
  <si>
    <t>Nombre de femmes écrouées</t>
  </si>
  <si>
    <t>Page 38</t>
  </si>
  <si>
    <t>Tableau 34</t>
  </si>
  <si>
    <t>Femmes écrouées selon la catégorie pénale</t>
  </si>
  <si>
    <t>Page 39</t>
  </si>
  <si>
    <t>Tableau 35</t>
  </si>
  <si>
    <t>Evolution mensuelle du nombre de femmes écrouées depuis deux années</t>
  </si>
  <si>
    <t>Page 40</t>
  </si>
  <si>
    <t>Tableau 36</t>
  </si>
  <si>
    <t>Courbe d' évolution mensuelle du nombre de femmes écrouées depuis deux années</t>
  </si>
  <si>
    <t>Ensemble des personnes sous écrou</t>
  </si>
  <si>
    <t>Ensemble des personnes écrouées en aménagement de peine</t>
  </si>
  <si>
    <t>Evolution annuelle (%)</t>
  </si>
  <si>
    <t>Total</t>
  </si>
  <si>
    <t>écroués non détenus</t>
  </si>
  <si>
    <t>dont condamnés en semi-liberté</t>
  </si>
  <si>
    <t>dont condamnés en placement extérieur non hébergés</t>
  </si>
  <si>
    <t>dont condamnés en placement extérieur</t>
  </si>
  <si>
    <t>écroués détenus</t>
  </si>
  <si>
    <t>Part des aménagés sur l'ensemble des condamnés écroués (%)</t>
  </si>
  <si>
    <t>dont prévenus</t>
  </si>
  <si>
    <t>dont condamnés en placement extérieur hébergés</t>
  </si>
  <si>
    <t>dont condamnés non aménagés</t>
  </si>
  <si>
    <t>Densité carcérale</t>
  </si>
  <si>
    <t xml:space="preserve">nombre de places opérationnelles : </t>
  </si>
  <si>
    <t xml:space="preserve">Nombre de personnes écrouées </t>
  </si>
  <si>
    <t>(détenues ou non hébergées)</t>
  </si>
  <si>
    <t>Champ :</t>
  </si>
  <si>
    <t>Métropole et Outre-Mer</t>
  </si>
  <si>
    <t>Effectif au :</t>
  </si>
  <si>
    <t>Source :</t>
  </si>
  <si>
    <t>DAP - PMJ5</t>
  </si>
  <si>
    <t>Nombre de personnes écrouées détenues</t>
  </si>
  <si>
    <t>Nombre de personnes écrouées non hébergées</t>
  </si>
  <si>
    <t>Métropole</t>
  </si>
  <si>
    <t>Outre Mer</t>
  </si>
  <si>
    <t>Ensemble des établissements pénitentiaires</t>
  </si>
  <si>
    <t>Evolution mensuelle de la population écrouée détenue sur deux années</t>
  </si>
  <si>
    <t>Situation au 1er du mois</t>
  </si>
  <si>
    <t>Prévenus</t>
  </si>
  <si>
    <t>Condamnés</t>
  </si>
  <si>
    <t>Ensemble</t>
  </si>
  <si>
    <t>Variation mensuelle (%)</t>
  </si>
  <si>
    <t>Tableau 3-A</t>
  </si>
  <si>
    <t>Courbe d'évolution mensuelle de la population écrouée détenue depuis 20 ans</t>
  </si>
  <si>
    <t>Tableau 3-B</t>
  </si>
  <si>
    <t>Tableau 3-C</t>
  </si>
  <si>
    <t>Evolution mensuelle de la population écrouée non hébergée depuis 2ans</t>
  </si>
  <si>
    <t>Nombre de personnes placées à l'extérieur, sans hébergement</t>
  </si>
  <si>
    <t>Capacités au :</t>
  </si>
  <si>
    <t>(source DAP - EMS1)</t>
  </si>
  <si>
    <t>Capacité norme circulaire</t>
  </si>
  <si>
    <t>Capacité opérationnelle</t>
  </si>
  <si>
    <t>Nombre de personnes écrouées  détenues</t>
  </si>
  <si>
    <t>Densité (%)</t>
  </si>
  <si>
    <t>Nombre de personnes écrouées par Direction interrégionale</t>
  </si>
  <si>
    <t>Ensemble de la métropole</t>
  </si>
  <si>
    <t>Nombre de personnes écrouées détenues et densité de population par Direction Interrégionale</t>
  </si>
  <si>
    <t>Capacité norme circulaire (*)</t>
  </si>
  <si>
    <t>Capacité opérationnelle (*)</t>
  </si>
  <si>
    <t>Densité (%) (*)</t>
  </si>
  <si>
    <t>Nombre de personnes écrouées non hébergées par Direction Interrégionale</t>
  </si>
  <si>
    <t>Densité de population selon le type d'établissement par Direction Interrégionale</t>
  </si>
  <si>
    <t>Densité Maisons d'Arrêt et Etablissement pour Mineurs (%)</t>
  </si>
  <si>
    <t>Densité établissements pour peine (%) (**)</t>
  </si>
  <si>
    <t>Densité totale (%) (*)</t>
  </si>
  <si>
    <t>Outre mer</t>
  </si>
  <si>
    <t xml:space="preserve">Densité de population selon le type d'établissement </t>
  </si>
  <si>
    <t>(source DAP - EMS1 )</t>
  </si>
  <si>
    <t>Type d'établissement</t>
  </si>
  <si>
    <t>Nombre de personnes détenues</t>
  </si>
  <si>
    <t>MA et qMA</t>
  </si>
  <si>
    <t>CD et qCD</t>
  </si>
  <si>
    <t>MC et qMC</t>
  </si>
  <si>
    <t>CPA et qCPA</t>
  </si>
  <si>
    <t>CSL et qCSL (**)</t>
  </si>
  <si>
    <t>EPM</t>
  </si>
  <si>
    <t>q = quartier</t>
  </si>
  <si>
    <t>(**) hors places de SL disponibles dans d'autres établissements (MA, qMA, qCD, MC)</t>
  </si>
  <si>
    <t>Catégorie pénale actuelle</t>
  </si>
  <si>
    <t>Outre-Mer</t>
  </si>
  <si>
    <t>Ensemble de la population écrouée détenue</t>
  </si>
  <si>
    <t>Hommes</t>
  </si>
  <si>
    <t>Femmes</t>
  </si>
  <si>
    <t>Répartition de la population écrouée détenue selon la catégorie pénale et par Direction Interrégionale</t>
  </si>
  <si>
    <t>Taux de prévenus (%)</t>
  </si>
  <si>
    <t>Population écrouée détenue par établissement</t>
  </si>
  <si>
    <t>*article D70 du code de procédure pénale</t>
  </si>
  <si>
    <t>Mission Outre-Mer</t>
  </si>
  <si>
    <t>ANTILLES ET GUYANE</t>
  </si>
  <si>
    <t>OCEANS INDIEN ET</t>
  </si>
  <si>
    <t>PACIFIQUE</t>
  </si>
  <si>
    <t xml:space="preserve"> et Saint Pierre et Miquelon</t>
  </si>
  <si>
    <t>Etablissements</t>
  </si>
  <si>
    <t>et quartiers pour peine</t>
  </si>
  <si>
    <t>et Saint Pierre et Miquelon</t>
  </si>
  <si>
    <t>Nombre de personnes écrouées détenues par sexe et par Direction Interrégionale</t>
  </si>
  <si>
    <t>Taux de féminité (%)</t>
  </si>
  <si>
    <t>Bordeaux</t>
  </si>
  <si>
    <t>Dijon</t>
  </si>
  <si>
    <t>Lille</t>
  </si>
  <si>
    <t>Lyon</t>
  </si>
  <si>
    <t>Marseille</t>
  </si>
  <si>
    <t>Paris</t>
  </si>
  <si>
    <t>Rennes</t>
  </si>
  <si>
    <t>Strasbourg</t>
  </si>
  <si>
    <t>Toulouse</t>
  </si>
  <si>
    <t>Nombre de mineurs écroués détenus</t>
  </si>
  <si>
    <t>Proportion de  mineurs écroués détenus (%)</t>
  </si>
  <si>
    <t>Effectifs</t>
  </si>
  <si>
    <t>%</t>
  </si>
  <si>
    <t>Evolution mensuelle du nombre de mineurs écroués détenus sur deux années</t>
  </si>
  <si>
    <t>Evolution mensuelle du nombre de mineurs écroués détenus</t>
  </si>
  <si>
    <t>Nombre de mineurs écroués détenus par établissement</t>
  </si>
  <si>
    <t>Etablissement</t>
  </si>
  <si>
    <t>Nombre de jeunes majeurs occupant des places mineurs</t>
  </si>
  <si>
    <t>Nombre de places mineurs (source EMS1)</t>
  </si>
  <si>
    <t>Taux d'occupation des places mineurs</t>
  </si>
  <si>
    <t>** : disposant d'un quartier femmes, ces établissements sont autorisés à accueillir des détenues mineures</t>
  </si>
  <si>
    <t>Nombre de mineurs écroués détenus par quartier d'établissement</t>
  </si>
  <si>
    <t>Femmes écrouées</t>
  </si>
  <si>
    <t>Proportion de femmes (%)</t>
  </si>
  <si>
    <t>Ensemble *</t>
  </si>
  <si>
    <t xml:space="preserve">* Dont non hébergées : </t>
  </si>
  <si>
    <t>Prévenues</t>
  </si>
  <si>
    <t>Condamnées</t>
  </si>
  <si>
    <r>
      <t>Capacité norme circulaire</t>
    </r>
    <r>
      <rPr>
        <i/>
        <sz val="10"/>
        <rFont val="Times New Roman"/>
        <family val="1"/>
      </rPr>
      <t xml:space="preserve"> : la circulaire A.P. 88.05G du 17 mai 1998 définit le mode de calcul de la capacité des établissements pénitentiaires.</t>
    </r>
  </si>
  <si>
    <r>
      <t>Capacité opérationnelle</t>
    </r>
    <r>
      <rPr>
        <i/>
        <sz val="10"/>
        <rFont val="Times New Roman"/>
        <family val="1"/>
      </rPr>
      <t xml:space="preserve"> : correspond au nombre de places effectivement disponibles dans les établissements pénitentiaires.</t>
    </r>
  </si>
  <si>
    <r>
      <t>Densité de population</t>
    </r>
    <r>
      <rPr>
        <i/>
        <sz val="10"/>
        <rFont val="Times New Roman"/>
        <family val="1"/>
      </rPr>
      <t xml:space="preserve"> : ce ratio s'obtient en rapportant le nombre de détenus présents à la capacité opérationnelle.</t>
    </r>
  </si>
  <si>
    <t>(**) MC, CD, CPA, qMC, qCD, qCPA et CSL autonomes.</t>
  </si>
  <si>
    <t>** y compris l'E.P.S.N</t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</si>
  <si>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(aménagement de peine)</t>
    </r>
  </si>
  <si>
    <r>
      <t xml:space="preserve">dont condamnés en placement sous surveillance électronique
</t>
    </r>
    <r>
      <rPr>
        <sz val="10"/>
        <color indexed="12"/>
        <rFont val="Arial"/>
        <family val="2"/>
      </rPr>
      <t>de fin de peine</t>
    </r>
  </si>
  <si>
    <t>Nombre de personnes placées sous surveillance électronique*</t>
  </si>
  <si>
    <t>* y compris sous surveillance électronique de fin de peine</t>
  </si>
  <si>
    <t>Nombre de personnes placées sous surveillance électronique de fin de peine</t>
  </si>
  <si>
    <t>Nombre de personnes placées sous surveillance électronique  en aménagement de peine</t>
  </si>
  <si>
    <t>Dont: surveillance électronique de fin de peine</t>
  </si>
  <si>
    <t>CNE et qCNE</t>
  </si>
  <si>
    <t>Page 41</t>
  </si>
  <si>
    <t>Tableau 37</t>
  </si>
  <si>
    <t xml:space="preserve">Evolution du nombre de condamnés bénéficiant d'un aménagement de peine au 1er de chaque mois </t>
  </si>
  <si>
    <t>Page 42</t>
  </si>
  <si>
    <t>Tableau 38</t>
  </si>
  <si>
    <t>Courbe d'évolution mensuelle de la population bénéficiant d'un aménagement de peine depuis 2 ans</t>
  </si>
  <si>
    <t>Page 43</t>
  </si>
  <si>
    <t>Tableau 39</t>
  </si>
  <si>
    <t>Evolution mensuelle par catégorie pénale des populations hébergées et non hébergées</t>
  </si>
  <si>
    <t>Page 44</t>
  </si>
  <si>
    <t>Tableau 40</t>
  </si>
  <si>
    <t>Etablissements dont la densité carcérale est supérieure à 120%</t>
  </si>
  <si>
    <t>DATE</t>
  </si>
  <si>
    <t>PSE</t>
  </si>
  <si>
    <t>PE</t>
  </si>
  <si>
    <t>Semi-Liberté</t>
  </si>
  <si>
    <t>Total aménagés</t>
  </si>
  <si>
    <t>Total condamnés</t>
  </si>
  <si>
    <t>Hébergés</t>
  </si>
  <si>
    <t>Non hébergés</t>
  </si>
  <si>
    <t>France entière</t>
  </si>
  <si>
    <t>Condamnés hébergés</t>
  </si>
  <si>
    <t>dont SL</t>
  </si>
  <si>
    <t>dont PE hébergés</t>
  </si>
  <si>
    <t>Ensemble des hébergés</t>
  </si>
  <si>
    <t>Variation des hébergés (%)</t>
  </si>
  <si>
    <t>Condamnés non hébergés</t>
  </si>
  <si>
    <t>dont PSE</t>
  </si>
  <si>
    <t>dont PE non hébergés</t>
  </si>
  <si>
    <t>Variation des condamnés non hébergés (%)</t>
  </si>
  <si>
    <t>Ensemble des écroués</t>
  </si>
  <si>
    <t>DISP</t>
  </si>
  <si>
    <t>type</t>
  </si>
  <si>
    <t>nom établissement</t>
  </si>
  <si>
    <t>places circulaires</t>
  </si>
  <si>
    <t>places opérationnelles</t>
  </si>
  <si>
    <t>Total des personnes détenues</t>
  </si>
  <si>
    <t>taux d'occupation</t>
  </si>
  <si>
    <t>(**) y compris l'E.P.S.N</t>
  </si>
  <si>
    <t xml:space="preserve">1er janvier 2014 </t>
  </si>
  <si>
    <t>Evolution mensuelle du nombre de femmes écrouées depuis le 1er janvier 2012</t>
  </si>
  <si>
    <t>Evolution mensuelle de la population écrouée détenue mineure depuis le 1er janvier  2012</t>
  </si>
  <si>
    <t>Courbe d'évolution mensuelle de la population écrouée non hébergée depuis le 1er janvier 2012</t>
  </si>
  <si>
    <t>Evolution mensuelle du nombre de personnes écrouées non hébergées depuis janvier 2012</t>
  </si>
  <si>
    <t>Courbe d'évolution mensuelle de la population écrouée détenue depuis le 1er janvier 2012</t>
  </si>
  <si>
    <t>Evolution mensuelle de la population écrouée détenue depuis le 1er janvier 2011</t>
  </si>
  <si>
    <t xml:space="preserve"> Courbe d'évolution mensuelle de la population écrouée détenue selon la catégorie pénale depuis le 1er janvier 2012</t>
  </si>
  <si>
    <t xml:space="preserve"> Evolution mensuelle du nombre de prévenus
 depuis le 1er janvier 2011</t>
  </si>
  <si>
    <t xml:space="preserve"> Evolution mensuelle du nombre de condamnés,
 depuis le 1er janvier 2011</t>
  </si>
  <si>
    <t>Direction Interrégionale de Bordeaux</t>
  </si>
  <si>
    <t>MA</t>
  </si>
  <si>
    <t>qMA</t>
  </si>
  <si>
    <t>Ensemble des Maisons d'Arrêt et qMA</t>
  </si>
  <si>
    <t>CD</t>
  </si>
  <si>
    <t>qCD</t>
  </si>
  <si>
    <t>MC</t>
  </si>
  <si>
    <t>qCPA</t>
  </si>
  <si>
    <t>qCSL</t>
  </si>
  <si>
    <t>Ensemble des établissements pour peine*</t>
  </si>
  <si>
    <t>Ensemble de la Direction Régionale</t>
  </si>
  <si>
    <t>Agen</t>
  </si>
  <si>
    <t>Angoulême</t>
  </si>
  <si>
    <t>Bayonne</t>
  </si>
  <si>
    <t>Guéret</t>
  </si>
  <si>
    <t>Limoges</t>
  </si>
  <si>
    <t>Niort</t>
  </si>
  <si>
    <t>Pau</t>
  </si>
  <si>
    <t>Périgueux</t>
  </si>
  <si>
    <t>Rochefort</t>
  </si>
  <si>
    <t>Saintes</t>
  </si>
  <si>
    <t>Tulle</t>
  </si>
  <si>
    <t>Bordeaux Gradignan</t>
  </si>
  <si>
    <t>Mont-de-Marsan</t>
  </si>
  <si>
    <t>Poitiers-Vivonne</t>
  </si>
  <si>
    <t>Bédenac</t>
  </si>
  <si>
    <t>Eysses</t>
  </si>
  <si>
    <t>Mauzac</t>
  </si>
  <si>
    <t>Neuvic</t>
  </si>
  <si>
    <t>Uzerche</t>
  </si>
  <si>
    <t>Saint-Martin-de-Ré</t>
  </si>
  <si>
    <t>Direction Interrégionale de Dijon</t>
  </si>
  <si>
    <t>CSL</t>
  </si>
  <si>
    <t>Auxerre</t>
  </si>
  <si>
    <t>Blois</t>
  </si>
  <si>
    <t>Bourges</t>
  </si>
  <si>
    <t>Châlons-en-Champagne</t>
  </si>
  <si>
    <t>Charleville-Mézières</t>
  </si>
  <si>
    <t>Chartres</t>
  </si>
  <si>
    <t>Chaumont</t>
  </si>
  <si>
    <t>Nevers</t>
  </si>
  <si>
    <t>Orléans</t>
  </si>
  <si>
    <t>Reims</t>
  </si>
  <si>
    <t>Tours</t>
  </si>
  <si>
    <t>Troyes</t>
  </si>
  <si>
    <t>Châteauroux</t>
  </si>
  <si>
    <t>Varennes-le-Grand</t>
  </si>
  <si>
    <t>Châteaudun</t>
  </si>
  <si>
    <t>Joux-la-Ville</t>
  </si>
  <si>
    <t>Villenauxe-la-Grande</t>
  </si>
  <si>
    <t>Clairvaux</t>
  </si>
  <si>
    <t>Saint Maur</t>
  </si>
  <si>
    <t>Montargis</t>
  </si>
  <si>
    <t>Direction Interrégionale de Lille</t>
  </si>
  <si>
    <t>qMC</t>
  </si>
  <si>
    <t>qCNE</t>
  </si>
  <si>
    <t>Amiens</t>
  </si>
  <si>
    <t>Arras</t>
  </si>
  <si>
    <t>Beauvais</t>
  </si>
  <si>
    <t>Béthune</t>
  </si>
  <si>
    <t>Compiègne</t>
  </si>
  <si>
    <t>Douai</t>
  </si>
  <si>
    <t>Dunkerque</t>
  </si>
  <si>
    <t>Evreux</t>
  </si>
  <si>
    <t>Rouen</t>
  </si>
  <si>
    <t>Valenciennes</t>
  </si>
  <si>
    <t>Laon</t>
  </si>
  <si>
    <t>Le Havre</t>
  </si>
  <si>
    <t>Liancourt</t>
  </si>
  <si>
    <t>Lille-Annoeullin</t>
  </si>
  <si>
    <t>Longuenesse</t>
  </si>
  <si>
    <t>Maubeuge</t>
  </si>
  <si>
    <t>Lille-Loos-Séquedin (Lille-Séquedin)</t>
  </si>
  <si>
    <t>Bapaume</t>
  </si>
  <si>
    <t>Val-de-Reuil</t>
  </si>
  <si>
    <t>Château-Thierry</t>
  </si>
  <si>
    <t>Lille-Loos-Séquedin (Haubourdin)</t>
  </si>
  <si>
    <t>Quiévrechain</t>
  </si>
  <si>
    <t>Lille-Loos-Séquedin</t>
  </si>
  <si>
    <t>Direction Interrégionale de Lyon</t>
  </si>
  <si>
    <t>Aurillac</t>
  </si>
  <si>
    <t>Bonneville</t>
  </si>
  <si>
    <t>Chambéry</t>
  </si>
  <si>
    <t>Clermont-Ferrand</t>
  </si>
  <si>
    <t>Grenoble</t>
  </si>
  <si>
    <t>Le-Puy-en-Velay</t>
  </si>
  <si>
    <t>Lyon Corbas</t>
  </si>
  <si>
    <t>Montluçon</t>
  </si>
  <si>
    <t>Privas</t>
  </si>
  <si>
    <t>Riom</t>
  </si>
  <si>
    <t>Saint Etienne-la-Talaudière</t>
  </si>
  <si>
    <t>Valence</t>
  </si>
  <si>
    <t>Villefranche-sur-Saône</t>
  </si>
  <si>
    <t>Aiton</t>
  </si>
  <si>
    <t>Bourg-en-Bresse</t>
  </si>
  <si>
    <t>Moulins Yzeure</t>
  </si>
  <si>
    <t>Saint-Quentin-Fallavier</t>
  </si>
  <si>
    <t>Roanne</t>
  </si>
  <si>
    <t>Rhône</t>
  </si>
  <si>
    <t>Direction Interrégionale de Marseille</t>
  </si>
  <si>
    <t>Ajaccio</t>
  </si>
  <si>
    <t>Digne</t>
  </si>
  <si>
    <t>Gap</t>
  </si>
  <si>
    <t>Grasse</t>
  </si>
  <si>
    <t>Nice</t>
  </si>
  <si>
    <t>Aix-Luynes</t>
  </si>
  <si>
    <t>Avignon le Pontet</t>
  </si>
  <si>
    <t>Borgo</t>
  </si>
  <si>
    <t>Marseille-Les-Baumettes</t>
  </si>
  <si>
    <t>Toulon-la-Farlède</t>
  </si>
  <si>
    <t>Casabianda</t>
  </si>
  <si>
    <t>Salon-de-Provence</t>
  </si>
  <si>
    <t>Tarascon</t>
  </si>
  <si>
    <t>Arles</t>
  </si>
  <si>
    <t>Direction Interrégionale de Paris</t>
  </si>
  <si>
    <t>Bois d'Arcy</t>
  </si>
  <si>
    <t>Fleury-Mérogis</t>
  </si>
  <si>
    <t>Nanterre</t>
  </si>
  <si>
    <t>Osny-Pontoise</t>
  </si>
  <si>
    <t>Paris-La-Santé</t>
  </si>
  <si>
    <t>Versailles</t>
  </si>
  <si>
    <t>Villepinte</t>
  </si>
  <si>
    <t>Fresnes (**)</t>
  </si>
  <si>
    <t>Meaux-Chauconin</t>
  </si>
  <si>
    <t>Melun</t>
  </si>
  <si>
    <t>Sud Francilien</t>
  </si>
  <si>
    <t>Poissy</t>
  </si>
  <si>
    <t>Fresnes (Villejuif)</t>
  </si>
  <si>
    <t>Corbeil</t>
  </si>
  <si>
    <t>Gagny</t>
  </si>
  <si>
    <t>Porcheville</t>
  </si>
  <si>
    <t>Direction Interrégionale de Rennes</t>
  </si>
  <si>
    <t>Angers</t>
  </si>
  <si>
    <t>Brest</t>
  </si>
  <si>
    <t>Caen</t>
  </si>
  <si>
    <t>Cherbourg</t>
  </si>
  <si>
    <t>Coutances</t>
  </si>
  <si>
    <t>Fontenay-le-Comte</t>
  </si>
  <si>
    <t>La Roche-sur-Yon</t>
  </si>
  <si>
    <t>Laval</t>
  </si>
  <si>
    <t>Le Mans-Croisettes</t>
  </si>
  <si>
    <t>Saint Malo</t>
  </si>
  <si>
    <t>Saint-Brieuc</t>
  </si>
  <si>
    <t>Vannes</t>
  </si>
  <si>
    <t>Lorient-Ploemeur</t>
  </si>
  <si>
    <t>Nantes</t>
  </si>
  <si>
    <t>Rennes-Vezin</t>
  </si>
  <si>
    <t>Argentan</t>
  </si>
  <si>
    <t>Alençon-Condé-sur-Sarthe</t>
  </si>
  <si>
    <t>Orvault</t>
  </si>
  <si>
    <t>Direction Interrégionale de Strasbourg</t>
  </si>
  <si>
    <t>Bar-le-Duc</t>
  </si>
  <si>
    <t>Belfort</t>
  </si>
  <si>
    <t>Besançon</t>
  </si>
  <si>
    <t>Colmar</t>
  </si>
  <si>
    <t>Epinal</t>
  </si>
  <si>
    <t>Lons-le-Saunier</t>
  </si>
  <si>
    <t>Lure</t>
  </si>
  <si>
    <t>Montbéliard</t>
  </si>
  <si>
    <t>Mulhouse</t>
  </si>
  <si>
    <t>Sarreguemines</t>
  </si>
  <si>
    <t>Vesoul</t>
  </si>
  <si>
    <t>Metz-Queuleu</t>
  </si>
  <si>
    <t>Nancy Maxéville</t>
  </si>
  <si>
    <t>Ecrouves</t>
  </si>
  <si>
    <t>Montmédy</t>
  </si>
  <si>
    <t>Oermingen</t>
  </si>
  <si>
    <t>Saint-Mihiel</t>
  </si>
  <si>
    <t>Toul</t>
  </si>
  <si>
    <t>Ensisheim</t>
  </si>
  <si>
    <t>Briey</t>
  </si>
  <si>
    <t>Maxéville</t>
  </si>
  <si>
    <t>Souffelweyersheim</t>
  </si>
  <si>
    <t>Direction Interrégionale de Toulouse</t>
  </si>
  <si>
    <t>Albi</t>
  </si>
  <si>
    <t>Carcassonne</t>
  </si>
  <si>
    <t>Foix</t>
  </si>
  <si>
    <t>Mende</t>
  </si>
  <si>
    <t>Montauban</t>
  </si>
  <si>
    <t>Nîmes</t>
  </si>
  <si>
    <t>Rodez</t>
  </si>
  <si>
    <t>Tarbes</t>
  </si>
  <si>
    <t>Villeneuve-lès-Maguelone</t>
  </si>
  <si>
    <t>Béziers</t>
  </si>
  <si>
    <t>Perpignan</t>
  </si>
  <si>
    <t>Toulouse-Seysses</t>
  </si>
  <si>
    <t>Muret</t>
  </si>
  <si>
    <t>Saint-Sulpice-la-Pointe</t>
  </si>
  <si>
    <t>Lannemezan</t>
  </si>
  <si>
    <t>Montpellier</t>
  </si>
  <si>
    <t>Lavaur</t>
  </si>
  <si>
    <t>Basse-Terre</t>
  </si>
  <si>
    <t>Baie-Mahault</t>
  </si>
  <si>
    <t>Ducos</t>
  </si>
  <si>
    <t>Guyane (Remiré Montjoly)</t>
  </si>
  <si>
    <t>Saint-Pierre</t>
  </si>
  <si>
    <t>Saint-Denis</t>
  </si>
  <si>
    <t>Saint-Pierre-et-Miquelon</t>
  </si>
  <si>
    <t>Majicavo</t>
  </si>
  <si>
    <t>Mata Utu</t>
  </si>
  <si>
    <t>Taiohae</t>
  </si>
  <si>
    <t>Uturoa-Raiatea</t>
  </si>
  <si>
    <t>Faa'a Nuutania</t>
  </si>
  <si>
    <t>Nouméa</t>
  </si>
  <si>
    <t>Le Port (Plaine les Galets)</t>
  </si>
  <si>
    <t>- 8 établissements ou quartiers ont une densité supérieure ou égale à 200 %,</t>
  </si>
  <si>
    <t>- 34 établissements ou quartiers ont une densité supérieure ou égale à 150 et inférieure à 200 %,</t>
  </si>
  <si>
    <t>- 50 établissements ou quartiers ont une densité supérieure ou égale à 120 et inférieure à 150 %,</t>
  </si>
  <si>
    <t>- 28 établissements ou quartiers ont une densité supérieure ou égale à 100 et inférieure à 120 %,</t>
  </si>
  <si>
    <t>- 128 établissements ou quartiers ont une densité inférieure à 100 %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</si>
  <si>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</si>
  <si>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</si>
  <si>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</si>
  <si>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</si>
  <si>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</si>
  <si>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</si>
  <si>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</si>
  <si>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</si>
  <si>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</si>
  <si>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</si>
  <si>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</si>
  <si>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</si>
  <si>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</si>
  <si>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</si>
  <si>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</si>
  <si>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</si>
  <si>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</si>
  <si>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</si>
  <si>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</si>
  <si>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</si>
  <si>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</si>
  <si>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</si>
  <si>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</si>
  <si>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</si>
  <si>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janvier 2014</t>
  </si>
  <si>
    <t>CP</t>
  </si>
  <si>
    <t>Ensemble de la DI de Bordeaux</t>
  </si>
  <si>
    <t>Ensemble de la DI de Dijon</t>
  </si>
  <si>
    <t>Ensemble de la DI de Lille</t>
  </si>
  <si>
    <t>Ensemble de la DI de Lyon</t>
  </si>
  <si>
    <t>Ensemble de la DI de Marseille</t>
  </si>
  <si>
    <t>Ensemble de la DI de Paris</t>
  </si>
  <si>
    <t>Ensemble de la DI de Rennes</t>
  </si>
  <si>
    <t>Ensemble de la DI de Strasbourg</t>
  </si>
  <si>
    <t>Ensemble de la DI de Toulouse</t>
  </si>
  <si>
    <t>Ensemble de la DI de Outre-mer</t>
  </si>
  <si>
    <t>ENSEMBLE</t>
  </si>
  <si>
    <t>Marseille-Les-Baumettes **</t>
  </si>
  <si>
    <t>Fresnes **</t>
  </si>
  <si>
    <t>Versailles **</t>
  </si>
  <si>
    <t>Remire-Montjoly</t>
  </si>
  <si>
    <t>75</t>
  </si>
  <si>
    <t>366</t>
  </si>
  <si>
    <t>66</t>
  </si>
  <si>
    <t>91</t>
  </si>
  <si>
    <t>51</t>
  </si>
  <si>
    <t>83</t>
  </si>
  <si>
    <t>49</t>
  </si>
  <si>
    <t>89</t>
  </si>
  <si>
    <t>116</t>
  </si>
  <si>
    <t>78</t>
  </si>
  <si>
    <t>185</t>
  </si>
  <si>
    <t>105</t>
  </si>
  <si>
    <t>145</t>
  </si>
  <si>
    <t>193</t>
  </si>
  <si>
    <t>307</t>
  </si>
  <si>
    <t>202</t>
  </si>
  <si>
    <t>117</t>
  </si>
  <si>
    <t>180</t>
  </si>
  <si>
    <t>385</t>
  </si>
  <si>
    <t>162</t>
  </si>
  <si>
    <t>195</t>
  </si>
  <si>
    <t>232</t>
  </si>
  <si>
    <t>449</t>
  </si>
  <si>
    <t>586</t>
  </si>
  <si>
    <t>196</t>
  </si>
  <si>
    <t>200</t>
  </si>
  <si>
    <t>222</t>
  </si>
  <si>
    <t>388</t>
  </si>
  <si>
    <t>36</t>
  </si>
  <si>
    <t>688</t>
  </si>
  <si>
    <t>21</t>
  </si>
  <si>
    <t>237</t>
  </si>
  <si>
    <t>137</t>
  </si>
  <si>
    <t>612</t>
  </si>
  <si>
    <t>420</t>
  </si>
  <si>
    <t>573</t>
  </si>
  <si>
    <t>1197</t>
  </si>
  <si>
    <t>363</t>
  </si>
  <si>
    <t>395</t>
  </si>
  <si>
    <t>500</t>
  </si>
  <si>
    <t>2857</t>
  </si>
  <si>
    <t>1404</t>
  </si>
  <si>
    <t>48</t>
  </si>
  <si>
    <t>593</t>
  </si>
  <si>
    <t>579</t>
  </si>
  <si>
    <t>483</t>
  </si>
  <si>
    <t>587</t>
  </si>
  <si>
    <t>266</t>
  </si>
  <si>
    <t>239</t>
  </si>
  <si>
    <t>254</t>
  </si>
  <si>
    <t>269</t>
  </si>
  <si>
    <t>46</t>
  </si>
  <si>
    <t>39</t>
  </si>
  <si>
    <t>40</t>
  </si>
  <si>
    <t>71</t>
  </si>
  <si>
    <t>401</t>
  </si>
  <si>
    <t>198</t>
  </si>
  <si>
    <t>480</t>
  </si>
  <si>
    <t>92</t>
  </si>
  <si>
    <t>85</t>
  </si>
  <si>
    <t>52</t>
  </si>
  <si>
    <t>120</t>
  </si>
  <si>
    <t>404</t>
  </si>
  <si>
    <t>283</t>
  </si>
  <si>
    <t>452</t>
  </si>
  <si>
    <t>445</t>
  </si>
  <si>
    <t>416</t>
  </si>
  <si>
    <t>64</t>
  </si>
  <si>
    <t>45</t>
  </si>
  <si>
    <t>144</t>
  </si>
  <si>
    <t>192</t>
  </si>
  <si>
    <t>204</t>
  </si>
  <si>
    <t>69</t>
  </si>
  <si>
    <t>652</t>
  </si>
  <si>
    <t>650</t>
  </si>
  <si>
    <t>543</t>
  </si>
  <si>
    <t>Outre-mer</t>
  </si>
  <si>
    <t>130</t>
  </si>
  <si>
    <t>358</t>
  </si>
  <si>
    <t>211</t>
  </si>
  <si>
    <t>111</t>
  </si>
  <si>
    <t>54</t>
  </si>
  <si>
    <t>310</t>
  </si>
  <si>
    <t>3</t>
  </si>
  <si>
    <t>178</t>
  </si>
  <si>
    <t>103</t>
  </si>
  <si>
    <t>Nombre de matelas au sol</t>
  </si>
  <si>
    <t>(*) voir page 12</t>
  </si>
  <si>
    <t>Soit 92 établissements ou quartiers d'établissement et 38 394 détenus concernés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</si>
</sst>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_-* #,##0\ _F_-;\-* #,##0\ _F_-;_-* &quot;-&quot;??\ _F_-;_-@_-"/>
    <numFmt numFmtId="166" formatCode="_-* #,##0.0\ _F_-;\-* #,##0.0\ _F_-;_-* &quot;-&quot;??\ _F_-;_-@_-"/>
    <numFmt numFmtId="167" formatCode="0.0%"/>
    <numFmt numFmtId="168" formatCode="0.0"/>
    <numFmt numFmtId="169" formatCode="&quot;&quot;;General"/>
    <numFmt numFmtId="170" formatCode="0;0;&quot;-&quot;"/>
    <numFmt numFmtId="171" formatCode="0_)"/>
  </numFmts>
  <fonts count="4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3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sz val="10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8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11"/>
      <color indexed="9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i/>
      <sz val="9"/>
      <name val="Times New Roman"/>
      <family val="1"/>
    </font>
    <font>
      <i/>
      <sz val="9"/>
      <name val="Arial"/>
      <family val="2"/>
    </font>
    <font>
      <i/>
      <sz val="9"/>
      <color indexed="8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7"/>
      <name val="Times New Roman"/>
      <family val="1"/>
    </font>
    <font>
      <b/>
      <sz val="7"/>
      <color indexed="8"/>
      <name val="Times New Roman"/>
      <family val="1"/>
    </font>
    <font>
      <sz val="9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41" fillId="0" borderId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493">
    <xf numFmtId="0" fontId="0" fillId="0" borderId="0" xfId="0"/>
    <xf numFmtId="0" fontId="2" fillId="0" borderId="0" xfId="3" applyFont="1" applyFill="1"/>
    <xf numFmtId="0" fontId="2" fillId="0" borderId="0" xfId="0" applyFont="1" applyFill="1"/>
    <xf numFmtId="0" fontId="3" fillId="0" borderId="0" xfId="3" applyFont="1" applyFill="1"/>
    <xf numFmtId="49" fontId="4" fillId="0" borderId="0" xfId="3" applyNumberFormat="1" applyFont="1" applyFill="1" applyBorder="1" applyAlignment="1">
      <alignment horizontal="centerContinuous"/>
    </xf>
    <xf numFmtId="0" fontId="5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centerContinuous"/>
    </xf>
    <xf numFmtId="0" fontId="2" fillId="0" borderId="0" xfId="3" applyFont="1" applyFill="1" applyAlignment="1">
      <alignment horizontal="centerContinuous"/>
    </xf>
    <xf numFmtId="0" fontId="6" fillId="0" borderId="0" xfId="3" applyFont="1" applyFill="1"/>
    <xf numFmtId="0" fontId="7" fillId="0" borderId="0" xfId="3" applyFont="1" applyFill="1"/>
    <xf numFmtId="0" fontId="7" fillId="0" borderId="0" xfId="3" applyFont="1" applyFill="1" applyAlignment="1">
      <alignment horizontal="left"/>
    </xf>
    <xf numFmtId="0" fontId="2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167" fontId="15" fillId="0" borderId="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7" fontId="15" fillId="0" borderId="4" xfId="5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167" fontId="15" fillId="0" borderId="5" xfId="5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167" fontId="15" fillId="0" borderId="6" xfId="5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3" quotePrefix="1" applyFont="1" applyFill="1" applyBorder="1"/>
    <xf numFmtId="0" fontId="2" fillId="0" borderId="0" xfId="0" quotePrefix="1" applyFont="1" applyFill="1"/>
    <xf numFmtId="0" fontId="18" fillId="0" borderId="0" xfId="0" applyFont="1"/>
    <xf numFmtId="3" fontId="18" fillId="0" borderId="0" xfId="0" applyNumberFormat="1" applyFont="1"/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2" fillId="0" borderId="9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vertical="center"/>
    </xf>
    <xf numFmtId="165" fontId="23" fillId="0" borderId="16" xfId="1" applyNumberFormat="1" applyFont="1" applyFill="1" applyBorder="1" applyAlignment="1">
      <alignment vertical="center"/>
    </xf>
    <xf numFmtId="165" fontId="23" fillId="0" borderId="17" xfId="1" applyNumberFormat="1" applyFont="1" applyFill="1" applyBorder="1" applyAlignment="1">
      <alignment vertical="center"/>
    </xf>
    <xf numFmtId="165" fontId="23" fillId="0" borderId="18" xfId="1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left" vertical="center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1" applyNumberFormat="1" applyFont="1" applyFill="1" applyBorder="1" applyAlignment="1">
      <alignment vertical="center"/>
    </xf>
    <xf numFmtId="165" fontId="2" fillId="0" borderId="21" xfId="1" applyNumberFormat="1" applyFont="1" applyFill="1" applyBorder="1" applyAlignment="1">
      <alignment vertical="center"/>
    </xf>
    <xf numFmtId="0" fontId="26" fillId="0" borderId="20" xfId="0" applyFont="1" applyFill="1" applyBorder="1" applyAlignment="1">
      <alignment horizontal="left" vertical="center"/>
    </xf>
    <xf numFmtId="165" fontId="23" fillId="0" borderId="20" xfId="1" applyNumberFormat="1" applyFont="1" applyFill="1" applyBorder="1" applyAlignment="1">
      <alignment vertical="center"/>
    </xf>
    <xf numFmtId="0" fontId="22" fillId="0" borderId="20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left" vertical="center"/>
    </xf>
    <xf numFmtId="165" fontId="22" fillId="0" borderId="22" xfId="1" applyNumberFormat="1" applyFont="1" applyFill="1" applyBorder="1" applyAlignment="1">
      <alignment vertical="center"/>
    </xf>
    <xf numFmtId="165" fontId="22" fillId="0" borderId="10" xfId="1" applyNumberFormat="1" applyFont="1" applyFill="1" applyBorder="1" applyAlignment="1">
      <alignment vertical="center"/>
    </xf>
    <xf numFmtId="165" fontId="22" fillId="0" borderId="23" xfId="1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65" fontId="24" fillId="0" borderId="0" xfId="1" applyNumberFormat="1" applyFont="1" applyFill="1" applyBorder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/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7" fillId="0" borderId="0" xfId="0" applyFont="1" applyFill="1" applyAlignment="1"/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/>
    <xf numFmtId="3" fontId="25" fillId="0" borderId="20" xfId="1" applyNumberFormat="1" applyFont="1" applyFill="1" applyBorder="1" applyAlignment="1">
      <alignment horizontal="left"/>
    </xf>
    <xf numFmtId="3" fontId="2" fillId="0" borderId="20" xfId="1" applyNumberFormat="1" applyFont="1" applyFill="1" applyBorder="1" applyAlignment="1">
      <alignment horizontal="center"/>
    </xf>
    <xf numFmtId="168" fontId="2" fillId="0" borderId="19" xfId="0" applyNumberFormat="1" applyFont="1" applyFill="1" applyBorder="1" applyAlignment="1">
      <alignment horizontal="center"/>
    </xf>
    <xf numFmtId="3" fontId="25" fillId="0" borderId="22" xfId="1" applyNumberFormat="1" applyFont="1" applyFill="1" applyBorder="1" applyAlignment="1">
      <alignment horizontal="left"/>
    </xf>
    <xf numFmtId="3" fontId="2" fillId="0" borderId="10" xfId="1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center"/>
    </xf>
    <xf numFmtId="168" fontId="2" fillId="0" borderId="22" xfId="0" applyNumberFormat="1" applyFont="1" applyFill="1" applyBorder="1" applyAlignment="1">
      <alignment horizontal="center"/>
    </xf>
    <xf numFmtId="17" fontId="2" fillId="0" borderId="0" xfId="0" quotePrefix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/>
    <xf numFmtId="0" fontId="2" fillId="0" borderId="0" xfId="0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Fill="1" applyBorder="1" applyAlignment="1">
      <alignment horizontal="left"/>
    </xf>
    <xf numFmtId="0" fontId="23" fillId="0" borderId="0" xfId="0" applyFont="1" applyFill="1" applyBorder="1" applyAlignment="1"/>
    <xf numFmtId="167" fontId="23" fillId="0" borderId="0" xfId="5" applyNumberFormat="1" applyFont="1" applyFill="1" applyAlignment="1"/>
    <xf numFmtId="0" fontId="0" fillId="0" borderId="1" xfId="0" applyBorder="1"/>
    <xf numFmtId="0" fontId="0" fillId="0" borderId="13" xfId="0" applyBorder="1"/>
    <xf numFmtId="0" fontId="29" fillId="0" borderId="0" xfId="0" applyFont="1" applyFill="1" applyAlignment="1" applyProtection="1">
      <alignment horizontal="left" vertical="center" wrapText="1"/>
    </xf>
    <xf numFmtId="0" fontId="30" fillId="0" borderId="0" xfId="0" applyFont="1"/>
    <xf numFmtId="0" fontId="24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3" fontId="2" fillId="0" borderId="20" xfId="1" applyNumberFormat="1" applyFont="1" applyFill="1" applyBorder="1" applyAlignment="1">
      <alignment horizontal="left"/>
    </xf>
    <xf numFmtId="0" fontId="23" fillId="0" borderId="20" xfId="0" applyFont="1" applyFill="1" applyBorder="1" applyAlignment="1"/>
    <xf numFmtId="0" fontId="23" fillId="0" borderId="20" xfId="0" applyFont="1" applyBorder="1" applyAlignment="1">
      <alignment horizontal="right"/>
    </xf>
    <xf numFmtId="0" fontId="23" fillId="0" borderId="19" xfId="0" applyFont="1" applyFill="1" applyBorder="1" applyAlignment="1"/>
    <xf numFmtId="168" fontId="23" fillId="0" borderId="19" xfId="0" applyNumberFormat="1" applyFont="1" applyFill="1" applyBorder="1" applyAlignment="1">
      <alignment horizontal="center"/>
    </xf>
    <xf numFmtId="3" fontId="2" fillId="0" borderId="22" xfId="1" applyNumberFormat="1" applyFont="1" applyFill="1" applyBorder="1" applyAlignment="1">
      <alignment horizontal="left"/>
    </xf>
    <xf numFmtId="0" fontId="23" fillId="0" borderId="22" xfId="0" applyFont="1" applyFill="1" applyBorder="1" applyAlignment="1"/>
    <xf numFmtId="168" fontId="23" fillId="0" borderId="22" xfId="0" applyNumberFormat="1" applyFont="1" applyFill="1" applyBorder="1" applyAlignment="1">
      <alignment horizontal="center"/>
    </xf>
    <xf numFmtId="0" fontId="28" fillId="0" borderId="20" xfId="0" applyFont="1" applyFill="1" applyBorder="1" applyAlignment="1">
      <alignment horizontal="left"/>
    </xf>
    <xf numFmtId="0" fontId="23" fillId="0" borderId="0" xfId="0" applyFont="1" applyBorder="1" applyAlignment="1">
      <alignment horizontal="right"/>
    </xf>
    <xf numFmtId="168" fontId="23" fillId="0" borderId="0" xfId="0" applyNumberFormat="1" applyFont="1" applyFill="1" applyBorder="1" applyAlignment="1">
      <alignment horizontal="center"/>
    </xf>
    <xf numFmtId="17" fontId="23" fillId="0" borderId="0" xfId="0" applyNumberFormat="1" applyFont="1" applyFill="1" applyAlignment="1"/>
    <xf numFmtId="0" fontId="31" fillId="0" borderId="0" xfId="0" applyFont="1"/>
    <xf numFmtId="0" fontId="32" fillId="0" borderId="0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166" fontId="23" fillId="0" borderId="16" xfId="0" applyNumberFormat="1" applyFont="1" applyFill="1" applyBorder="1" applyAlignment="1">
      <alignment vertical="center"/>
    </xf>
    <xf numFmtId="0" fontId="25" fillId="0" borderId="19" xfId="0" applyFont="1" applyFill="1" applyBorder="1" applyAlignment="1">
      <alignment horizontal="left" vertical="center"/>
    </xf>
    <xf numFmtId="165" fontId="23" fillId="0" borderId="19" xfId="1" applyNumberFormat="1" applyFont="1" applyFill="1" applyBorder="1" applyAlignment="1">
      <alignment vertical="center"/>
    </xf>
    <xf numFmtId="166" fontId="23" fillId="0" borderId="19" xfId="1" applyNumberFormat="1" applyFont="1" applyFill="1" applyBorder="1" applyAlignment="1">
      <alignment vertical="center"/>
    </xf>
    <xf numFmtId="0" fontId="24" fillId="0" borderId="20" xfId="0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horizontal="left" vertical="center" wrapText="1"/>
    </xf>
    <xf numFmtId="166" fontId="22" fillId="0" borderId="22" xfId="0" applyNumberFormat="1" applyFont="1" applyFill="1" applyBorder="1" applyAlignment="1">
      <alignment vertical="center"/>
    </xf>
    <xf numFmtId="166" fontId="24" fillId="0" borderId="0" xfId="0" applyNumberFormat="1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165" fontId="26" fillId="0" borderId="25" xfId="1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65" fontId="23" fillId="0" borderId="25" xfId="1" applyNumberFormat="1" applyFont="1" applyFill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8" fillId="0" borderId="0" xfId="0" applyFont="1" applyFill="1" applyAlignment="1">
      <alignment horizontal="left" vertical="center"/>
    </xf>
    <xf numFmtId="0" fontId="23" fillId="0" borderId="1" xfId="0" applyFont="1" applyFill="1" applyBorder="1" applyAlignment="1"/>
    <xf numFmtId="0" fontId="23" fillId="0" borderId="13" xfId="0" applyFont="1" applyFill="1" applyBorder="1" applyAlignment="1"/>
    <xf numFmtId="0" fontId="32" fillId="0" borderId="0" xfId="0" applyFont="1" applyFill="1" applyAlignment="1"/>
    <xf numFmtId="14" fontId="25" fillId="0" borderId="17" xfId="0" applyNumberFormat="1" applyFont="1" applyFill="1" applyBorder="1" applyAlignment="1">
      <alignment vertical="center"/>
    </xf>
    <xf numFmtId="165" fontId="23" fillId="0" borderId="19" xfId="1" applyNumberFormat="1" applyFont="1" applyFill="1" applyBorder="1" applyAlignment="1"/>
    <xf numFmtId="167" fontId="23" fillId="0" borderId="19" xfId="5" applyNumberFormat="1" applyFont="1" applyFill="1" applyBorder="1" applyAlignment="1"/>
    <xf numFmtId="166" fontId="23" fillId="0" borderId="19" xfId="0" applyNumberFormat="1" applyFont="1" applyFill="1" applyBorder="1" applyAlignment="1"/>
    <xf numFmtId="165" fontId="26" fillId="0" borderId="25" xfId="1" applyNumberFormat="1" applyFont="1" applyFill="1" applyBorder="1" applyAlignment="1"/>
    <xf numFmtId="167" fontId="26" fillId="0" borderId="25" xfId="5" applyNumberFormat="1" applyFont="1" applyFill="1" applyBorder="1" applyAlignment="1"/>
    <xf numFmtId="165" fontId="23" fillId="0" borderId="25" xfId="1" applyNumberFormat="1" applyFont="1" applyFill="1" applyBorder="1" applyAlignment="1"/>
    <xf numFmtId="166" fontId="23" fillId="0" borderId="25" xfId="0" applyNumberFormat="1" applyFont="1" applyFill="1" applyBorder="1" applyAlignment="1"/>
    <xf numFmtId="165" fontId="22" fillId="0" borderId="22" xfId="1" applyNumberFormat="1" applyFont="1" applyFill="1" applyBorder="1" applyAlignment="1"/>
    <xf numFmtId="166" fontId="22" fillId="0" borderId="27" xfId="0" applyNumberFormat="1" applyFont="1" applyFill="1" applyBorder="1" applyAlignment="1"/>
    <xf numFmtId="0" fontId="28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167" fontId="23" fillId="0" borderId="19" xfId="5" applyNumberFormat="1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167" fontId="26" fillId="0" borderId="25" xfId="5" applyNumberFormat="1" applyFont="1" applyFill="1" applyBorder="1" applyAlignment="1">
      <alignment vertical="center"/>
    </xf>
    <xf numFmtId="166" fontId="23" fillId="0" borderId="19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167" fontId="22" fillId="0" borderId="27" xfId="5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33" fillId="0" borderId="0" xfId="0" applyFont="1" applyFill="1" applyAlignment="1"/>
    <xf numFmtId="0" fontId="25" fillId="0" borderId="17" xfId="0" applyFont="1" applyFill="1" applyBorder="1" applyAlignment="1"/>
    <xf numFmtId="165" fontId="23" fillId="0" borderId="20" xfId="1" applyNumberFormat="1" applyFont="1" applyFill="1" applyBorder="1" applyAlignment="1"/>
    <xf numFmtId="166" fontId="23" fillId="0" borderId="16" xfId="1" applyNumberFormat="1" applyFont="1" applyFill="1" applyBorder="1" applyAlignment="1"/>
    <xf numFmtId="168" fontId="33" fillId="0" borderId="0" xfId="0" applyNumberFormat="1" applyFont="1" applyFill="1" applyAlignment="1">
      <alignment horizontal="right"/>
    </xf>
    <xf numFmtId="0" fontId="25" fillId="0" borderId="20" xfId="0" applyFont="1" applyFill="1" applyBorder="1" applyAlignment="1"/>
    <xf numFmtId="166" fontId="23" fillId="0" borderId="19" xfId="1" applyNumberFormat="1" applyFont="1" applyFill="1" applyBorder="1" applyAlignment="1"/>
    <xf numFmtId="0" fontId="25" fillId="0" borderId="19" xfId="0" applyFont="1" applyFill="1" applyBorder="1" applyAlignment="1"/>
    <xf numFmtId="0" fontId="22" fillId="0" borderId="27" xfId="0" applyFont="1" applyFill="1" applyBorder="1" applyAlignment="1"/>
    <xf numFmtId="165" fontId="22" fillId="0" borderId="27" xfId="1" applyNumberFormat="1" applyFont="1" applyFill="1" applyBorder="1" applyAlignment="1"/>
    <xf numFmtId="166" fontId="22" fillId="0" borderId="27" xfId="1" applyNumberFormat="1" applyFont="1" applyFill="1" applyBorder="1" applyAlignment="1"/>
    <xf numFmtId="0" fontId="28" fillId="0" borderId="0" xfId="0" applyFont="1" applyFill="1" applyAlignment="1"/>
    <xf numFmtId="168" fontId="23" fillId="0" borderId="0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3" fontId="34" fillId="0" borderId="19" xfId="1" applyNumberFormat="1" applyFont="1" applyFill="1" applyBorder="1" applyAlignment="1" applyProtection="1">
      <alignment horizontal="center" vertical="center"/>
    </xf>
    <xf numFmtId="3" fontId="34" fillId="0" borderId="19" xfId="1" applyNumberFormat="1" applyFont="1" applyFill="1" applyBorder="1" applyAlignment="1">
      <alignment horizontal="center" vertical="center"/>
    </xf>
    <xf numFmtId="3" fontId="23" fillId="0" borderId="19" xfId="1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3" fontId="23" fillId="0" borderId="19" xfId="1" applyNumberFormat="1" applyFont="1" applyFill="1" applyBorder="1" applyAlignment="1" applyProtection="1">
      <alignment horizontal="center" vertical="center"/>
      <protection locked="0"/>
    </xf>
    <xf numFmtId="3" fontId="22" fillId="0" borderId="19" xfId="1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3" fontId="34" fillId="0" borderId="29" xfId="1" applyNumberFormat="1" applyFont="1" applyFill="1" applyBorder="1" applyAlignment="1" applyProtection="1">
      <alignment horizontal="center" vertical="center"/>
    </xf>
    <xf numFmtId="3" fontId="34" fillId="0" borderId="29" xfId="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3" fontId="22" fillId="0" borderId="2" xfId="1" applyNumberFormat="1" applyFont="1" applyFill="1" applyBorder="1" applyAlignment="1">
      <alignment horizontal="center" vertical="center"/>
    </xf>
    <xf numFmtId="168" fontId="23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5" fontId="23" fillId="0" borderId="19" xfId="0" applyNumberFormat="1" applyFont="1" applyFill="1" applyBorder="1" applyAlignment="1">
      <alignment vertical="center"/>
    </xf>
    <xf numFmtId="165" fontId="26" fillId="0" borderId="19" xfId="0" applyNumberFormat="1" applyFont="1" applyFill="1" applyBorder="1" applyAlignment="1">
      <alignment vertical="center"/>
    </xf>
    <xf numFmtId="166" fontId="26" fillId="0" borderId="25" xfId="1" applyNumberFormat="1" applyFont="1" applyFill="1" applyBorder="1" applyAlignment="1">
      <alignment vertical="center"/>
    </xf>
    <xf numFmtId="165" fontId="23" fillId="0" borderId="29" xfId="0" applyNumberFormat="1" applyFont="1" applyFill="1" applyBorder="1" applyAlignment="1">
      <alignment vertical="center"/>
    </xf>
    <xf numFmtId="166" fontId="23" fillId="0" borderId="25" xfId="1" applyNumberFormat="1" applyFont="1" applyFill="1" applyBorder="1" applyAlignment="1">
      <alignment vertical="center"/>
    </xf>
    <xf numFmtId="165" fontId="22" fillId="0" borderId="27" xfId="0" applyNumberFormat="1" applyFont="1" applyFill="1" applyBorder="1" applyAlignment="1">
      <alignment vertical="center"/>
    </xf>
    <xf numFmtId="166" fontId="22" fillId="0" borderId="27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65" fontId="2" fillId="0" borderId="19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65" fontId="23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6" fontId="2" fillId="0" borderId="1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6" fontId="2" fillId="0" borderId="29" xfId="0" applyNumberFormat="1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165" fontId="24" fillId="0" borderId="29" xfId="0" applyNumberFormat="1" applyFont="1" applyFill="1" applyBorder="1" applyAlignment="1">
      <alignment vertical="center"/>
    </xf>
    <xf numFmtId="166" fontId="24" fillId="0" borderId="29" xfId="0" applyNumberFormat="1" applyFont="1" applyFill="1" applyBorder="1" applyAlignment="1">
      <alignment vertical="center"/>
    </xf>
    <xf numFmtId="0" fontId="36" fillId="0" borderId="14" xfId="0" applyFont="1" applyBorder="1"/>
    <xf numFmtId="0" fontId="0" fillId="0" borderId="14" xfId="0" applyBorder="1"/>
    <xf numFmtId="0" fontId="36" fillId="0" borderId="0" xfId="0" applyFont="1"/>
    <xf numFmtId="0" fontId="10" fillId="0" borderId="0" xfId="0" applyFont="1" applyFill="1" applyBorder="1" applyAlignment="1">
      <alignment horizontal="left" vertical="center"/>
    </xf>
    <xf numFmtId="0" fontId="20" fillId="0" borderId="16" xfId="0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165" fontId="2" fillId="0" borderId="33" xfId="0" applyNumberFormat="1" applyFont="1" applyFill="1" applyBorder="1" applyAlignment="1">
      <alignment vertical="center"/>
    </xf>
    <xf numFmtId="166" fontId="2" fillId="0" borderId="33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66" fontId="26" fillId="0" borderId="25" xfId="0" applyNumberFormat="1" applyFont="1" applyFill="1" applyBorder="1" applyAlignment="1">
      <alignment vertical="center"/>
    </xf>
    <xf numFmtId="166" fontId="23" fillId="0" borderId="25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165" fontId="22" fillId="0" borderId="2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7" fontId="25" fillId="0" borderId="16" xfId="0" quotePrefix="1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horizontal="center" vertical="center"/>
    </xf>
    <xf numFmtId="167" fontId="2" fillId="0" borderId="19" xfId="5" applyNumberFormat="1" applyFont="1" applyFill="1" applyBorder="1" applyAlignment="1">
      <alignment horizontal="center" vertical="center"/>
    </xf>
    <xf numFmtId="17" fontId="25" fillId="0" borderId="19" xfId="0" quotePrefix="1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17" fontId="25" fillId="0" borderId="22" xfId="0" quotePrefix="1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/>
    </xf>
    <xf numFmtId="167" fontId="2" fillId="0" borderId="22" xfId="5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" fillId="0" borderId="0" xfId="0" applyFont="1"/>
    <xf numFmtId="0" fontId="33" fillId="0" borderId="0" xfId="0" applyFont="1" applyFill="1" applyAlignment="1">
      <alignment vertical="center"/>
    </xf>
    <xf numFmtId="0" fontId="2" fillId="0" borderId="1" xfId="0" applyFont="1" applyBorder="1"/>
    <xf numFmtId="0" fontId="2" fillId="0" borderId="13" xfId="0" applyFont="1" applyBorder="1"/>
    <xf numFmtId="0" fontId="37" fillId="0" borderId="9" xfId="0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right" vertical="center"/>
    </xf>
    <xf numFmtId="0" fontId="27" fillId="0" borderId="17" xfId="0" applyFont="1" applyFill="1" applyBorder="1" applyAlignment="1">
      <alignment vertical="center" wrapText="1"/>
    </xf>
    <xf numFmtId="169" fontId="27" fillId="0" borderId="31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horizontal="center" vertical="center"/>
    </xf>
    <xf numFmtId="9" fontId="27" fillId="0" borderId="19" xfId="5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vertical="center"/>
    </xf>
    <xf numFmtId="169" fontId="27" fillId="0" borderId="30" xfId="0" applyNumberFormat="1" applyFont="1" applyFill="1" applyBorder="1" applyAlignment="1">
      <alignment vertical="center"/>
    </xf>
    <xf numFmtId="3" fontId="27" fillId="0" borderId="16" xfId="0" applyNumberFormat="1" applyFont="1" applyFill="1" applyBorder="1" applyAlignment="1">
      <alignment horizontal="center" vertical="center"/>
    </xf>
    <xf numFmtId="9" fontId="27" fillId="0" borderId="16" xfId="5" applyNumberFormat="1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169" fontId="27" fillId="0" borderId="32" xfId="0" applyNumberFormat="1" applyFont="1" applyFill="1" applyBorder="1" applyAlignment="1">
      <alignment vertical="center"/>
    </xf>
    <xf numFmtId="3" fontId="27" fillId="0" borderId="29" xfId="0" applyNumberFormat="1" applyFont="1" applyFill="1" applyBorder="1" applyAlignment="1">
      <alignment horizontal="center" vertical="center"/>
    </xf>
    <xf numFmtId="9" fontId="27" fillId="0" borderId="29" xfId="5" applyNumberFormat="1" applyFont="1" applyFill="1" applyBorder="1" applyAlignment="1">
      <alignment horizontal="center" vertical="center"/>
    </xf>
    <xf numFmtId="169" fontId="24" fillId="0" borderId="32" xfId="0" applyNumberFormat="1" applyFont="1" applyFill="1" applyBorder="1" applyAlignment="1">
      <alignment vertical="center"/>
    </xf>
    <xf numFmtId="3" fontId="24" fillId="0" borderId="29" xfId="0" applyNumberFormat="1" applyFont="1" applyFill="1" applyBorder="1" applyAlignment="1">
      <alignment horizontal="center" vertical="center"/>
    </xf>
    <xf numFmtId="9" fontId="24" fillId="0" borderId="29" xfId="5" applyNumberFormat="1" applyFont="1" applyFill="1" applyBorder="1" applyAlignment="1">
      <alignment horizontal="center" vertical="center"/>
    </xf>
    <xf numFmtId="0" fontId="38" fillId="0" borderId="14" xfId="0" applyFont="1" applyBorder="1"/>
    <xf numFmtId="0" fontId="22" fillId="0" borderId="0" xfId="0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167" fontId="2" fillId="0" borderId="20" xfId="5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 vertical="center"/>
    </xf>
    <xf numFmtId="0" fontId="2" fillId="0" borderId="28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65" fontId="24" fillId="0" borderId="19" xfId="0" applyNumberFormat="1" applyFont="1" applyFill="1" applyBorder="1" applyAlignment="1">
      <alignment vertical="center"/>
    </xf>
    <xf numFmtId="166" fontId="24" fillId="0" borderId="19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0" fontId="24" fillId="0" borderId="19" xfId="0" applyNumberFormat="1" applyFont="1" applyFill="1" applyBorder="1" applyAlignment="1">
      <alignment vertical="center"/>
    </xf>
    <xf numFmtId="0" fontId="24" fillId="0" borderId="35" xfId="0" applyNumberFormat="1" applyFont="1" applyFill="1" applyBorder="1" applyAlignment="1">
      <alignment vertical="center"/>
    </xf>
    <xf numFmtId="0" fontId="24" fillId="0" borderId="36" xfId="0" applyNumberFormat="1" applyFont="1" applyFill="1" applyBorder="1" applyAlignment="1">
      <alignment vertical="center"/>
    </xf>
    <xf numFmtId="165" fontId="24" fillId="0" borderId="36" xfId="0" applyNumberFormat="1" applyFont="1" applyFill="1" applyBorder="1" applyAlignment="1">
      <alignment vertical="center"/>
    </xf>
    <xf numFmtId="166" fontId="24" fillId="0" borderId="36" xfId="0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3" fillId="0" borderId="22" xfId="0" applyFont="1" applyBorder="1" applyAlignment="1">
      <alignment horizontal="right"/>
    </xf>
    <xf numFmtId="170" fontId="23" fillId="0" borderId="20" xfId="0" applyNumberFormat="1" applyFont="1" applyFill="1" applyBorder="1" applyAlignment="1"/>
    <xf numFmtId="170" fontId="23" fillId="0" borderId="19" xfId="0" applyNumberFormat="1" applyFont="1" applyFill="1" applyBorder="1" applyAlignment="1"/>
    <xf numFmtId="170" fontId="23" fillId="0" borderId="22" xfId="0" applyNumberFormat="1" applyFont="1" applyFill="1" applyBorder="1" applyAlignment="1"/>
    <xf numFmtId="3" fontId="0" fillId="0" borderId="0" xfId="0" applyNumberFormat="1"/>
    <xf numFmtId="0" fontId="2" fillId="0" borderId="0" xfId="0" applyFont="1" applyFill="1" applyBorder="1" applyAlignment="1"/>
    <xf numFmtId="0" fontId="25" fillId="0" borderId="20" xfId="0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vertical="center"/>
    </xf>
    <xf numFmtId="0" fontId="20" fillId="0" borderId="20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4" fillId="0" borderId="28" xfId="0" applyNumberFormat="1" applyFont="1" applyFill="1" applyBorder="1" applyAlignment="1">
      <alignment vertical="center"/>
    </xf>
    <xf numFmtId="0" fontId="24" fillId="0" borderId="29" xfId="0" applyNumberFormat="1" applyFont="1" applyFill="1" applyBorder="1" applyAlignment="1">
      <alignment vertical="center"/>
    </xf>
    <xf numFmtId="0" fontId="25" fillId="0" borderId="34" xfId="0" applyNumberFormat="1" applyFont="1" applyFill="1" applyBorder="1" applyAlignment="1">
      <alignment horizontal="center" vertical="center"/>
    </xf>
    <xf numFmtId="0" fontId="7" fillId="0" borderId="52" xfId="3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2" xfId="3" applyFont="1" applyFill="1" applyBorder="1" applyAlignment="1">
      <alignment horizontal="left" vertical="center"/>
    </xf>
    <xf numFmtId="0" fontId="7" fillId="0" borderId="52" xfId="0" applyFont="1" applyFill="1" applyBorder="1" applyAlignment="1">
      <alignment vertical="center"/>
    </xf>
    <xf numFmtId="0" fontId="0" fillId="0" borderId="52" xfId="0" applyFill="1" applyBorder="1"/>
    <xf numFmtId="0" fontId="0" fillId="0" borderId="52" xfId="0" applyBorder="1"/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7" fillId="0" borderId="0" xfId="3" applyFont="1" applyFill="1" applyBorder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23" fillId="0" borderId="0" xfId="2" applyFont="1" applyFill="1" applyAlignment="1"/>
    <xf numFmtId="0" fontId="41" fillId="0" borderId="0" xfId="2"/>
    <xf numFmtId="0" fontId="27" fillId="3" borderId="0" xfId="2" applyFont="1" applyFill="1" applyAlignment="1" applyProtection="1">
      <alignment horizontal="left" vertical="center"/>
    </xf>
    <xf numFmtId="0" fontId="22" fillId="0" borderId="9" xfId="2" applyFont="1" applyFill="1" applyBorder="1" applyAlignment="1">
      <alignment horizontal="right" vertical="center"/>
    </xf>
    <xf numFmtId="0" fontId="23" fillId="0" borderId="10" xfId="2" applyFont="1" applyFill="1" applyBorder="1" applyAlignment="1">
      <alignment horizontal="left" vertical="center"/>
    </xf>
    <xf numFmtId="0" fontId="23" fillId="0" borderId="1" xfId="2" applyFont="1" applyFill="1" applyBorder="1" applyAlignment="1">
      <alignment horizontal="left" vertical="center"/>
    </xf>
    <xf numFmtId="0" fontId="22" fillId="0" borderId="11" xfId="2" applyFont="1" applyFill="1" applyBorder="1" applyAlignment="1">
      <alignment horizontal="right" vertical="center"/>
    </xf>
    <xf numFmtId="0" fontId="23" fillId="0" borderId="12" xfId="2" applyFont="1" applyFill="1" applyBorder="1" applyAlignment="1">
      <alignment horizontal="left" vertical="center"/>
    </xf>
    <xf numFmtId="0" fontId="23" fillId="0" borderId="13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left" vertical="center"/>
    </xf>
    <xf numFmtId="0" fontId="34" fillId="0" borderId="16" xfId="2" applyFont="1" applyBorder="1" applyAlignment="1">
      <alignment horizontal="center"/>
    </xf>
    <xf numFmtId="0" fontId="34" fillId="0" borderId="17" xfId="2" applyFont="1" applyBorder="1" applyAlignment="1">
      <alignment horizontal="center"/>
    </xf>
    <xf numFmtId="0" fontId="34" fillId="0" borderId="16" xfId="2" applyFont="1" applyBorder="1" applyAlignment="1">
      <alignment horizontal="center" wrapText="1"/>
    </xf>
    <xf numFmtId="9" fontId="8" fillId="0" borderId="16" xfId="6" applyFont="1" applyBorder="1" applyAlignment="1">
      <alignment horizontal="center"/>
    </xf>
    <xf numFmtId="0" fontId="2" fillId="0" borderId="22" xfId="2" applyFont="1" applyBorder="1"/>
    <xf numFmtId="0" fontId="32" fillId="0" borderId="2" xfId="2" applyFont="1" applyBorder="1" applyAlignment="1">
      <alignment horizontal="center"/>
    </xf>
    <xf numFmtId="0" fontId="2" fillId="0" borderId="10" xfId="2" applyFont="1" applyBorder="1"/>
    <xf numFmtId="9" fontId="2" fillId="0" borderId="22" xfId="6" applyFont="1" applyBorder="1" applyAlignment="1">
      <alignment horizontal="center"/>
    </xf>
    <xf numFmtId="14" fontId="23" fillId="0" borderId="19" xfId="2" applyNumberFormat="1" applyFont="1" applyBorder="1" applyAlignment="1">
      <alignment horizontal="right"/>
    </xf>
    <xf numFmtId="0" fontId="23" fillId="0" borderId="19" xfId="2" applyFont="1" applyBorder="1"/>
    <xf numFmtId="0" fontId="23" fillId="0" borderId="19" xfId="2" applyFont="1" applyFill="1" applyBorder="1" applyAlignment="1">
      <alignment horizontal="right"/>
    </xf>
    <xf numFmtId="3" fontId="23" fillId="0" borderId="19" xfId="2" applyNumberFormat="1" applyFont="1" applyBorder="1" applyAlignment="1">
      <alignment horizontal="right"/>
    </xf>
    <xf numFmtId="3" fontId="23" fillId="0" borderId="20" xfId="2" applyNumberFormat="1" applyFont="1" applyBorder="1" applyAlignment="1">
      <alignment horizontal="right"/>
    </xf>
    <xf numFmtId="168" fontId="2" fillId="0" borderId="16" xfId="2" applyNumberFormat="1" applyFont="1" applyBorder="1" applyAlignment="1">
      <alignment horizontal="right"/>
    </xf>
    <xf numFmtId="168" fontId="2" fillId="0" borderId="19" xfId="2" applyNumberFormat="1" applyFont="1" applyBorder="1" applyAlignment="1">
      <alignment horizontal="right"/>
    </xf>
    <xf numFmtId="0" fontId="23" fillId="0" borderId="19" xfId="2" applyFont="1" applyBorder="1" applyAlignment="1">
      <alignment horizontal="right"/>
    </xf>
    <xf numFmtId="14" fontId="23" fillId="0" borderId="22" xfId="2" applyNumberFormat="1" applyFont="1" applyBorder="1"/>
    <xf numFmtId="0" fontId="23" fillId="0" borderId="22" xfId="2" applyFont="1" applyBorder="1"/>
    <xf numFmtId="0" fontId="23" fillId="0" borderId="22" xfId="2" applyFont="1" applyBorder="1" applyAlignment="1">
      <alignment horizontal="right"/>
    </xf>
    <xf numFmtId="3" fontId="23" fillId="0" borderId="22" xfId="2" applyNumberFormat="1" applyFont="1" applyBorder="1" applyAlignment="1">
      <alignment horizontal="right"/>
    </xf>
    <xf numFmtId="3" fontId="23" fillId="0" borderId="10" xfId="2" applyNumberFormat="1" applyFont="1" applyBorder="1" applyAlignment="1">
      <alignment horizontal="right"/>
    </xf>
    <xf numFmtId="168" fontId="2" fillId="0" borderId="22" xfId="2" applyNumberFormat="1" applyFont="1" applyBorder="1" applyAlignment="1">
      <alignment horizontal="right"/>
    </xf>
    <xf numFmtId="14" fontId="23" fillId="0" borderId="0" xfId="2" applyNumberFormat="1" applyFont="1" applyBorder="1"/>
    <xf numFmtId="0" fontId="23" fillId="0" borderId="0" xfId="2" applyFont="1" applyBorder="1"/>
    <xf numFmtId="0" fontId="23" fillId="0" borderId="0" xfId="2" applyFont="1" applyBorder="1" applyAlignment="1">
      <alignment horizontal="right"/>
    </xf>
    <xf numFmtId="3" fontId="23" fillId="0" borderId="0" xfId="2" applyNumberFormat="1" applyFont="1" applyBorder="1" applyAlignment="1">
      <alignment horizontal="right"/>
    </xf>
    <xf numFmtId="168" fontId="2" fillId="0" borderId="0" xfId="2" applyNumberFormat="1" applyFont="1" applyBorder="1" applyAlignment="1">
      <alignment horizontal="right"/>
    </xf>
    <xf numFmtId="0" fontId="41" fillId="0" borderId="0" xfId="2" applyBorder="1"/>
    <xf numFmtId="0" fontId="41" fillId="0" borderId="1" xfId="2" applyBorder="1"/>
    <xf numFmtId="0" fontId="41" fillId="0" borderId="13" xfId="2" applyBorder="1"/>
    <xf numFmtId="0" fontId="34" fillId="0" borderId="0" xfId="2" applyFont="1" applyFill="1" applyAlignment="1">
      <alignment vertical="center"/>
    </xf>
    <xf numFmtId="0" fontId="24" fillId="0" borderId="9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13" xfId="2" applyFont="1" applyFill="1" applyBorder="1" applyAlignment="1">
      <alignment horizontal="left" vertical="center"/>
    </xf>
    <xf numFmtId="0" fontId="24" fillId="0" borderId="11" xfId="2" applyFont="1" applyFill="1" applyBorder="1" applyAlignment="1">
      <alignment horizontal="right" vertical="center"/>
    </xf>
    <xf numFmtId="0" fontId="2" fillId="0" borderId="38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0" fillId="4" borderId="41" xfId="2" applyFont="1" applyFill="1" applyBorder="1" applyAlignment="1">
      <alignment horizontal="center" vertical="center" wrapText="1"/>
    </xf>
    <xf numFmtId="0" fontId="20" fillId="4" borderId="39" xfId="2" applyFont="1" applyFill="1" applyBorder="1" applyAlignment="1">
      <alignment horizontal="center" vertical="center" wrapText="1"/>
    </xf>
    <xf numFmtId="0" fontId="25" fillId="0" borderId="40" xfId="2" applyFont="1" applyBorder="1" applyAlignment="1">
      <alignment horizontal="center" vertical="center" wrapText="1"/>
    </xf>
    <xf numFmtId="0" fontId="25" fillId="5" borderId="41" xfId="2" applyFont="1" applyFill="1" applyBorder="1" applyAlignment="1">
      <alignment horizontal="center" vertical="center" wrapText="1"/>
    </xf>
    <xf numFmtId="0" fontId="20" fillId="4" borderId="40" xfId="2" applyFont="1" applyFill="1" applyBorder="1" applyAlignment="1">
      <alignment horizontal="center" vertical="center" wrapText="1"/>
    </xf>
    <xf numFmtId="17" fontId="2" fillId="0" borderId="42" xfId="2" applyNumberFormat="1" applyFont="1" applyBorder="1" applyAlignment="1">
      <alignment horizontal="right"/>
    </xf>
    <xf numFmtId="3" fontId="2" fillId="0" borderId="42" xfId="2" applyNumberFormat="1" applyFont="1" applyBorder="1" applyAlignment="1">
      <alignment horizontal="center"/>
    </xf>
    <xf numFmtId="3" fontId="2" fillId="0" borderId="43" xfId="2" applyNumberFormat="1" applyFont="1" applyBorder="1" applyAlignment="1">
      <alignment horizontal="center"/>
    </xf>
    <xf numFmtId="3" fontId="2" fillId="4" borderId="0" xfId="2" applyNumberFormat="1" applyFont="1" applyFill="1" applyAlignment="1">
      <alignment horizontal="center"/>
    </xf>
    <xf numFmtId="0" fontId="2" fillId="4" borderId="43" xfId="2" applyFont="1" applyFill="1" applyBorder="1" applyAlignment="1">
      <alignment horizontal="center"/>
    </xf>
    <xf numFmtId="3" fontId="2" fillId="0" borderId="0" xfId="2" applyNumberFormat="1" applyFont="1" applyAlignment="1">
      <alignment horizontal="center"/>
    </xf>
    <xf numFmtId="168" fontId="25" fillId="0" borderId="43" xfId="2" applyNumberFormat="1" applyFont="1" applyBorder="1" applyAlignment="1">
      <alignment horizontal="center"/>
    </xf>
    <xf numFmtId="0" fontId="25" fillId="5" borderId="0" xfId="2" applyFont="1" applyFill="1" applyAlignment="1">
      <alignment horizontal="center"/>
    </xf>
    <xf numFmtId="0" fontId="27" fillId="0" borderId="42" xfId="2" applyFont="1" applyBorder="1" applyAlignment="1">
      <alignment horizontal="center"/>
    </xf>
    <xf numFmtId="0" fontId="27" fillId="4" borderId="43" xfId="2" applyFont="1" applyFill="1" applyBorder="1" applyAlignment="1">
      <alignment horizontal="center"/>
    </xf>
    <xf numFmtId="0" fontId="27" fillId="4" borderId="0" xfId="2" applyFont="1" applyFill="1" applyAlignment="1">
      <alignment horizontal="center"/>
    </xf>
    <xf numFmtId="3" fontId="27" fillId="0" borderId="44" xfId="2" applyNumberFormat="1" applyFont="1" applyBorder="1" applyAlignment="1">
      <alignment horizontal="center"/>
    </xf>
    <xf numFmtId="3" fontId="2" fillId="0" borderId="44" xfId="2" applyNumberFormat="1" applyFont="1" applyBorder="1" applyAlignment="1">
      <alignment horizontal="center"/>
    </xf>
    <xf numFmtId="17" fontId="2" fillId="0" borderId="45" xfId="2" applyNumberFormat="1" applyFont="1" applyBorder="1" applyAlignment="1">
      <alignment horizontal="right"/>
    </xf>
    <xf numFmtId="3" fontId="2" fillId="0" borderId="46" xfId="2" applyNumberFormat="1" applyFont="1" applyBorder="1" applyAlignment="1">
      <alignment horizontal="center"/>
    </xf>
    <xf numFmtId="3" fontId="2" fillId="0" borderId="47" xfId="2" applyNumberFormat="1" applyFont="1" applyBorder="1" applyAlignment="1">
      <alignment horizontal="center"/>
    </xf>
    <xf numFmtId="3" fontId="2" fillId="4" borderId="48" xfId="2" applyNumberFormat="1" applyFont="1" applyFill="1" applyBorder="1" applyAlignment="1">
      <alignment horizontal="center"/>
    </xf>
    <xf numFmtId="0" fontId="2" fillId="4" borderId="46" xfId="2" applyFont="1" applyFill="1" applyBorder="1" applyAlignment="1">
      <alignment horizontal="center"/>
    </xf>
    <xf numFmtId="3" fontId="2" fillId="0" borderId="48" xfId="2" applyNumberFormat="1" applyFont="1" applyBorder="1" applyAlignment="1">
      <alignment horizontal="center"/>
    </xf>
    <xf numFmtId="168" fontId="25" fillId="0" borderId="46" xfId="2" applyNumberFormat="1" applyFont="1" applyBorder="1" applyAlignment="1">
      <alignment horizontal="center"/>
    </xf>
    <xf numFmtId="0" fontId="25" fillId="5" borderId="48" xfId="2" applyFont="1" applyFill="1" applyBorder="1" applyAlignment="1">
      <alignment horizontal="center"/>
    </xf>
    <xf numFmtId="0" fontId="27" fillId="0" borderId="45" xfId="2" applyFont="1" applyBorder="1" applyAlignment="1">
      <alignment horizontal="center"/>
    </xf>
    <xf numFmtId="0" fontId="27" fillId="4" borderId="46" xfId="2" applyFont="1" applyFill="1" applyBorder="1" applyAlignment="1">
      <alignment horizontal="center"/>
    </xf>
    <xf numFmtId="0" fontId="27" fillId="4" borderId="48" xfId="2" applyFont="1" applyFill="1" applyBorder="1" applyAlignment="1">
      <alignment horizontal="center"/>
    </xf>
    <xf numFmtId="3" fontId="27" fillId="0" borderId="47" xfId="2" applyNumberFormat="1" applyFont="1" applyBorder="1" applyAlignment="1">
      <alignment horizontal="center"/>
    </xf>
    <xf numFmtId="0" fontId="23" fillId="0" borderId="0" xfId="2" applyFont="1" applyFill="1" applyBorder="1" applyAlignment="1">
      <alignment vertical="center"/>
    </xf>
    <xf numFmtId="0" fontId="22" fillId="0" borderId="11" xfId="2" quotePrefix="1" applyFont="1" applyFill="1" applyBorder="1" applyAlignment="1">
      <alignment horizontal="right" vertical="center"/>
    </xf>
    <xf numFmtId="0" fontId="32" fillId="0" borderId="0" xfId="2" applyFont="1" applyFill="1" applyAlignment="1"/>
    <xf numFmtId="0" fontId="23" fillId="0" borderId="0" xfId="2" applyFont="1" applyFill="1" applyBorder="1" applyAlignment="1"/>
    <xf numFmtId="0" fontId="42" fillId="0" borderId="2" xfId="2" applyFont="1" applyBorder="1" applyAlignment="1">
      <alignment horizontal="center" vertical="center" wrapText="1"/>
    </xf>
    <xf numFmtId="0" fontId="43" fillId="3" borderId="2" xfId="2" applyFont="1" applyFill="1" applyBorder="1" applyAlignment="1" applyProtection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16" fillId="0" borderId="14" xfId="2" applyFont="1" applyBorder="1"/>
    <xf numFmtId="0" fontId="41" fillId="0" borderId="14" xfId="2" applyBorder="1"/>
    <xf numFmtId="0" fontId="44" fillId="0" borderId="0" xfId="2" applyFont="1"/>
    <xf numFmtId="3" fontId="45" fillId="0" borderId="0" xfId="0" applyNumberFormat="1" applyFont="1" applyFill="1" applyAlignment="1">
      <alignment horizontal="left"/>
    </xf>
    <xf numFmtId="0" fontId="45" fillId="0" borderId="0" xfId="0" applyFont="1" applyAlignment="1">
      <alignment horizontal="center"/>
    </xf>
    <xf numFmtId="0" fontId="32" fillId="0" borderId="19" xfId="2" applyFont="1" applyFill="1" applyBorder="1" applyAlignment="1">
      <alignment horizontal="left" vertical="center"/>
    </xf>
    <xf numFmtId="171" fontId="27" fillId="0" borderId="19" xfId="4" applyNumberFormat="1" applyFont="1" applyFill="1" applyBorder="1" applyAlignment="1" applyProtection="1">
      <alignment horizontal="left" vertical="center"/>
      <protection hidden="1"/>
    </xf>
    <xf numFmtId="0" fontId="32" fillId="0" borderId="19" xfId="2" applyFont="1" applyFill="1" applyBorder="1" applyAlignment="1">
      <alignment horizontal="center" vertical="center"/>
    </xf>
    <xf numFmtId="167" fontId="32" fillId="0" borderId="19" xfId="6" applyNumberFormat="1" applyFont="1" applyFill="1" applyBorder="1" applyAlignment="1">
      <alignment horizontal="center" vertical="center"/>
    </xf>
    <xf numFmtId="0" fontId="32" fillId="6" borderId="19" xfId="2" applyFont="1" applyFill="1" applyBorder="1" applyAlignment="1">
      <alignment horizontal="left" vertical="center"/>
    </xf>
    <xf numFmtId="171" fontId="27" fillId="6" borderId="19" xfId="4" applyNumberFormat="1" applyFont="1" applyFill="1" applyBorder="1" applyAlignment="1" applyProtection="1">
      <alignment horizontal="left" vertical="center"/>
      <protection hidden="1"/>
    </xf>
    <xf numFmtId="0" fontId="32" fillId="6" borderId="19" xfId="2" applyFont="1" applyFill="1" applyBorder="1" applyAlignment="1">
      <alignment horizontal="center" vertical="center"/>
    </xf>
    <xf numFmtId="167" fontId="32" fillId="6" borderId="19" xfId="6" applyNumberFormat="1" applyFont="1" applyFill="1" applyBorder="1" applyAlignment="1">
      <alignment horizontal="center" vertical="center"/>
    </xf>
    <xf numFmtId="0" fontId="32" fillId="6" borderId="22" xfId="2" applyFont="1" applyFill="1" applyBorder="1" applyAlignment="1">
      <alignment horizontal="left" vertical="center"/>
    </xf>
    <xf numFmtId="171" fontId="27" fillId="6" borderId="22" xfId="4" applyNumberFormat="1" applyFont="1" applyFill="1" applyBorder="1" applyAlignment="1" applyProtection="1">
      <alignment horizontal="left" vertical="center"/>
      <protection hidden="1"/>
    </xf>
    <xf numFmtId="0" fontId="32" fillId="6" borderId="22" xfId="2" applyFont="1" applyFill="1" applyBorder="1" applyAlignment="1">
      <alignment horizontal="center" vertical="center"/>
    </xf>
    <xf numFmtId="167" fontId="32" fillId="6" borderId="22" xfId="6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right" vertical="center" wrapText="1"/>
    </xf>
    <xf numFmtId="0" fontId="14" fillId="0" borderId="49" xfId="0" applyFont="1" applyBorder="1" applyAlignment="1">
      <alignment horizontal="left" vertical="center"/>
    </xf>
    <xf numFmtId="168" fontId="19" fillId="0" borderId="4" xfId="0" applyNumberFormat="1" applyFont="1" applyBorder="1" applyAlignment="1">
      <alignment horizontal="center" vertical="center"/>
    </xf>
    <xf numFmtId="168" fontId="19" fillId="0" borderId="5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49" xfId="0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16" fillId="0" borderId="49" xfId="0" applyFont="1" applyBorder="1" applyAlignment="1">
      <alignment horizontal="left" vertical="center" wrapText="1"/>
    </xf>
    <xf numFmtId="0" fontId="0" fillId="0" borderId="51" xfId="0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 wrapText="1"/>
    </xf>
    <xf numFmtId="2" fontId="25" fillId="0" borderId="13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34" fillId="0" borderId="12" xfId="2" applyFont="1" applyBorder="1" applyAlignment="1">
      <alignment horizontal="center"/>
    </xf>
    <xf numFmtId="0" fontId="34" fillId="0" borderId="13" xfId="2" applyFont="1" applyBorder="1" applyAlignment="1">
      <alignment horizontal="center"/>
    </xf>
    <xf numFmtId="0" fontId="34" fillId="0" borderId="11" xfId="2" applyFont="1" applyBorder="1" applyAlignment="1">
      <alignment horizontal="center"/>
    </xf>
  </cellXfs>
  <cellStyles count="7">
    <cellStyle name="Milliers" xfId="1" builtinId="3"/>
    <cellStyle name="Normal" xfId="0" builtinId="0"/>
    <cellStyle name="Normal 2" xfId="2"/>
    <cellStyle name="Normal_Feuil1" xfId="3"/>
    <cellStyle name="Normal_Feuil1 2" xfId="4"/>
    <cellStyle name="Pourcentage" xfId="5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Evolution mensuelle de la population écrouée puis écrouée détenue depuis le 1er janvier 1980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'tab3 courbeA'!#REF!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'tab3 courbeA'!#REF!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01312"/>
        <c:axId val="210727680"/>
      </c:lineChart>
      <c:catAx>
        <c:axId val="2107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07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27680"/>
        <c:scaling>
          <c:orientation val="minMax"/>
          <c:max val="68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Effectifs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0701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v>PSE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25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  <c:pt idx="18">
                <c:v>41456</c:v>
              </c:pt>
              <c:pt idx="19">
                <c:v>41487</c:v>
              </c:pt>
              <c:pt idx="20">
                <c:v>41518</c:v>
              </c:pt>
              <c:pt idx="21">
                <c:v>41548</c:v>
              </c:pt>
              <c:pt idx="22">
                <c:v>41579</c:v>
              </c:pt>
              <c:pt idx="23">
                <c:v>41609</c:v>
              </c:pt>
              <c:pt idx="24">
                <c:v>41640</c:v>
              </c:pt>
            </c:numLit>
          </c:cat>
          <c:val>
            <c:numLit>
              <c:formatCode>General</c:formatCode>
              <c:ptCount val="25"/>
              <c:pt idx="0">
                <c:v>8417</c:v>
              </c:pt>
              <c:pt idx="1">
                <c:v>8924</c:v>
              </c:pt>
              <c:pt idx="2">
                <c:v>9370</c:v>
              </c:pt>
              <c:pt idx="3">
                <c:v>9774</c:v>
              </c:pt>
              <c:pt idx="4">
                <c:v>10036</c:v>
              </c:pt>
              <c:pt idx="5">
                <c:v>10111</c:v>
              </c:pt>
              <c:pt idx="6">
                <c:v>10244</c:v>
              </c:pt>
              <c:pt idx="7">
                <c:v>10104</c:v>
              </c:pt>
              <c:pt idx="8">
                <c:v>9390</c:v>
              </c:pt>
              <c:pt idx="9">
                <c:v>9105</c:v>
              </c:pt>
              <c:pt idx="10">
                <c:v>9470</c:v>
              </c:pt>
              <c:pt idx="11">
                <c:v>9840</c:v>
              </c:pt>
              <c:pt idx="12">
                <c:v>9653</c:v>
              </c:pt>
              <c:pt idx="13">
                <c:v>10197</c:v>
              </c:pt>
              <c:pt idx="14">
                <c:v>10615</c:v>
              </c:pt>
              <c:pt idx="15">
                <c:v>10919</c:v>
              </c:pt>
              <c:pt idx="16">
                <c:v>11438</c:v>
              </c:pt>
              <c:pt idx="17">
                <c:v>11559</c:v>
              </c:pt>
              <c:pt idx="18">
                <c:v>11475</c:v>
              </c:pt>
              <c:pt idx="19">
                <c:v>11465</c:v>
              </c:pt>
              <c:pt idx="20">
                <c:v>10646</c:v>
              </c:pt>
              <c:pt idx="21">
                <c:v>10451</c:v>
              </c:pt>
              <c:pt idx="22">
                <c:v>10560</c:v>
              </c:pt>
              <c:pt idx="23">
                <c:v>10482</c:v>
              </c:pt>
              <c:pt idx="24">
                <c:v>10161</c:v>
              </c:pt>
            </c:numLit>
          </c:val>
          <c:smooth val="0"/>
        </c:ser>
        <c:ser>
          <c:idx val="1"/>
          <c:order val="1"/>
          <c:tx>
            <c:v>Semi-Liberté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25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  <c:pt idx="18">
                <c:v>41456</c:v>
              </c:pt>
              <c:pt idx="19">
                <c:v>41487</c:v>
              </c:pt>
              <c:pt idx="20">
                <c:v>41518</c:v>
              </c:pt>
              <c:pt idx="21">
                <c:v>41548</c:v>
              </c:pt>
              <c:pt idx="22">
                <c:v>41579</c:v>
              </c:pt>
              <c:pt idx="23">
                <c:v>41609</c:v>
              </c:pt>
              <c:pt idx="24">
                <c:v>41640</c:v>
              </c:pt>
            </c:numLit>
          </c:cat>
          <c:val>
            <c:numLit>
              <c:formatCode>#,##0</c:formatCode>
              <c:ptCount val="25"/>
              <c:pt idx="0">
                <c:v>1857</c:v>
              </c:pt>
              <c:pt idx="1">
                <c:v>1954</c:v>
              </c:pt>
              <c:pt idx="2">
                <c:v>2036</c:v>
              </c:pt>
              <c:pt idx="3">
                <c:v>2020</c:v>
              </c:pt>
              <c:pt idx="4">
                <c:v>2064</c:v>
              </c:pt>
              <c:pt idx="5">
                <c:v>2060</c:v>
              </c:pt>
              <c:pt idx="6">
                <c:v>1993</c:v>
              </c:pt>
              <c:pt idx="7">
                <c:v>1916</c:v>
              </c:pt>
              <c:pt idx="8">
                <c:v>1813</c:v>
              </c:pt>
              <c:pt idx="9">
                <c:v>1834</c:v>
              </c:pt>
              <c:pt idx="10">
                <c:v>1845</c:v>
              </c:pt>
              <c:pt idx="11">
                <c:v>1903</c:v>
              </c:pt>
              <c:pt idx="12">
                <c:v>1785</c:v>
              </c:pt>
              <c:pt idx="13">
                <c:v>1867</c:v>
              </c:pt>
              <c:pt idx="14">
                <c:v>1921</c:v>
              </c:pt>
              <c:pt idx="15">
                <c:v>1942</c:v>
              </c:pt>
              <c:pt idx="16">
                <c:v>2041</c:v>
              </c:pt>
              <c:pt idx="17">
                <c:v>2000</c:v>
              </c:pt>
              <c:pt idx="18">
                <c:v>1993</c:v>
              </c:pt>
              <c:pt idx="19">
                <c:v>1939</c:v>
              </c:pt>
              <c:pt idx="20">
                <c:v>1813</c:v>
              </c:pt>
              <c:pt idx="21">
                <c:v>1860</c:v>
              </c:pt>
              <c:pt idx="22">
                <c:v>1842</c:v>
              </c:pt>
              <c:pt idx="23">
                <c:v>1838</c:v>
              </c:pt>
              <c:pt idx="24">
                <c:v>1765</c:v>
              </c:pt>
            </c:numLit>
          </c:val>
          <c:smooth val="0"/>
        </c:ser>
        <c:ser>
          <c:idx val="2"/>
          <c:order val="2"/>
          <c:tx>
            <c:v>PE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25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  <c:pt idx="18">
                <c:v>41456</c:v>
              </c:pt>
              <c:pt idx="19">
                <c:v>41487</c:v>
              </c:pt>
              <c:pt idx="20">
                <c:v>41518</c:v>
              </c:pt>
              <c:pt idx="21">
                <c:v>41548</c:v>
              </c:pt>
              <c:pt idx="22">
                <c:v>41579</c:v>
              </c:pt>
              <c:pt idx="23">
                <c:v>41609</c:v>
              </c:pt>
              <c:pt idx="24">
                <c:v>41640</c:v>
              </c:pt>
            </c:numLit>
          </c:cat>
          <c:val>
            <c:numLit>
              <c:formatCode>General</c:formatCode>
              <c:ptCount val="25"/>
              <c:pt idx="0">
                <c:v>947</c:v>
              </c:pt>
              <c:pt idx="1">
                <c:v>936</c:v>
              </c:pt>
              <c:pt idx="2">
                <c:v>989</c:v>
              </c:pt>
              <c:pt idx="3">
                <c:v>1054</c:v>
              </c:pt>
              <c:pt idx="4">
                <c:v>1048</c:v>
              </c:pt>
              <c:pt idx="5">
                <c:v>1061</c:v>
              </c:pt>
              <c:pt idx="6">
                <c:v>989</c:v>
              </c:pt>
              <c:pt idx="7">
                <c:v>1030</c:v>
              </c:pt>
              <c:pt idx="8">
                <c:v>964</c:v>
              </c:pt>
              <c:pt idx="9">
                <c:v>988</c:v>
              </c:pt>
              <c:pt idx="10">
                <c:v>955</c:v>
              </c:pt>
              <c:pt idx="11">
                <c:v>984</c:v>
              </c:pt>
              <c:pt idx="12">
                <c:v>976</c:v>
              </c:pt>
              <c:pt idx="13">
                <c:v>1002</c:v>
              </c:pt>
              <c:pt idx="14">
                <c:v>1002</c:v>
              </c:pt>
              <c:pt idx="15">
                <c:v>1027</c:v>
              </c:pt>
              <c:pt idx="16">
                <c:v>1070</c:v>
              </c:pt>
              <c:pt idx="17">
                <c:v>1038</c:v>
              </c:pt>
              <c:pt idx="18">
                <c:v>1061</c:v>
              </c:pt>
              <c:pt idx="19">
                <c:v>999</c:v>
              </c:pt>
              <c:pt idx="20">
                <c:v>954</c:v>
              </c:pt>
              <c:pt idx="21">
                <c:v>993</c:v>
              </c:pt>
              <c:pt idx="22">
                <c:v>1013</c:v>
              </c:pt>
              <c:pt idx="23">
                <c:v>1037</c:v>
              </c:pt>
              <c:pt idx="24">
                <c:v>1022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55680"/>
        <c:axId val="220882048"/>
      </c:lineChart>
      <c:dateAx>
        <c:axId val="2208556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0882048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82048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0855680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(puis écrouée détenue depuis 2004)
</a:t>
            </a:r>
          </a:p>
        </c:rich>
      </c:tx>
      <c:layout>
        <c:manualLayout>
          <c:xMode val="edge"/>
          <c:yMode val="edge"/>
          <c:x val="0.15121424391487487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677792233409471E-2"/>
          <c:y val="0.12847244003709588"/>
          <c:w val="0.87748438953460173"/>
          <c:h val="0.67534836722203107"/>
        </c:manualLayout>
      </c:layout>
      <c:lineChart>
        <c:grouping val="standard"/>
        <c:varyColors val="0"/>
        <c:ser>
          <c:idx val="0"/>
          <c:order val="0"/>
          <c:tx>
            <c:v>Prévenus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34335</c:v>
              </c:pt>
              <c:pt idx="1">
                <c:v>34366</c:v>
              </c:pt>
              <c:pt idx="2">
                <c:v>34394</c:v>
              </c:pt>
              <c:pt idx="3">
                <c:v>34425</c:v>
              </c:pt>
              <c:pt idx="4">
                <c:v>34455</c:v>
              </c:pt>
              <c:pt idx="5">
                <c:v>34486</c:v>
              </c:pt>
              <c:pt idx="6">
                <c:v>34516</c:v>
              </c:pt>
              <c:pt idx="7">
                <c:v>34547</c:v>
              </c:pt>
              <c:pt idx="8">
                <c:v>34578</c:v>
              </c:pt>
              <c:pt idx="9">
                <c:v>34608</c:v>
              </c:pt>
              <c:pt idx="10">
                <c:v>34639</c:v>
              </c:pt>
              <c:pt idx="11">
                <c:v>34669</c:v>
              </c:pt>
              <c:pt idx="12">
                <c:v>34700</c:v>
              </c:pt>
              <c:pt idx="13">
                <c:v>34731</c:v>
              </c:pt>
              <c:pt idx="14">
                <c:v>34759</c:v>
              </c:pt>
              <c:pt idx="15">
                <c:v>34790</c:v>
              </c:pt>
              <c:pt idx="16">
                <c:v>34820</c:v>
              </c:pt>
              <c:pt idx="17">
                <c:v>34851</c:v>
              </c:pt>
              <c:pt idx="18">
                <c:v>34881</c:v>
              </c:pt>
              <c:pt idx="19">
                <c:v>34912</c:v>
              </c:pt>
              <c:pt idx="20">
                <c:v>34943</c:v>
              </c:pt>
              <c:pt idx="21">
                <c:v>34973</c:v>
              </c:pt>
              <c:pt idx="22">
                <c:v>35004</c:v>
              </c:pt>
              <c:pt idx="23">
                <c:v>35034</c:v>
              </c:pt>
              <c:pt idx="24">
                <c:v>35065</c:v>
              </c:pt>
              <c:pt idx="25">
                <c:v>35096</c:v>
              </c:pt>
              <c:pt idx="26">
                <c:v>35125</c:v>
              </c:pt>
              <c:pt idx="27">
                <c:v>35156</c:v>
              </c:pt>
              <c:pt idx="28">
                <c:v>35186</c:v>
              </c:pt>
              <c:pt idx="29">
                <c:v>35217</c:v>
              </c:pt>
              <c:pt idx="30">
                <c:v>35247</c:v>
              </c:pt>
              <c:pt idx="31">
                <c:v>35278</c:v>
              </c:pt>
              <c:pt idx="32">
                <c:v>35309</c:v>
              </c:pt>
              <c:pt idx="33">
                <c:v>35339</c:v>
              </c:pt>
              <c:pt idx="34">
                <c:v>35370</c:v>
              </c:pt>
              <c:pt idx="35">
                <c:v>35400</c:v>
              </c:pt>
              <c:pt idx="36">
                <c:v>35431</c:v>
              </c:pt>
              <c:pt idx="37">
                <c:v>35462</c:v>
              </c:pt>
              <c:pt idx="38">
                <c:v>35490</c:v>
              </c:pt>
              <c:pt idx="39">
                <c:v>35521</c:v>
              </c:pt>
              <c:pt idx="40">
                <c:v>35551</c:v>
              </c:pt>
              <c:pt idx="41">
                <c:v>35582</c:v>
              </c:pt>
              <c:pt idx="42">
                <c:v>35612</c:v>
              </c:pt>
              <c:pt idx="43">
                <c:v>35643</c:v>
              </c:pt>
              <c:pt idx="44">
                <c:v>35674</c:v>
              </c:pt>
              <c:pt idx="45">
                <c:v>35704</c:v>
              </c:pt>
              <c:pt idx="46">
                <c:v>35735</c:v>
              </c:pt>
              <c:pt idx="47">
                <c:v>35765</c:v>
              </c:pt>
              <c:pt idx="48">
                <c:v>35796</c:v>
              </c:pt>
              <c:pt idx="49">
                <c:v>35827</c:v>
              </c:pt>
              <c:pt idx="50">
                <c:v>35855</c:v>
              </c:pt>
              <c:pt idx="51">
                <c:v>35886</c:v>
              </c:pt>
              <c:pt idx="52">
                <c:v>35916</c:v>
              </c:pt>
              <c:pt idx="53">
                <c:v>35947</c:v>
              </c:pt>
              <c:pt idx="54">
                <c:v>35977</c:v>
              </c:pt>
              <c:pt idx="55">
                <c:v>36008</c:v>
              </c:pt>
              <c:pt idx="56">
                <c:v>36039</c:v>
              </c:pt>
              <c:pt idx="57">
                <c:v>36069</c:v>
              </c:pt>
              <c:pt idx="58">
                <c:v>36100</c:v>
              </c:pt>
              <c:pt idx="59">
                <c:v>36130</c:v>
              </c:pt>
              <c:pt idx="60">
                <c:v>36161</c:v>
              </c:pt>
              <c:pt idx="61">
                <c:v>36192</c:v>
              </c:pt>
              <c:pt idx="62">
                <c:v>36220</c:v>
              </c:pt>
              <c:pt idx="63">
                <c:v>36251</c:v>
              </c:pt>
              <c:pt idx="64">
                <c:v>36281</c:v>
              </c:pt>
              <c:pt idx="65">
                <c:v>36312</c:v>
              </c:pt>
              <c:pt idx="66">
                <c:v>36342</c:v>
              </c:pt>
              <c:pt idx="67">
                <c:v>36373</c:v>
              </c:pt>
              <c:pt idx="68">
                <c:v>36404</c:v>
              </c:pt>
              <c:pt idx="69">
                <c:v>36434</c:v>
              </c:pt>
              <c:pt idx="70">
                <c:v>36465</c:v>
              </c:pt>
              <c:pt idx="71">
                <c:v>36495</c:v>
              </c:pt>
              <c:pt idx="72">
                <c:v>36526</c:v>
              </c:pt>
              <c:pt idx="73">
                <c:v>36557</c:v>
              </c:pt>
              <c:pt idx="74">
                <c:v>36586</c:v>
              </c:pt>
              <c:pt idx="75">
                <c:v>36617</c:v>
              </c:pt>
              <c:pt idx="76">
                <c:v>36647</c:v>
              </c:pt>
              <c:pt idx="77">
                <c:v>36678</c:v>
              </c:pt>
              <c:pt idx="78">
                <c:v>36708</c:v>
              </c:pt>
              <c:pt idx="79">
                <c:v>36739</c:v>
              </c:pt>
              <c:pt idx="80">
                <c:v>36770</c:v>
              </c:pt>
              <c:pt idx="81">
                <c:v>36800</c:v>
              </c:pt>
              <c:pt idx="82">
                <c:v>36831</c:v>
              </c:pt>
              <c:pt idx="83">
                <c:v>36861</c:v>
              </c:pt>
              <c:pt idx="84">
                <c:v>36892</c:v>
              </c:pt>
              <c:pt idx="85">
                <c:v>36923</c:v>
              </c:pt>
              <c:pt idx="86">
                <c:v>36951</c:v>
              </c:pt>
              <c:pt idx="87">
                <c:v>36982</c:v>
              </c:pt>
              <c:pt idx="88">
                <c:v>37012</c:v>
              </c:pt>
              <c:pt idx="89">
                <c:v>37043</c:v>
              </c:pt>
              <c:pt idx="90">
                <c:v>37073</c:v>
              </c:pt>
              <c:pt idx="91">
                <c:v>37104</c:v>
              </c:pt>
              <c:pt idx="92">
                <c:v>37135</c:v>
              </c:pt>
              <c:pt idx="93">
                <c:v>37165</c:v>
              </c:pt>
              <c:pt idx="94">
                <c:v>37196</c:v>
              </c:pt>
              <c:pt idx="95">
                <c:v>37226</c:v>
              </c:pt>
              <c:pt idx="96">
                <c:v>37257</c:v>
              </c:pt>
              <c:pt idx="97">
                <c:v>37288</c:v>
              </c:pt>
              <c:pt idx="98">
                <c:v>37316</c:v>
              </c:pt>
              <c:pt idx="99">
                <c:v>37347</c:v>
              </c:pt>
              <c:pt idx="100">
                <c:v>37377</c:v>
              </c:pt>
              <c:pt idx="101">
                <c:v>37408</c:v>
              </c:pt>
              <c:pt idx="102">
                <c:v>37438</c:v>
              </c:pt>
              <c:pt idx="103">
                <c:v>37469</c:v>
              </c:pt>
              <c:pt idx="104">
                <c:v>37500</c:v>
              </c:pt>
              <c:pt idx="105">
                <c:v>37530</c:v>
              </c:pt>
              <c:pt idx="106">
                <c:v>37561</c:v>
              </c:pt>
              <c:pt idx="107">
                <c:v>37591</c:v>
              </c:pt>
              <c:pt idx="108">
                <c:v>37622</c:v>
              </c:pt>
              <c:pt idx="109">
                <c:v>37653</c:v>
              </c:pt>
              <c:pt idx="110">
                <c:v>37681</c:v>
              </c:pt>
              <c:pt idx="111">
                <c:v>37712</c:v>
              </c:pt>
              <c:pt idx="112">
                <c:v>37742</c:v>
              </c:pt>
              <c:pt idx="113">
                <c:v>37773</c:v>
              </c:pt>
              <c:pt idx="114">
                <c:v>37803</c:v>
              </c:pt>
              <c:pt idx="115">
                <c:v>37834</c:v>
              </c:pt>
              <c:pt idx="116">
                <c:v>37865</c:v>
              </c:pt>
              <c:pt idx="117">
                <c:v>37895</c:v>
              </c:pt>
              <c:pt idx="118">
                <c:v>37926</c:v>
              </c:pt>
              <c:pt idx="119">
                <c:v>37956</c:v>
              </c:pt>
              <c:pt idx="120">
                <c:v>37987</c:v>
              </c:pt>
              <c:pt idx="121">
                <c:v>38018</c:v>
              </c:pt>
              <c:pt idx="122">
                <c:v>38047</c:v>
              </c:pt>
              <c:pt idx="123">
                <c:v>38078</c:v>
              </c:pt>
              <c:pt idx="124">
                <c:v>38108</c:v>
              </c:pt>
              <c:pt idx="125">
                <c:v>38139</c:v>
              </c:pt>
              <c:pt idx="126">
                <c:v>38169</c:v>
              </c:pt>
              <c:pt idx="127">
                <c:v>38200</c:v>
              </c:pt>
              <c:pt idx="128">
                <c:v>38231</c:v>
              </c:pt>
              <c:pt idx="129">
                <c:v>38261</c:v>
              </c:pt>
              <c:pt idx="130">
                <c:v>38292</c:v>
              </c:pt>
              <c:pt idx="131">
                <c:v>38322</c:v>
              </c:pt>
              <c:pt idx="132">
                <c:v>38353</c:v>
              </c:pt>
              <c:pt idx="133">
                <c:v>38384</c:v>
              </c:pt>
              <c:pt idx="134">
                <c:v>38412</c:v>
              </c:pt>
              <c:pt idx="135">
                <c:v>38443</c:v>
              </c:pt>
              <c:pt idx="136">
                <c:v>38473</c:v>
              </c:pt>
              <c:pt idx="137">
                <c:v>38504</c:v>
              </c:pt>
              <c:pt idx="138">
                <c:v>38534</c:v>
              </c:pt>
              <c:pt idx="139">
                <c:v>38565</c:v>
              </c:pt>
              <c:pt idx="140">
                <c:v>38596</c:v>
              </c:pt>
              <c:pt idx="141">
                <c:v>38626</c:v>
              </c:pt>
              <c:pt idx="142">
                <c:v>38657</c:v>
              </c:pt>
              <c:pt idx="143">
                <c:v>38687</c:v>
              </c:pt>
              <c:pt idx="144">
                <c:v>38718</c:v>
              </c:pt>
              <c:pt idx="145">
                <c:v>38749</c:v>
              </c:pt>
              <c:pt idx="146">
                <c:v>38777</c:v>
              </c:pt>
              <c:pt idx="147">
                <c:v>38808</c:v>
              </c:pt>
              <c:pt idx="148">
                <c:v>38838</c:v>
              </c:pt>
              <c:pt idx="149">
                <c:v>38869</c:v>
              </c:pt>
              <c:pt idx="150">
                <c:v>38899</c:v>
              </c:pt>
              <c:pt idx="151">
                <c:v>38930</c:v>
              </c:pt>
              <c:pt idx="152">
                <c:v>38961</c:v>
              </c:pt>
              <c:pt idx="153">
                <c:v>38991</c:v>
              </c:pt>
              <c:pt idx="154">
                <c:v>39022</c:v>
              </c:pt>
              <c:pt idx="155">
                <c:v>39052</c:v>
              </c:pt>
              <c:pt idx="156">
                <c:v>39083</c:v>
              </c:pt>
              <c:pt idx="157">
                <c:v>39114</c:v>
              </c:pt>
              <c:pt idx="158">
                <c:v>39142</c:v>
              </c:pt>
              <c:pt idx="159">
                <c:v>39173</c:v>
              </c:pt>
              <c:pt idx="160">
                <c:v>39203</c:v>
              </c:pt>
              <c:pt idx="161">
                <c:v>39234</c:v>
              </c:pt>
              <c:pt idx="162">
                <c:v>39264</c:v>
              </c:pt>
              <c:pt idx="163">
                <c:v>39295</c:v>
              </c:pt>
              <c:pt idx="164">
                <c:v>39326</c:v>
              </c:pt>
              <c:pt idx="165">
                <c:v>39356</c:v>
              </c:pt>
              <c:pt idx="166">
                <c:v>39387</c:v>
              </c:pt>
              <c:pt idx="167">
                <c:v>39417</c:v>
              </c:pt>
              <c:pt idx="168">
                <c:v>39448</c:v>
              </c:pt>
              <c:pt idx="169">
                <c:v>39479</c:v>
              </c:pt>
              <c:pt idx="170">
                <c:v>39508</c:v>
              </c:pt>
              <c:pt idx="171">
                <c:v>39539</c:v>
              </c:pt>
              <c:pt idx="172">
                <c:v>39569</c:v>
              </c:pt>
              <c:pt idx="173">
                <c:v>39600</c:v>
              </c:pt>
              <c:pt idx="174">
                <c:v>39630</c:v>
              </c:pt>
              <c:pt idx="175">
                <c:v>39661</c:v>
              </c:pt>
              <c:pt idx="176">
                <c:v>39692</c:v>
              </c:pt>
              <c:pt idx="177">
                <c:v>39722</c:v>
              </c:pt>
              <c:pt idx="178">
                <c:v>39753</c:v>
              </c:pt>
              <c:pt idx="179">
                <c:v>39783</c:v>
              </c:pt>
              <c:pt idx="180">
                <c:v>39814</c:v>
              </c:pt>
              <c:pt idx="181">
                <c:v>39845</c:v>
              </c:pt>
              <c:pt idx="182">
                <c:v>39873</c:v>
              </c:pt>
              <c:pt idx="183">
                <c:v>39904</c:v>
              </c:pt>
              <c:pt idx="184">
                <c:v>39934</c:v>
              </c:pt>
              <c:pt idx="185">
                <c:v>39965</c:v>
              </c:pt>
              <c:pt idx="186">
                <c:v>39995</c:v>
              </c:pt>
              <c:pt idx="187">
                <c:v>40026</c:v>
              </c:pt>
              <c:pt idx="188">
                <c:v>40057</c:v>
              </c:pt>
              <c:pt idx="189">
                <c:v>40087</c:v>
              </c:pt>
              <c:pt idx="190">
                <c:v>40118</c:v>
              </c:pt>
              <c:pt idx="191">
                <c:v>40148</c:v>
              </c:pt>
              <c:pt idx="192">
                <c:v>40179</c:v>
              </c:pt>
              <c:pt idx="193">
                <c:v>40210</c:v>
              </c:pt>
              <c:pt idx="194">
                <c:v>40238</c:v>
              </c:pt>
              <c:pt idx="195">
                <c:v>40269</c:v>
              </c:pt>
              <c:pt idx="196">
                <c:v>40299</c:v>
              </c:pt>
              <c:pt idx="197">
                <c:v>40330</c:v>
              </c:pt>
              <c:pt idx="198">
                <c:v>40360</c:v>
              </c:pt>
              <c:pt idx="199">
                <c:v>40391</c:v>
              </c:pt>
              <c:pt idx="200">
                <c:v>40422</c:v>
              </c:pt>
              <c:pt idx="201">
                <c:v>40452</c:v>
              </c:pt>
              <c:pt idx="202">
                <c:v>40483</c:v>
              </c:pt>
              <c:pt idx="203">
                <c:v>40513</c:v>
              </c:pt>
              <c:pt idx="204">
                <c:v>40544</c:v>
              </c:pt>
              <c:pt idx="205">
                <c:v>40575</c:v>
              </c:pt>
              <c:pt idx="206">
                <c:v>40603</c:v>
              </c:pt>
              <c:pt idx="207">
                <c:v>40634</c:v>
              </c:pt>
              <c:pt idx="208">
                <c:v>40664</c:v>
              </c:pt>
              <c:pt idx="209">
                <c:v>40695</c:v>
              </c:pt>
              <c:pt idx="210">
                <c:v>40756</c:v>
              </c:pt>
              <c:pt idx="211">
                <c:v>40787</c:v>
              </c:pt>
              <c:pt idx="212">
                <c:v>40817</c:v>
              </c:pt>
              <c:pt idx="213">
                <c:v>40848</c:v>
              </c:pt>
              <c:pt idx="214">
                <c:v>40878</c:v>
              </c:pt>
              <c:pt idx="215">
                <c:v>40909</c:v>
              </c:pt>
              <c:pt idx="216">
                <c:v>40940</c:v>
              </c:pt>
              <c:pt idx="217">
                <c:v>40969</c:v>
              </c:pt>
              <c:pt idx="218">
                <c:v>41000</c:v>
              </c:pt>
              <c:pt idx="219">
                <c:v>41030</c:v>
              </c:pt>
              <c:pt idx="220">
                <c:v>41061</c:v>
              </c:pt>
              <c:pt idx="221">
                <c:v>41091</c:v>
              </c:pt>
              <c:pt idx="222">
                <c:v>41122</c:v>
              </c:pt>
              <c:pt idx="223">
                <c:v>41153</c:v>
              </c:pt>
              <c:pt idx="224">
                <c:v>41183</c:v>
              </c:pt>
              <c:pt idx="225">
                <c:v>41214</c:v>
              </c:pt>
              <c:pt idx="226">
                <c:v>41244</c:v>
              </c:pt>
              <c:pt idx="227">
                <c:v>41275</c:v>
              </c:pt>
              <c:pt idx="228">
                <c:v>41306</c:v>
              </c:pt>
              <c:pt idx="229">
                <c:v>41334</c:v>
              </c:pt>
              <c:pt idx="230">
                <c:v>41365</c:v>
              </c:pt>
              <c:pt idx="231">
                <c:v>41395</c:v>
              </c:pt>
              <c:pt idx="232">
                <c:v>41426</c:v>
              </c:pt>
              <c:pt idx="233">
                <c:v>41456</c:v>
              </c:pt>
              <c:pt idx="234">
                <c:v>41487</c:v>
              </c:pt>
              <c:pt idx="235">
                <c:v>41518</c:v>
              </c:pt>
              <c:pt idx="236">
                <c:v>41548</c:v>
              </c:pt>
              <c:pt idx="237">
                <c:v>41579</c:v>
              </c:pt>
              <c:pt idx="238">
                <c:v>41609</c:v>
              </c:pt>
              <c:pt idx="239">
                <c:v>41640</c:v>
              </c:pt>
            </c:numLit>
          </c:cat>
          <c:val>
            <c:numLit>
              <c:formatCode>General</c:formatCode>
              <c:ptCount val="241"/>
              <c:pt idx="0">
                <c:v>20946</c:v>
              </c:pt>
              <c:pt idx="1">
                <c:v>22580</c:v>
              </c:pt>
              <c:pt idx="2">
                <c:v>22673</c:v>
              </c:pt>
              <c:pt idx="3">
                <c:v>22644</c:v>
              </c:pt>
              <c:pt idx="4">
                <c:v>22617</c:v>
              </c:pt>
              <c:pt idx="5">
                <c:v>22430</c:v>
              </c:pt>
              <c:pt idx="6">
                <c:v>22496</c:v>
              </c:pt>
              <c:pt idx="7">
                <c:v>21444</c:v>
              </c:pt>
              <c:pt idx="8">
                <c:v>21640</c:v>
              </c:pt>
              <c:pt idx="9">
                <c:v>22273</c:v>
              </c:pt>
              <c:pt idx="10">
                <c:v>23031</c:v>
              </c:pt>
              <c:pt idx="11">
                <c:v>23427</c:v>
              </c:pt>
              <c:pt idx="12">
                <c:v>23093</c:v>
              </c:pt>
              <c:pt idx="13">
                <c:v>23888</c:v>
              </c:pt>
              <c:pt idx="14">
                <c:v>24076</c:v>
              </c:pt>
              <c:pt idx="15">
                <c:v>22769</c:v>
              </c:pt>
              <c:pt idx="16">
                <c:v>22784</c:v>
              </c:pt>
              <c:pt idx="17">
                <c:v>22032</c:v>
              </c:pt>
              <c:pt idx="18">
                <c:v>22082</c:v>
              </c:pt>
              <c:pt idx="19">
                <c:v>21527</c:v>
              </c:pt>
              <c:pt idx="20">
                <c:v>21598</c:v>
              </c:pt>
              <c:pt idx="21">
                <c:v>21682</c:v>
              </c:pt>
              <c:pt idx="22">
                <c:v>22490</c:v>
              </c:pt>
              <c:pt idx="23">
                <c:v>22922</c:v>
              </c:pt>
              <c:pt idx="24">
                <c:v>21889</c:v>
              </c:pt>
              <c:pt idx="25">
                <c:v>22692</c:v>
              </c:pt>
              <c:pt idx="26">
                <c:v>22805</c:v>
              </c:pt>
              <c:pt idx="27">
                <c:v>23162</c:v>
              </c:pt>
              <c:pt idx="28">
                <c:v>22767</c:v>
              </c:pt>
              <c:pt idx="29">
                <c:v>22856</c:v>
              </c:pt>
              <c:pt idx="30">
                <c:v>22524</c:v>
              </c:pt>
              <c:pt idx="31">
                <c:v>21454</c:v>
              </c:pt>
              <c:pt idx="32">
                <c:v>21639</c:v>
              </c:pt>
              <c:pt idx="33">
                <c:v>21972</c:v>
              </c:pt>
              <c:pt idx="34">
                <c:v>22422</c:v>
              </c:pt>
              <c:pt idx="35">
                <c:v>22988</c:v>
              </c:pt>
              <c:pt idx="36">
                <c:v>22603</c:v>
              </c:pt>
              <c:pt idx="37">
                <c:v>23371</c:v>
              </c:pt>
              <c:pt idx="38">
                <c:v>23785</c:v>
              </c:pt>
              <c:pt idx="39">
                <c:v>23306</c:v>
              </c:pt>
              <c:pt idx="40">
                <c:v>22631</c:v>
              </c:pt>
              <c:pt idx="41">
                <c:v>22858</c:v>
              </c:pt>
              <c:pt idx="42">
                <c:v>22699</c:v>
              </c:pt>
              <c:pt idx="43">
                <c:v>21632</c:v>
              </c:pt>
              <c:pt idx="44">
                <c:v>21974</c:v>
              </c:pt>
              <c:pt idx="45">
                <c:v>21840</c:v>
              </c:pt>
              <c:pt idx="46">
                <c:v>22259</c:v>
              </c:pt>
              <c:pt idx="47">
                <c:v>22820</c:v>
              </c:pt>
              <c:pt idx="48">
                <c:v>21676</c:v>
              </c:pt>
              <c:pt idx="49">
                <c:v>22212</c:v>
              </c:pt>
              <c:pt idx="50">
                <c:v>22605</c:v>
              </c:pt>
              <c:pt idx="51">
                <c:v>22668</c:v>
              </c:pt>
              <c:pt idx="52">
                <c:v>22182</c:v>
              </c:pt>
              <c:pt idx="53">
                <c:v>21912</c:v>
              </c:pt>
              <c:pt idx="54">
                <c:v>21540</c:v>
              </c:pt>
              <c:pt idx="55">
                <c:v>20378</c:v>
              </c:pt>
              <c:pt idx="56">
                <c:v>20167</c:v>
              </c:pt>
              <c:pt idx="57">
                <c:v>20299</c:v>
              </c:pt>
              <c:pt idx="58">
                <c:v>21091</c:v>
              </c:pt>
              <c:pt idx="59">
                <c:v>21086</c:v>
              </c:pt>
              <c:pt idx="60">
                <c:v>20610</c:v>
              </c:pt>
              <c:pt idx="61">
                <c:v>21289</c:v>
              </c:pt>
              <c:pt idx="62">
                <c:v>21487</c:v>
              </c:pt>
              <c:pt idx="63">
                <c:v>21455</c:v>
              </c:pt>
              <c:pt idx="64">
                <c:v>21197</c:v>
              </c:pt>
              <c:pt idx="65">
                <c:v>21389</c:v>
              </c:pt>
              <c:pt idx="66">
                <c:v>21891</c:v>
              </c:pt>
              <c:pt idx="67">
                <c:v>20739</c:v>
              </c:pt>
              <c:pt idx="68">
                <c:v>20315</c:v>
              </c:pt>
              <c:pt idx="69">
                <c:v>20575</c:v>
              </c:pt>
              <c:pt idx="70">
                <c:v>20766</c:v>
              </c:pt>
              <c:pt idx="71">
                <c:v>21199</c:v>
              </c:pt>
              <c:pt idx="72">
                <c:v>20527</c:v>
              </c:pt>
              <c:pt idx="73">
                <c:v>20736</c:v>
              </c:pt>
              <c:pt idx="74">
                <c:v>18752</c:v>
              </c:pt>
              <c:pt idx="75">
                <c:v>19330</c:v>
              </c:pt>
              <c:pt idx="76">
                <c:v>19528</c:v>
              </c:pt>
              <c:pt idx="77">
                <c:v>17842</c:v>
              </c:pt>
              <c:pt idx="78">
                <c:v>17782</c:v>
              </c:pt>
              <c:pt idx="79">
                <c:v>16707</c:v>
              </c:pt>
              <c:pt idx="80">
                <c:v>16983</c:v>
              </c:pt>
              <c:pt idx="81">
                <c:v>16841</c:v>
              </c:pt>
              <c:pt idx="82">
                <c:v>16932</c:v>
              </c:pt>
              <c:pt idx="83">
                <c:v>17068</c:v>
              </c:pt>
              <c:pt idx="84">
                <c:v>16107</c:v>
              </c:pt>
              <c:pt idx="85">
                <c:v>15273</c:v>
              </c:pt>
              <c:pt idx="86">
                <c:v>15018</c:v>
              </c:pt>
              <c:pt idx="87">
                <c:v>15671</c:v>
              </c:pt>
              <c:pt idx="88">
                <c:v>15232</c:v>
              </c:pt>
              <c:pt idx="89">
                <c:v>15119</c:v>
              </c:pt>
              <c:pt idx="90">
                <c:v>14945</c:v>
              </c:pt>
              <c:pt idx="91">
                <c:v>14537</c:v>
              </c:pt>
              <c:pt idx="92">
                <c:v>14927</c:v>
              </c:pt>
              <c:pt idx="93">
                <c:v>15698</c:v>
              </c:pt>
              <c:pt idx="94">
                <c:v>16103</c:v>
              </c:pt>
              <c:pt idx="95">
                <c:v>16568</c:v>
              </c:pt>
              <c:pt idx="96">
                <c:v>16124</c:v>
              </c:pt>
              <c:pt idx="97">
                <c:v>17318</c:v>
              </c:pt>
              <c:pt idx="98">
                <c:v>17648</c:v>
              </c:pt>
              <c:pt idx="99">
                <c:v>18328</c:v>
              </c:pt>
              <c:pt idx="100">
                <c:v>18028</c:v>
              </c:pt>
              <c:pt idx="101">
                <c:v>18598</c:v>
              </c:pt>
              <c:pt idx="102">
                <c:v>18469</c:v>
              </c:pt>
              <c:pt idx="103">
                <c:v>18121</c:v>
              </c:pt>
              <c:pt idx="104">
                <c:v>18477</c:v>
              </c:pt>
              <c:pt idx="105">
                <c:v>19402</c:v>
              </c:pt>
              <c:pt idx="106">
                <c:v>20103</c:v>
              </c:pt>
              <c:pt idx="107">
                <c:v>21215</c:v>
              </c:pt>
              <c:pt idx="108">
                <c:v>20852</c:v>
              </c:pt>
              <c:pt idx="109">
                <c:v>21502</c:v>
              </c:pt>
              <c:pt idx="110">
                <c:v>21886</c:v>
              </c:pt>
              <c:pt idx="111">
                <c:v>22285</c:v>
              </c:pt>
              <c:pt idx="112">
                <c:v>22114</c:v>
              </c:pt>
              <c:pt idx="113">
                <c:v>22441</c:v>
              </c:pt>
              <c:pt idx="114">
                <c:v>21925</c:v>
              </c:pt>
              <c:pt idx="115">
                <c:v>21028</c:v>
              </c:pt>
              <c:pt idx="116">
                <c:v>21278</c:v>
              </c:pt>
              <c:pt idx="117">
                <c:v>21881</c:v>
              </c:pt>
              <c:pt idx="118">
                <c:v>22021</c:v>
              </c:pt>
              <c:pt idx="119">
                <c:v>22300</c:v>
              </c:pt>
              <c:pt idx="120">
                <c:v>21749</c:v>
              </c:pt>
              <c:pt idx="121">
                <c:v>22799</c:v>
              </c:pt>
              <c:pt idx="122">
                <c:v>22652</c:v>
              </c:pt>
              <c:pt idx="123">
                <c:v>22713</c:v>
              </c:pt>
              <c:pt idx="124">
                <c:v>22705</c:v>
              </c:pt>
              <c:pt idx="125">
                <c:v>22313</c:v>
              </c:pt>
              <c:pt idx="126">
                <c:v>22110</c:v>
              </c:pt>
              <c:pt idx="127">
                <c:v>20805</c:v>
              </c:pt>
              <c:pt idx="128">
                <c:v>19760</c:v>
              </c:pt>
              <c:pt idx="129">
                <c:v>20596</c:v>
              </c:pt>
              <c:pt idx="130">
                <c:v>20814</c:v>
              </c:pt>
              <c:pt idx="131">
                <c:v>20834</c:v>
              </c:pt>
              <c:pt idx="132">
                <c:v>20134</c:v>
              </c:pt>
              <c:pt idx="133">
                <c:v>20836</c:v>
              </c:pt>
              <c:pt idx="134">
                <c:v>21141</c:v>
              </c:pt>
              <c:pt idx="135">
                <c:v>20713</c:v>
              </c:pt>
              <c:pt idx="136">
                <c:v>21066</c:v>
              </c:pt>
              <c:pt idx="137">
                <c:v>20910</c:v>
              </c:pt>
              <c:pt idx="138">
                <c:v>20999</c:v>
              </c:pt>
              <c:pt idx="139">
                <c:v>19951</c:v>
              </c:pt>
              <c:pt idx="140">
                <c:v>20228</c:v>
              </c:pt>
              <c:pt idx="141">
                <c:v>20616</c:v>
              </c:pt>
              <c:pt idx="142">
                <c:v>20676</c:v>
              </c:pt>
              <c:pt idx="143">
                <c:v>21033</c:v>
              </c:pt>
              <c:pt idx="144">
                <c:v>19732</c:v>
              </c:pt>
              <c:pt idx="145">
                <c:v>20239</c:v>
              </c:pt>
              <c:pt idx="146">
                <c:v>19368</c:v>
              </c:pt>
              <c:pt idx="147">
                <c:v>19383</c:v>
              </c:pt>
              <c:pt idx="148">
                <c:v>19197</c:v>
              </c:pt>
              <c:pt idx="149">
                <c:v>18748</c:v>
              </c:pt>
              <c:pt idx="150">
                <c:v>18546</c:v>
              </c:pt>
              <c:pt idx="151">
                <c:v>17071</c:v>
              </c:pt>
              <c:pt idx="152">
                <c:v>17487</c:v>
              </c:pt>
              <c:pt idx="153">
                <c:v>18444</c:v>
              </c:pt>
              <c:pt idx="154">
                <c:v>18413</c:v>
              </c:pt>
              <c:pt idx="155">
                <c:v>18832</c:v>
              </c:pt>
              <c:pt idx="156">
                <c:v>18483</c:v>
              </c:pt>
              <c:pt idx="157">
                <c:v>18297</c:v>
              </c:pt>
              <c:pt idx="158">
                <c:v>18561</c:v>
              </c:pt>
              <c:pt idx="159">
                <c:v>18226</c:v>
              </c:pt>
              <c:pt idx="160">
                <c:v>17850</c:v>
              </c:pt>
              <c:pt idx="161">
                <c:v>17691</c:v>
              </c:pt>
              <c:pt idx="162">
                <c:v>18223</c:v>
              </c:pt>
              <c:pt idx="163">
                <c:v>16965</c:v>
              </c:pt>
              <c:pt idx="164">
                <c:v>16847</c:v>
              </c:pt>
              <c:pt idx="165">
                <c:v>17546</c:v>
              </c:pt>
              <c:pt idx="166">
                <c:v>17348</c:v>
              </c:pt>
              <c:pt idx="167">
                <c:v>17615</c:v>
              </c:pt>
              <c:pt idx="168">
                <c:v>16797</c:v>
              </c:pt>
              <c:pt idx="169">
                <c:v>17497</c:v>
              </c:pt>
              <c:pt idx="170">
                <c:v>17373</c:v>
              </c:pt>
              <c:pt idx="171">
                <c:v>17466</c:v>
              </c:pt>
              <c:pt idx="172">
                <c:v>17339</c:v>
              </c:pt>
              <c:pt idx="173">
                <c:v>17586</c:v>
              </c:pt>
              <c:pt idx="174">
                <c:v>17495</c:v>
              </c:pt>
              <c:pt idx="175">
                <c:v>16572</c:v>
              </c:pt>
              <c:pt idx="176">
                <c:v>16731</c:v>
              </c:pt>
              <c:pt idx="177">
                <c:v>16738</c:v>
              </c:pt>
              <c:pt idx="178">
                <c:v>16852</c:v>
              </c:pt>
              <c:pt idx="179">
                <c:v>16793</c:v>
              </c:pt>
              <c:pt idx="180">
                <c:v>15933</c:v>
              </c:pt>
              <c:pt idx="181">
                <c:v>16471</c:v>
              </c:pt>
              <c:pt idx="182">
                <c:v>16331</c:v>
              </c:pt>
              <c:pt idx="183">
                <c:v>16220</c:v>
              </c:pt>
              <c:pt idx="184">
                <c:v>16311</c:v>
              </c:pt>
              <c:pt idx="185">
                <c:v>16412</c:v>
              </c:pt>
              <c:pt idx="186">
                <c:v>16174</c:v>
              </c:pt>
              <c:pt idx="187">
                <c:v>15384</c:v>
              </c:pt>
              <c:pt idx="188">
                <c:v>15461</c:v>
              </c:pt>
              <c:pt idx="189">
                <c:v>15602</c:v>
              </c:pt>
              <c:pt idx="190">
                <c:v>15777</c:v>
              </c:pt>
              <c:pt idx="191">
                <c:v>15963</c:v>
              </c:pt>
              <c:pt idx="192">
                <c:v>15395</c:v>
              </c:pt>
              <c:pt idx="193">
                <c:v>15853</c:v>
              </c:pt>
              <c:pt idx="194">
                <c:v>15680</c:v>
              </c:pt>
              <c:pt idx="195">
                <c:v>15797</c:v>
              </c:pt>
              <c:pt idx="196">
                <c:v>15963</c:v>
              </c:pt>
              <c:pt idx="197">
                <c:v>15942</c:v>
              </c:pt>
              <c:pt idx="198">
                <c:v>15963</c:v>
              </c:pt>
              <c:pt idx="199">
                <c:v>15388</c:v>
              </c:pt>
              <c:pt idx="200">
                <c:v>15226</c:v>
              </c:pt>
              <c:pt idx="201">
                <c:v>15851</c:v>
              </c:pt>
              <c:pt idx="202">
                <c:v>16057</c:v>
              </c:pt>
              <c:pt idx="203">
                <c:v>16170</c:v>
              </c:pt>
              <c:pt idx="204">
                <c:v>15702</c:v>
              </c:pt>
              <c:pt idx="205">
                <c:v>16361</c:v>
              </c:pt>
              <c:pt idx="206">
                <c:v>16750</c:v>
              </c:pt>
              <c:pt idx="207">
                <c:v>16956</c:v>
              </c:pt>
              <c:pt idx="208">
                <c:v>16882</c:v>
              </c:pt>
              <c:pt idx="209">
                <c:v>16960</c:v>
              </c:pt>
              <c:pt idx="210">
                <c:v>16113</c:v>
              </c:pt>
              <c:pt idx="211">
                <c:v>16056</c:v>
              </c:pt>
              <c:pt idx="212">
                <c:v>16457</c:v>
              </c:pt>
              <c:pt idx="213">
                <c:v>16456</c:v>
              </c:pt>
              <c:pt idx="214">
                <c:v>16587</c:v>
              </c:pt>
              <c:pt idx="215">
                <c:v>16279</c:v>
              </c:pt>
              <c:pt idx="216">
                <c:v>16463</c:v>
              </c:pt>
              <c:pt idx="217">
                <c:v>16512</c:v>
              </c:pt>
              <c:pt idx="218">
                <c:v>17027</c:v>
              </c:pt>
              <c:pt idx="219">
                <c:v>16773</c:v>
              </c:pt>
              <c:pt idx="220">
                <c:v>16756</c:v>
              </c:pt>
              <c:pt idx="221">
                <c:v>17138</c:v>
              </c:pt>
              <c:pt idx="222">
                <c:v>16467</c:v>
              </c:pt>
              <c:pt idx="223">
                <c:v>16266</c:v>
              </c:pt>
              <c:pt idx="224">
                <c:v>16915</c:v>
              </c:pt>
              <c:pt idx="225">
                <c:v>16821</c:v>
              </c:pt>
              <c:pt idx="226">
                <c:v>16945</c:v>
              </c:pt>
              <c:pt idx="227">
                <c:v>16454</c:v>
              </c:pt>
              <c:pt idx="228">
                <c:v>16754</c:v>
              </c:pt>
              <c:pt idx="229">
                <c:v>16799</c:v>
              </c:pt>
              <c:pt idx="230">
                <c:v>17166</c:v>
              </c:pt>
              <c:pt idx="231">
                <c:v>16987</c:v>
              </c:pt>
              <c:pt idx="232">
                <c:v>17195</c:v>
              </c:pt>
              <c:pt idx="233">
                <c:v>17318</c:v>
              </c:pt>
              <c:pt idx="234">
                <c:v>16454</c:v>
              </c:pt>
              <c:pt idx="235">
                <c:v>16604</c:v>
              </c:pt>
              <c:pt idx="236">
                <c:v>16795</c:v>
              </c:pt>
              <c:pt idx="237">
                <c:v>17057</c:v>
              </c:pt>
              <c:pt idx="238">
                <c:v>17192</c:v>
              </c:pt>
              <c:pt idx="239">
                <c:v>16622</c:v>
              </c:pt>
            </c:numLit>
          </c:val>
          <c:smooth val="0"/>
        </c:ser>
        <c:ser>
          <c:idx val="1"/>
          <c:order val="1"/>
          <c:tx>
            <c:v>Condamnés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34335</c:v>
              </c:pt>
              <c:pt idx="1">
                <c:v>34366</c:v>
              </c:pt>
              <c:pt idx="2">
                <c:v>34394</c:v>
              </c:pt>
              <c:pt idx="3">
                <c:v>34425</c:v>
              </c:pt>
              <c:pt idx="4">
                <c:v>34455</c:v>
              </c:pt>
              <c:pt idx="5">
                <c:v>34486</c:v>
              </c:pt>
              <c:pt idx="6">
                <c:v>34516</c:v>
              </c:pt>
              <c:pt idx="7">
                <c:v>34547</c:v>
              </c:pt>
              <c:pt idx="8">
                <c:v>34578</c:v>
              </c:pt>
              <c:pt idx="9">
                <c:v>34608</c:v>
              </c:pt>
              <c:pt idx="10">
                <c:v>34639</c:v>
              </c:pt>
              <c:pt idx="11">
                <c:v>34669</c:v>
              </c:pt>
              <c:pt idx="12">
                <c:v>34700</c:v>
              </c:pt>
              <c:pt idx="13">
                <c:v>34731</c:v>
              </c:pt>
              <c:pt idx="14">
                <c:v>34759</c:v>
              </c:pt>
              <c:pt idx="15">
                <c:v>34790</c:v>
              </c:pt>
              <c:pt idx="16">
                <c:v>34820</c:v>
              </c:pt>
              <c:pt idx="17">
                <c:v>34851</c:v>
              </c:pt>
              <c:pt idx="18">
                <c:v>34881</c:v>
              </c:pt>
              <c:pt idx="19">
                <c:v>34912</c:v>
              </c:pt>
              <c:pt idx="20">
                <c:v>34943</c:v>
              </c:pt>
              <c:pt idx="21">
                <c:v>34973</c:v>
              </c:pt>
              <c:pt idx="22">
                <c:v>35004</c:v>
              </c:pt>
              <c:pt idx="23">
                <c:v>35034</c:v>
              </c:pt>
              <c:pt idx="24">
                <c:v>35065</c:v>
              </c:pt>
              <c:pt idx="25">
                <c:v>35096</c:v>
              </c:pt>
              <c:pt idx="26">
                <c:v>35125</c:v>
              </c:pt>
              <c:pt idx="27">
                <c:v>35156</c:v>
              </c:pt>
              <c:pt idx="28">
                <c:v>35186</c:v>
              </c:pt>
              <c:pt idx="29">
                <c:v>35217</c:v>
              </c:pt>
              <c:pt idx="30">
                <c:v>35247</c:v>
              </c:pt>
              <c:pt idx="31">
                <c:v>35278</c:v>
              </c:pt>
              <c:pt idx="32">
                <c:v>35309</c:v>
              </c:pt>
              <c:pt idx="33">
                <c:v>35339</c:v>
              </c:pt>
              <c:pt idx="34">
                <c:v>35370</c:v>
              </c:pt>
              <c:pt idx="35">
                <c:v>35400</c:v>
              </c:pt>
              <c:pt idx="36">
                <c:v>35431</c:v>
              </c:pt>
              <c:pt idx="37">
                <c:v>35462</c:v>
              </c:pt>
              <c:pt idx="38">
                <c:v>35490</c:v>
              </c:pt>
              <c:pt idx="39">
                <c:v>35521</c:v>
              </c:pt>
              <c:pt idx="40">
                <c:v>35551</c:v>
              </c:pt>
              <c:pt idx="41">
                <c:v>35582</c:v>
              </c:pt>
              <c:pt idx="42">
                <c:v>35612</c:v>
              </c:pt>
              <c:pt idx="43">
                <c:v>35643</c:v>
              </c:pt>
              <c:pt idx="44">
                <c:v>35674</c:v>
              </c:pt>
              <c:pt idx="45">
                <c:v>35704</c:v>
              </c:pt>
              <c:pt idx="46">
                <c:v>35735</c:v>
              </c:pt>
              <c:pt idx="47">
                <c:v>35765</c:v>
              </c:pt>
              <c:pt idx="48">
                <c:v>35796</c:v>
              </c:pt>
              <c:pt idx="49">
                <c:v>35827</c:v>
              </c:pt>
              <c:pt idx="50">
                <c:v>35855</c:v>
              </c:pt>
              <c:pt idx="51">
                <c:v>35886</c:v>
              </c:pt>
              <c:pt idx="52">
                <c:v>35916</c:v>
              </c:pt>
              <c:pt idx="53">
                <c:v>35947</c:v>
              </c:pt>
              <c:pt idx="54">
                <c:v>35977</c:v>
              </c:pt>
              <c:pt idx="55">
                <c:v>36008</c:v>
              </c:pt>
              <c:pt idx="56">
                <c:v>36039</c:v>
              </c:pt>
              <c:pt idx="57">
                <c:v>36069</c:v>
              </c:pt>
              <c:pt idx="58">
                <c:v>36100</c:v>
              </c:pt>
              <c:pt idx="59">
                <c:v>36130</c:v>
              </c:pt>
              <c:pt idx="60">
                <c:v>36161</c:v>
              </c:pt>
              <c:pt idx="61">
                <c:v>36192</c:v>
              </c:pt>
              <c:pt idx="62">
                <c:v>36220</c:v>
              </c:pt>
              <c:pt idx="63">
                <c:v>36251</c:v>
              </c:pt>
              <c:pt idx="64">
                <c:v>36281</c:v>
              </c:pt>
              <c:pt idx="65">
                <c:v>36312</c:v>
              </c:pt>
              <c:pt idx="66">
                <c:v>36342</c:v>
              </c:pt>
              <c:pt idx="67">
                <c:v>36373</c:v>
              </c:pt>
              <c:pt idx="68">
                <c:v>36404</c:v>
              </c:pt>
              <c:pt idx="69">
                <c:v>36434</c:v>
              </c:pt>
              <c:pt idx="70">
                <c:v>36465</c:v>
              </c:pt>
              <c:pt idx="71">
                <c:v>36495</c:v>
              </c:pt>
              <c:pt idx="72">
                <c:v>36526</c:v>
              </c:pt>
              <c:pt idx="73">
                <c:v>36557</c:v>
              </c:pt>
              <c:pt idx="74">
                <c:v>36586</c:v>
              </c:pt>
              <c:pt idx="75">
                <c:v>36617</c:v>
              </c:pt>
              <c:pt idx="76">
                <c:v>36647</c:v>
              </c:pt>
              <c:pt idx="77">
                <c:v>36678</c:v>
              </c:pt>
              <c:pt idx="78">
                <c:v>36708</c:v>
              </c:pt>
              <c:pt idx="79">
                <c:v>36739</c:v>
              </c:pt>
              <c:pt idx="80">
                <c:v>36770</c:v>
              </c:pt>
              <c:pt idx="81">
                <c:v>36800</c:v>
              </c:pt>
              <c:pt idx="82">
                <c:v>36831</c:v>
              </c:pt>
              <c:pt idx="83">
                <c:v>36861</c:v>
              </c:pt>
              <c:pt idx="84">
                <c:v>36892</c:v>
              </c:pt>
              <c:pt idx="85">
                <c:v>36923</c:v>
              </c:pt>
              <c:pt idx="86">
                <c:v>36951</c:v>
              </c:pt>
              <c:pt idx="87">
                <c:v>36982</c:v>
              </c:pt>
              <c:pt idx="88">
                <c:v>37012</c:v>
              </c:pt>
              <c:pt idx="89">
                <c:v>37043</c:v>
              </c:pt>
              <c:pt idx="90">
                <c:v>37073</c:v>
              </c:pt>
              <c:pt idx="91">
                <c:v>37104</c:v>
              </c:pt>
              <c:pt idx="92">
                <c:v>37135</c:v>
              </c:pt>
              <c:pt idx="93">
                <c:v>37165</c:v>
              </c:pt>
              <c:pt idx="94">
                <c:v>37196</c:v>
              </c:pt>
              <c:pt idx="95">
                <c:v>37226</c:v>
              </c:pt>
              <c:pt idx="96">
                <c:v>37257</c:v>
              </c:pt>
              <c:pt idx="97">
                <c:v>37288</c:v>
              </c:pt>
              <c:pt idx="98">
                <c:v>37316</c:v>
              </c:pt>
              <c:pt idx="99">
                <c:v>37347</c:v>
              </c:pt>
              <c:pt idx="100">
                <c:v>37377</c:v>
              </c:pt>
              <c:pt idx="101">
                <c:v>37408</c:v>
              </c:pt>
              <c:pt idx="102">
                <c:v>37438</c:v>
              </c:pt>
              <c:pt idx="103">
                <c:v>37469</c:v>
              </c:pt>
              <c:pt idx="104">
                <c:v>37500</c:v>
              </c:pt>
              <c:pt idx="105">
                <c:v>37530</c:v>
              </c:pt>
              <c:pt idx="106">
                <c:v>37561</c:v>
              </c:pt>
              <c:pt idx="107">
                <c:v>37591</c:v>
              </c:pt>
              <c:pt idx="108">
                <c:v>37622</c:v>
              </c:pt>
              <c:pt idx="109">
                <c:v>37653</c:v>
              </c:pt>
              <c:pt idx="110">
                <c:v>37681</c:v>
              </c:pt>
              <c:pt idx="111">
                <c:v>37712</c:v>
              </c:pt>
              <c:pt idx="112">
                <c:v>37742</c:v>
              </c:pt>
              <c:pt idx="113">
                <c:v>37773</c:v>
              </c:pt>
              <c:pt idx="114">
                <c:v>37803</c:v>
              </c:pt>
              <c:pt idx="115">
                <c:v>37834</c:v>
              </c:pt>
              <c:pt idx="116">
                <c:v>37865</c:v>
              </c:pt>
              <c:pt idx="117">
                <c:v>37895</c:v>
              </c:pt>
              <c:pt idx="118">
                <c:v>37926</c:v>
              </c:pt>
              <c:pt idx="119">
                <c:v>37956</c:v>
              </c:pt>
              <c:pt idx="120">
                <c:v>37987</c:v>
              </c:pt>
              <c:pt idx="121">
                <c:v>38018</c:v>
              </c:pt>
              <c:pt idx="122">
                <c:v>38047</c:v>
              </c:pt>
              <c:pt idx="123">
                <c:v>38078</c:v>
              </c:pt>
              <c:pt idx="124">
                <c:v>38108</c:v>
              </c:pt>
              <c:pt idx="125">
                <c:v>38139</c:v>
              </c:pt>
              <c:pt idx="126">
                <c:v>38169</c:v>
              </c:pt>
              <c:pt idx="127">
                <c:v>38200</c:v>
              </c:pt>
              <c:pt idx="128">
                <c:v>38231</c:v>
              </c:pt>
              <c:pt idx="129">
                <c:v>38261</c:v>
              </c:pt>
              <c:pt idx="130">
                <c:v>38292</c:v>
              </c:pt>
              <c:pt idx="131">
                <c:v>38322</c:v>
              </c:pt>
              <c:pt idx="132">
                <c:v>38353</c:v>
              </c:pt>
              <c:pt idx="133">
                <c:v>38384</c:v>
              </c:pt>
              <c:pt idx="134">
                <c:v>38412</c:v>
              </c:pt>
              <c:pt idx="135">
                <c:v>38443</c:v>
              </c:pt>
              <c:pt idx="136">
                <c:v>38473</c:v>
              </c:pt>
              <c:pt idx="137">
                <c:v>38504</c:v>
              </c:pt>
              <c:pt idx="138">
                <c:v>38534</c:v>
              </c:pt>
              <c:pt idx="139">
                <c:v>38565</c:v>
              </c:pt>
              <c:pt idx="140">
                <c:v>38596</c:v>
              </c:pt>
              <c:pt idx="141">
                <c:v>38626</c:v>
              </c:pt>
              <c:pt idx="142">
                <c:v>38657</c:v>
              </c:pt>
              <c:pt idx="143">
                <c:v>38687</c:v>
              </c:pt>
              <c:pt idx="144">
                <c:v>38718</c:v>
              </c:pt>
              <c:pt idx="145">
                <c:v>38749</c:v>
              </c:pt>
              <c:pt idx="146">
                <c:v>38777</c:v>
              </c:pt>
              <c:pt idx="147">
                <c:v>38808</c:v>
              </c:pt>
              <c:pt idx="148">
                <c:v>38838</c:v>
              </c:pt>
              <c:pt idx="149">
                <c:v>38869</c:v>
              </c:pt>
              <c:pt idx="150">
                <c:v>38899</c:v>
              </c:pt>
              <c:pt idx="151">
                <c:v>38930</c:v>
              </c:pt>
              <c:pt idx="152">
                <c:v>38961</c:v>
              </c:pt>
              <c:pt idx="153">
                <c:v>38991</c:v>
              </c:pt>
              <c:pt idx="154">
                <c:v>39022</c:v>
              </c:pt>
              <c:pt idx="155">
                <c:v>39052</c:v>
              </c:pt>
              <c:pt idx="156">
                <c:v>39083</c:v>
              </c:pt>
              <c:pt idx="157">
                <c:v>39114</c:v>
              </c:pt>
              <c:pt idx="158">
                <c:v>39142</c:v>
              </c:pt>
              <c:pt idx="159">
                <c:v>39173</c:v>
              </c:pt>
              <c:pt idx="160">
                <c:v>39203</c:v>
              </c:pt>
              <c:pt idx="161">
                <c:v>39234</c:v>
              </c:pt>
              <c:pt idx="162">
                <c:v>39264</c:v>
              </c:pt>
              <c:pt idx="163">
                <c:v>39295</c:v>
              </c:pt>
              <c:pt idx="164">
                <c:v>39326</c:v>
              </c:pt>
              <c:pt idx="165">
                <c:v>39356</c:v>
              </c:pt>
              <c:pt idx="166">
                <c:v>39387</c:v>
              </c:pt>
              <c:pt idx="167">
                <c:v>39417</c:v>
              </c:pt>
              <c:pt idx="168">
                <c:v>39448</c:v>
              </c:pt>
              <c:pt idx="169">
                <c:v>39479</c:v>
              </c:pt>
              <c:pt idx="170">
                <c:v>39508</c:v>
              </c:pt>
              <c:pt idx="171">
                <c:v>39539</c:v>
              </c:pt>
              <c:pt idx="172">
                <c:v>39569</c:v>
              </c:pt>
              <c:pt idx="173">
                <c:v>39600</c:v>
              </c:pt>
              <c:pt idx="174">
                <c:v>39630</c:v>
              </c:pt>
              <c:pt idx="175">
                <c:v>39661</c:v>
              </c:pt>
              <c:pt idx="176">
                <c:v>39692</c:v>
              </c:pt>
              <c:pt idx="177">
                <c:v>39722</c:v>
              </c:pt>
              <c:pt idx="178">
                <c:v>39753</c:v>
              </c:pt>
              <c:pt idx="179">
                <c:v>39783</c:v>
              </c:pt>
              <c:pt idx="180">
                <c:v>39814</c:v>
              </c:pt>
              <c:pt idx="181">
                <c:v>39845</c:v>
              </c:pt>
              <c:pt idx="182">
                <c:v>39873</c:v>
              </c:pt>
              <c:pt idx="183">
                <c:v>39904</c:v>
              </c:pt>
              <c:pt idx="184">
                <c:v>39934</c:v>
              </c:pt>
              <c:pt idx="185">
                <c:v>39965</c:v>
              </c:pt>
              <c:pt idx="186">
                <c:v>39995</c:v>
              </c:pt>
              <c:pt idx="187">
                <c:v>40026</c:v>
              </c:pt>
              <c:pt idx="188">
                <c:v>40057</c:v>
              </c:pt>
              <c:pt idx="189">
                <c:v>40087</c:v>
              </c:pt>
              <c:pt idx="190">
                <c:v>40118</c:v>
              </c:pt>
              <c:pt idx="191">
                <c:v>40148</c:v>
              </c:pt>
              <c:pt idx="192">
                <c:v>40179</c:v>
              </c:pt>
              <c:pt idx="193">
                <c:v>40210</c:v>
              </c:pt>
              <c:pt idx="194">
                <c:v>40238</c:v>
              </c:pt>
              <c:pt idx="195">
                <c:v>40269</c:v>
              </c:pt>
              <c:pt idx="196">
                <c:v>40299</c:v>
              </c:pt>
              <c:pt idx="197">
                <c:v>40330</c:v>
              </c:pt>
              <c:pt idx="198">
                <c:v>40360</c:v>
              </c:pt>
              <c:pt idx="199">
                <c:v>40391</c:v>
              </c:pt>
              <c:pt idx="200">
                <c:v>40422</c:v>
              </c:pt>
              <c:pt idx="201">
                <c:v>40452</c:v>
              </c:pt>
              <c:pt idx="202">
                <c:v>40483</c:v>
              </c:pt>
              <c:pt idx="203">
                <c:v>40513</c:v>
              </c:pt>
              <c:pt idx="204">
                <c:v>40544</c:v>
              </c:pt>
              <c:pt idx="205">
                <c:v>40575</c:v>
              </c:pt>
              <c:pt idx="206">
                <c:v>40603</c:v>
              </c:pt>
              <c:pt idx="207">
                <c:v>40634</c:v>
              </c:pt>
              <c:pt idx="208">
                <c:v>40664</c:v>
              </c:pt>
              <c:pt idx="209">
                <c:v>40695</c:v>
              </c:pt>
              <c:pt idx="210">
                <c:v>40756</c:v>
              </c:pt>
              <c:pt idx="211">
                <c:v>40787</c:v>
              </c:pt>
              <c:pt idx="212">
                <c:v>40817</c:v>
              </c:pt>
              <c:pt idx="213">
                <c:v>40848</c:v>
              </c:pt>
              <c:pt idx="214">
                <c:v>40878</c:v>
              </c:pt>
              <c:pt idx="215">
                <c:v>40909</c:v>
              </c:pt>
              <c:pt idx="216">
                <c:v>40940</c:v>
              </c:pt>
              <c:pt idx="217">
                <c:v>40969</c:v>
              </c:pt>
              <c:pt idx="218">
                <c:v>41000</c:v>
              </c:pt>
              <c:pt idx="219">
                <c:v>41030</c:v>
              </c:pt>
              <c:pt idx="220">
                <c:v>41061</c:v>
              </c:pt>
              <c:pt idx="221">
                <c:v>41091</c:v>
              </c:pt>
              <c:pt idx="222">
                <c:v>41122</c:v>
              </c:pt>
              <c:pt idx="223">
                <c:v>41153</c:v>
              </c:pt>
              <c:pt idx="224">
                <c:v>41183</c:v>
              </c:pt>
              <c:pt idx="225">
                <c:v>41214</c:v>
              </c:pt>
              <c:pt idx="226">
                <c:v>41244</c:v>
              </c:pt>
              <c:pt idx="227">
                <c:v>41275</c:v>
              </c:pt>
              <c:pt idx="228">
                <c:v>41306</c:v>
              </c:pt>
              <c:pt idx="229">
                <c:v>41334</c:v>
              </c:pt>
              <c:pt idx="230">
                <c:v>41365</c:v>
              </c:pt>
              <c:pt idx="231">
                <c:v>41395</c:v>
              </c:pt>
              <c:pt idx="232">
                <c:v>41426</c:v>
              </c:pt>
              <c:pt idx="233">
                <c:v>41456</c:v>
              </c:pt>
              <c:pt idx="234">
                <c:v>41487</c:v>
              </c:pt>
              <c:pt idx="235">
                <c:v>41518</c:v>
              </c:pt>
              <c:pt idx="236">
                <c:v>41548</c:v>
              </c:pt>
              <c:pt idx="237">
                <c:v>41579</c:v>
              </c:pt>
              <c:pt idx="238">
                <c:v>41609</c:v>
              </c:pt>
              <c:pt idx="239">
                <c:v>41640</c:v>
              </c:pt>
            </c:numLit>
          </c:cat>
          <c:val>
            <c:numLit>
              <c:formatCode>General</c:formatCode>
              <c:ptCount val="241"/>
              <c:pt idx="0">
                <c:v>31609</c:v>
              </c:pt>
              <c:pt idx="1">
                <c:v>32289</c:v>
              </c:pt>
              <c:pt idx="2">
                <c:v>33271</c:v>
              </c:pt>
              <c:pt idx="3">
                <c:v>34556</c:v>
              </c:pt>
              <c:pt idx="4">
                <c:v>34840</c:v>
              </c:pt>
              <c:pt idx="5">
                <c:v>35047</c:v>
              </c:pt>
              <c:pt idx="6">
                <c:v>35287</c:v>
              </c:pt>
              <c:pt idx="7">
                <c:v>34004</c:v>
              </c:pt>
              <c:pt idx="8">
                <c:v>32118</c:v>
              </c:pt>
              <c:pt idx="9">
                <c:v>31308</c:v>
              </c:pt>
              <c:pt idx="10">
                <c:v>31240</c:v>
              </c:pt>
              <c:pt idx="11">
                <c:v>31248</c:v>
              </c:pt>
              <c:pt idx="12">
                <c:v>30812</c:v>
              </c:pt>
              <c:pt idx="13">
                <c:v>31540</c:v>
              </c:pt>
              <c:pt idx="14">
                <c:v>32546</c:v>
              </c:pt>
              <c:pt idx="15">
                <c:v>34898</c:v>
              </c:pt>
              <c:pt idx="16">
                <c:v>34998</c:v>
              </c:pt>
              <c:pt idx="17">
                <c:v>35606</c:v>
              </c:pt>
              <c:pt idx="18">
                <c:v>36088</c:v>
              </c:pt>
              <c:pt idx="19">
                <c:v>34618</c:v>
              </c:pt>
              <c:pt idx="20">
                <c:v>31580</c:v>
              </c:pt>
              <c:pt idx="21">
                <c:v>31949</c:v>
              </c:pt>
              <c:pt idx="22">
                <c:v>32799</c:v>
              </c:pt>
              <c:pt idx="23">
                <c:v>33480</c:v>
              </c:pt>
              <c:pt idx="24">
                <c:v>33154</c:v>
              </c:pt>
              <c:pt idx="25">
                <c:v>33890</c:v>
              </c:pt>
              <c:pt idx="26">
                <c:v>34939</c:v>
              </c:pt>
              <c:pt idx="27">
                <c:v>35543</c:v>
              </c:pt>
              <c:pt idx="28">
                <c:v>36056</c:v>
              </c:pt>
              <c:pt idx="29">
                <c:v>36000</c:v>
              </c:pt>
              <c:pt idx="30">
                <c:v>36092</c:v>
              </c:pt>
              <c:pt idx="31">
                <c:v>34379</c:v>
              </c:pt>
              <c:pt idx="32">
                <c:v>32375</c:v>
              </c:pt>
              <c:pt idx="33">
                <c:v>32250</c:v>
              </c:pt>
              <c:pt idx="34">
                <c:v>32309</c:v>
              </c:pt>
              <c:pt idx="35">
                <c:v>32108</c:v>
              </c:pt>
              <c:pt idx="36">
                <c:v>31893</c:v>
              </c:pt>
              <c:pt idx="37">
                <c:v>32213</c:v>
              </c:pt>
              <c:pt idx="38">
                <c:v>32840</c:v>
              </c:pt>
              <c:pt idx="39">
                <c:v>34530</c:v>
              </c:pt>
              <c:pt idx="40">
                <c:v>34748</c:v>
              </c:pt>
              <c:pt idx="41">
                <c:v>34762</c:v>
              </c:pt>
              <c:pt idx="42">
                <c:v>35667</c:v>
              </c:pt>
              <c:pt idx="43">
                <c:v>34779</c:v>
              </c:pt>
              <c:pt idx="44">
                <c:v>32468</c:v>
              </c:pt>
              <c:pt idx="45">
                <c:v>32136</c:v>
              </c:pt>
              <c:pt idx="46">
                <c:v>32035</c:v>
              </c:pt>
              <c:pt idx="47">
                <c:v>32241</c:v>
              </c:pt>
              <c:pt idx="48">
                <c:v>32168</c:v>
              </c:pt>
              <c:pt idx="49">
                <c:v>33181</c:v>
              </c:pt>
              <c:pt idx="50">
                <c:v>33625</c:v>
              </c:pt>
              <c:pt idx="51">
                <c:v>34718</c:v>
              </c:pt>
              <c:pt idx="52">
                <c:v>34911</c:v>
              </c:pt>
              <c:pt idx="53">
                <c:v>35045</c:v>
              </c:pt>
              <c:pt idx="54">
                <c:v>35918</c:v>
              </c:pt>
              <c:pt idx="55">
                <c:v>35038</c:v>
              </c:pt>
              <c:pt idx="56">
                <c:v>33440</c:v>
              </c:pt>
              <c:pt idx="57">
                <c:v>32960</c:v>
              </c:pt>
              <c:pt idx="58">
                <c:v>32559</c:v>
              </c:pt>
              <c:pt idx="59">
                <c:v>33017</c:v>
              </c:pt>
              <c:pt idx="60">
                <c:v>32445</c:v>
              </c:pt>
              <c:pt idx="61">
                <c:v>33220</c:v>
              </c:pt>
              <c:pt idx="62">
                <c:v>34190</c:v>
              </c:pt>
              <c:pt idx="63">
                <c:v>35382</c:v>
              </c:pt>
              <c:pt idx="64">
                <c:v>35411</c:v>
              </c:pt>
              <c:pt idx="65">
                <c:v>35971</c:v>
              </c:pt>
              <c:pt idx="66">
                <c:v>36027</c:v>
              </c:pt>
              <c:pt idx="67">
                <c:v>35209</c:v>
              </c:pt>
              <c:pt idx="68">
                <c:v>33633</c:v>
              </c:pt>
              <c:pt idx="69">
                <c:v>32968</c:v>
              </c:pt>
              <c:pt idx="70">
                <c:v>32863</c:v>
              </c:pt>
              <c:pt idx="71">
                <c:v>32727</c:v>
              </c:pt>
              <c:pt idx="72">
                <c:v>31376</c:v>
              </c:pt>
              <c:pt idx="73">
                <c:v>30628</c:v>
              </c:pt>
              <c:pt idx="74">
                <c:v>32400</c:v>
              </c:pt>
              <c:pt idx="75">
                <c:v>32198</c:v>
              </c:pt>
              <c:pt idx="76">
                <c:v>32006</c:v>
              </c:pt>
              <c:pt idx="77">
                <c:v>33676</c:v>
              </c:pt>
              <c:pt idx="78">
                <c:v>34288</c:v>
              </c:pt>
              <c:pt idx="79">
                <c:v>33773</c:v>
              </c:pt>
              <c:pt idx="80">
                <c:v>31852</c:v>
              </c:pt>
              <c:pt idx="81">
                <c:v>31990</c:v>
              </c:pt>
              <c:pt idx="82">
                <c:v>31980</c:v>
              </c:pt>
              <c:pt idx="83">
                <c:v>32312</c:v>
              </c:pt>
              <c:pt idx="84">
                <c:v>31730</c:v>
              </c:pt>
              <c:pt idx="85">
                <c:v>32719</c:v>
              </c:pt>
              <c:pt idx="86">
                <c:v>33074</c:v>
              </c:pt>
              <c:pt idx="87">
                <c:v>33284</c:v>
              </c:pt>
              <c:pt idx="88">
                <c:v>33786</c:v>
              </c:pt>
              <c:pt idx="89">
                <c:v>34245</c:v>
              </c:pt>
              <c:pt idx="90">
                <c:v>34773</c:v>
              </c:pt>
              <c:pt idx="91">
                <c:v>33860</c:v>
              </c:pt>
              <c:pt idx="92">
                <c:v>32078</c:v>
              </c:pt>
              <c:pt idx="93">
                <c:v>31270</c:v>
              </c:pt>
              <c:pt idx="94">
                <c:v>31624</c:v>
              </c:pt>
              <c:pt idx="95">
                <c:v>32173</c:v>
              </c:pt>
              <c:pt idx="96">
                <c:v>32470</c:v>
              </c:pt>
              <c:pt idx="97">
                <c:v>32992</c:v>
              </c:pt>
              <c:pt idx="98">
                <c:v>33901</c:v>
              </c:pt>
              <c:pt idx="99">
                <c:v>34855</c:v>
              </c:pt>
              <c:pt idx="100">
                <c:v>36085</c:v>
              </c:pt>
              <c:pt idx="101">
                <c:v>36352</c:v>
              </c:pt>
              <c:pt idx="102">
                <c:v>37916</c:v>
              </c:pt>
              <c:pt idx="103">
                <c:v>37758</c:v>
              </c:pt>
              <c:pt idx="104">
                <c:v>34986</c:v>
              </c:pt>
              <c:pt idx="105">
                <c:v>34278</c:v>
              </c:pt>
              <c:pt idx="106">
                <c:v>34442</c:v>
              </c:pt>
              <c:pt idx="107">
                <c:v>34256</c:v>
              </c:pt>
              <c:pt idx="108">
                <c:v>34555</c:v>
              </c:pt>
              <c:pt idx="109">
                <c:v>35268</c:v>
              </c:pt>
              <c:pt idx="110">
                <c:v>35735</c:v>
              </c:pt>
              <c:pt idx="111">
                <c:v>36870</c:v>
              </c:pt>
              <c:pt idx="112">
                <c:v>37757</c:v>
              </c:pt>
              <c:pt idx="113">
                <c:v>38072</c:v>
              </c:pt>
              <c:pt idx="114">
                <c:v>39038</c:v>
              </c:pt>
              <c:pt idx="115">
                <c:v>38141</c:v>
              </c:pt>
              <c:pt idx="116">
                <c:v>36162</c:v>
              </c:pt>
              <c:pt idx="117">
                <c:v>35692</c:v>
              </c:pt>
              <c:pt idx="118">
                <c:v>36640</c:v>
              </c:pt>
              <c:pt idx="119">
                <c:v>37441</c:v>
              </c:pt>
              <c:pt idx="120">
                <c:v>37497</c:v>
              </c:pt>
              <c:pt idx="121">
                <c:v>38106</c:v>
              </c:pt>
              <c:pt idx="122">
                <c:v>39107</c:v>
              </c:pt>
              <c:pt idx="123">
                <c:v>40736</c:v>
              </c:pt>
              <c:pt idx="124">
                <c:v>41106</c:v>
              </c:pt>
              <c:pt idx="125">
                <c:v>42138</c:v>
              </c:pt>
              <c:pt idx="126">
                <c:v>42703</c:v>
              </c:pt>
              <c:pt idx="127">
                <c:v>38458</c:v>
              </c:pt>
              <c:pt idx="128">
                <c:v>37211</c:v>
              </c:pt>
              <c:pt idx="129">
                <c:v>36756</c:v>
              </c:pt>
              <c:pt idx="130">
                <c:v>38011</c:v>
              </c:pt>
              <c:pt idx="131">
                <c:v>39132</c:v>
              </c:pt>
              <c:pt idx="132">
                <c:v>39063</c:v>
              </c:pt>
              <c:pt idx="133">
                <c:v>38464</c:v>
              </c:pt>
              <c:pt idx="134">
                <c:v>38559</c:v>
              </c:pt>
              <c:pt idx="135">
                <c:v>39779</c:v>
              </c:pt>
              <c:pt idx="136">
                <c:v>39709</c:v>
              </c:pt>
              <c:pt idx="137">
                <c:v>40185</c:v>
              </c:pt>
              <c:pt idx="138">
                <c:v>41439</c:v>
              </c:pt>
              <c:pt idx="139">
                <c:v>39317</c:v>
              </c:pt>
              <c:pt idx="140">
                <c:v>37354</c:v>
              </c:pt>
              <c:pt idx="141">
                <c:v>37475</c:v>
              </c:pt>
              <c:pt idx="142">
                <c:v>38435</c:v>
              </c:pt>
              <c:pt idx="143">
                <c:v>39410</c:v>
              </c:pt>
              <c:pt idx="144">
                <c:v>39790</c:v>
              </c:pt>
              <c:pt idx="145">
                <c:v>40395</c:v>
              </c:pt>
              <c:pt idx="146">
                <c:v>41299</c:v>
              </c:pt>
              <c:pt idx="147">
                <c:v>41724</c:v>
              </c:pt>
              <c:pt idx="148">
                <c:v>41561</c:v>
              </c:pt>
              <c:pt idx="149">
                <c:v>40555</c:v>
              </c:pt>
              <c:pt idx="150">
                <c:v>40942</c:v>
              </c:pt>
              <c:pt idx="151">
                <c:v>39735</c:v>
              </c:pt>
              <c:pt idx="152">
                <c:v>38267</c:v>
              </c:pt>
              <c:pt idx="153">
                <c:v>37867</c:v>
              </c:pt>
              <c:pt idx="154">
                <c:v>39199</c:v>
              </c:pt>
              <c:pt idx="155">
                <c:v>40183</c:v>
              </c:pt>
              <c:pt idx="156">
                <c:v>39919</c:v>
              </c:pt>
              <c:pt idx="157">
                <c:v>40991</c:v>
              </c:pt>
              <c:pt idx="158">
                <c:v>41331</c:v>
              </c:pt>
              <c:pt idx="159">
                <c:v>42545</c:v>
              </c:pt>
              <c:pt idx="160">
                <c:v>42848</c:v>
              </c:pt>
              <c:pt idx="161">
                <c:v>43179</c:v>
              </c:pt>
              <c:pt idx="162">
                <c:v>43557</c:v>
              </c:pt>
              <c:pt idx="163">
                <c:v>44324</c:v>
              </c:pt>
              <c:pt idx="164">
                <c:v>43830</c:v>
              </c:pt>
              <c:pt idx="165">
                <c:v>43517</c:v>
              </c:pt>
              <c:pt idx="166">
                <c:v>44415</c:v>
              </c:pt>
              <c:pt idx="167">
                <c:v>44394</c:v>
              </c:pt>
              <c:pt idx="168">
                <c:v>44279</c:v>
              </c:pt>
              <c:pt idx="169">
                <c:v>44597</c:v>
              </c:pt>
              <c:pt idx="170">
                <c:v>45213</c:v>
              </c:pt>
              <c:pt idx="171">
                <c:v>45745</c:v>
              </c:pt>
              <c:pt idx="172">
                <c:v>46306</c:v>
              </c:pt>
              <c:pt idx="173">
                <c:v>46252</c:v>
              </c:pt>
              <c:pt idx="174">
                <c:v>46755</c:v>
              </c:pt>
              <c:pt idx="175">
                <c:v>47211</c:v>
              </c:pt>
              <c:pt idx="176">
                <c:v>46112</c:v>
              </c:pt>
              <c:pt idx="177">
                <c:v>46447</c:v>
              </c:pt>
              <c:pt idx="178">
                <c:v>46898</c:v>
              </c:pt>
              <c:pt idx="179">
                <c:v>46826</c:v>
              </c:pt>
              <c:pt idx="180">
                <c:v>46319</c:v>
              </c:pt>
              <c:pt idx="181">
                <c:v>46273</c:v>
              </c:pt>
              <c:pt idx="182">
                <c:v>46369</c:v>
              </c:pt>
              <c:pt idx="183">
                <c:v>47131</c:v>
              </c:pt>
              <c:pt idx="184">
                <c:v>47086</c:v>
              </c:pt>
              <c:pt idx="185">
                <c:v>46865</c:v>
              </c:pt>
              <c:pt idx="186">
                <c:v>47015</c:v>
              </c:pt>
              <c:pt idx="187">
                <c:v>47036</c:v>
              </c:pt>
              <c:pt idx="188">
                <c:v>46326</c:v>
              </c:pt>
              <c:pt idx="189">
                <c:v>46179</c:v>
              </c:pt>
              <c:pt idx="190">
                <c:v>46296</c:v>
              </c:pt>
              <c:pt idx="191">
                <c:v>46218</c:v>
              </c:pt>
              <c:pt idx="192">
                <c:v>45583</c:v>
              </c:pt>
              <c:pt idx="193">
                <c:v>45510</c:v>
              </c:pt>
              <c:pt idx="194">
                <c:v>45673</c:v>
              </c:pt>
              <c:pt idx="195">
                <c:v>45909</c:v>
              </c:pt>
              <c:pt idx="196">
                <c:v>45641</c:v>
              </c:pt>
              <c:pt idx="197">
                <c:v>45714</c:v>
              </c:pt>
              <c:pt idx="198">
                <c:v>46150</c:v>
              </c:pt>
              <c:pt idx="199">
                <c:v>45493</c:v>
              </c:pt>
              <c:pt idx="200">
                <c:v>45563</c:v>
              </c:pt>
              <c:pt idx="201">
                <c:v>45291</c:v>
              </c:pt>
              <c:pt idx="202">
                <c:v>45371</c:v>
              </c:pt>
              <c:pt idx="203">
                <c:v>45303</c:v>
              </c:pt>
              <c:pt idx="204">
                <c:v>44842</c:v>
              </c:pt>
              <c:pt idx="205">
                <c:v>45410</c:v>
              </c:pt>
              <c:pt idx="206">
                <c:v>45935</c:v>
              </c:pt>
              <c:pt idx="207">
                <c:v>47192</c:v>
              </c:pt>
              <c:pt idx="208">
                <c:v>47702</c:v>
              </c:pt>
              <c:pt idx="209">
                <c:v>48011</c:v>
              </c:pt>
              <c:pt idx="210">
                <c:v>47940</c:v>
              </c:pt>
              <c:pt idx="211">
                <c:v>47546</c:v>
              </c:pt>
              <c:pt idx="212">
                <c:v>47690</c:v>
              </c:pt>
              <c:pt idx="213">
                <c:v>48255</c:v>
              </c:pt>
              <c:pt idx="214">
                <c:v>48675</c:v>
              </c:pt>
              <c:pt idx="215">
                <c:v>48508</c:v>
              </c:pt>
              <c:pt idx="216">
                <c:v>49236</c:v>
              </c:pt>
              <c:pt idx="217">
                <c:v>49933</c:v>
              </c:pt>
              <c:pt idx="218">
                <c:v>50134</c:v>
              </c:pt>
              <c:pt idx="219">
                <c:v>50300</c:v>
              </c:pt>
              <c:pt idx="220">
                <c:v>50159</c:v>
              </c:pt>
              <c:pt idx="221">
                <c:v>50235</c:v>
              </c:pt>
              <c:pt idx="222">
                <c:v>50281</c:v>
              </c:pt>
              <c:pt idx="223">
                <c:v>49859</c:v>
              </c:pt>
              <c:pt idx="224">
                <c:v>49789</c:v>
              </c:pt>
              <c:pt idx="225">
                <c:v>50404</c:v>
              </c:pt>
              <c:pt idx="226">
                <c:v>50729</c:v>
              </c:pt>
              <c:pt idx="227">
                <c:v>50118</c:v>
              </c:pt>
              <c:pt idx="228">
                <c:v>49992</c:v>
              </c:pt>
              <c:pt idx="229">
                <c:v>50196</c:v>
              </c:pt>
              <c:pt idx="230">
                <c:v>50327</c:v>
              </c:pt>
              <c:pt idx="231">
                <c:v>50852</c:v>
              </c:pt>
              <c:pt idx="232">
                <c:v>50779</c:v>
              </c:pt>
              <c:pt idx="233">
                <c:v>51251</c:v>
              </c:pt>
              <c:pt idx="234">
                <c:v>51229</c:v>
              </c:pt>
              <c:pt idx="235">
                <c:v>50484</c:v>
              </c:pt>
              <c:pt idx="236">
                <c:v>50515</c:v>
              </c:pt>
              <c:pt idx="237">
                <c:v>49993</c:v>
              </c:pt>
              <c:pt idx="238">
                <c:v>50546</c:v>
              </c:pt>
              <c:pt idx="239">
                <c:v>50453</c:v>
              </c:pt>
            </c:numLit>
          </c:val>
          <c:smooth val="0"/>
        </c:ser>
        <c:ser>
          <c:idx val="2"/>
          <c:order val="2"/>
          <c:tx>
            <c:v>Ensemble de la population écrouée puis écrouée détenue depuis le 1er janvier 2004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41"/>
              <c:pt idx="0">
                <c:v>34335</c:v>
              </c:pt>
              <c:pt idx="1">
                <c:v>34366</c:v>
              </c:pt>
              <c:pt idx="2">
                <c:v>34394</c:v>
              </c:pt>
              <c:pt idx="3">
                <c:v>34425</c:v>
              </c:pt>
              <c:pt idx="4">
                <c:v>34455</c:v>
              </c:pt>
              <c:pt idx="5">
                <c:v>34486</c:v>
              </c:pt>
              <c:pt idx="6">
                <c:v>34516</c:v>
              </c:pt>
              <c:pt idx="7">
                <c:v>34547</c:v>
              </c:pt>
              <c:pt idx="8">
                <c:v>34578</c:v>
              </c:pt>
              <c:pt idx="9">
                <c:v>34608</c:v>
              </c:pt>
              <c:pt idx="10">
                <c:v>34639</c:v>
              </c:pt>
              <c:pt idx="11">
                <c:v>34669</c:v>
              </c:pt>
              <c:pt idx="12">
                <c:v>34700</c:v>
              </c:pt>
              <c:pt idx="13">
                <c:v>34731</c:v>
              </c:pt>
              <c:pt idx="14">
                <c:v>34759</c:v>
              </c:pt>
              <c:pt idx="15">
                <c:v>34790</c:v>
              </c:pt>
              <c:pt idx="16">
                <c:v>34820</c:v>
              </c:pt>
              <c:pt idx="17">
                <c:v>34851</c:v>
              </c:pt>
              <c:pt idx="18">
                <c:v>34881</c:v>
              </c:pt>
              <c:pt idx="19">
                <c:v>34912</c:v>
              </c:pt>
              <c:pt idx="20">
                <c:v>34943</c:v>
              </c:pt>
              <c:pt idx="21">
                <c:v>34973</c:v>
              </c:pt>
              <c:pt idx="22">
                <c:v>35004</c:v>
              </c:pt>
              <c:pt idx="23">
                <c:v>35034</c:v>
              </c:pt>
              <c:pt idx="24">
                <c:v>35065</c:v>
              </c:pt>
              <c:pt idx="25">
                <c:v>35096</c:v>
              </c:pt>
              <c:pt idx="26">
                <c:v>35125</c:v>
              </c:pt>
              <c:pt idx="27">
                <c:v>35156</c:v>
              </c:pt>
              <c:pt idx="28">
                <c:v>35186</c:v>
              </c:pt>
              <c:pt idx="29">
                <c:v>35217</c:v>
              </c:pt>
              <c:pt idx="30">
                <c:v>35247</c:v>
              </c:pt>
              <c:pt idx="31">
                <c:v>35278</c:v>
              </c:pt>
              <c:pt idx="32">
                <c:v>35309</c:v>
              </c:pt>
              <c:pt idx="33">
                <c:v>35339</c:v>
              </c:pt>
              <c:pt idx="34">
                <c:v>35370</c:v>
              </c:pt>
              <c:pt idx="35">
                <c:v>35400</c:v>
              </c:pt>
              <c:pt idx="36">
                <c:v>35431</c:v>
              </c:pt>
              <c:pt idx="37">
                <c:v>35462</c:v>
              </c:pt>
              <c:pt idx="38">
                <c:v>35490</c:v>
              </c:pt>
              <c:pt idx="39">
                <c:v>35521</c:v>
              </c:pt>
              <c:pt idx="40">
                <c:v>35551</c:v>
              </c:pt>
              <c:pt idx="41">
                <c:v>35582</c:v>
              </c:pt>
              <c:pt idx="42">
                <c:v>35612</c:v>
              </c:pt>
              <c:pt idx="43">
                <c:v>35643</c:v>
              </c:pt>
              <c:pt idx="44">
                <c:v>35674</c:v>
              </c:pt>
              <c:pt idx="45">
                <c:v>35704</c:v>
              </c:pt>
              <c:pt idx="46">
                <c:v>35735</c:v>
              </c:pt>
              <c:pt idx="47">
                <c:v>35765</c:v>
              </c:pt>
              <c:pt idx="48">
                <c:v>35796</c:v>
              </c:pt>
              <c:pt idx="49">
                <c:v>35827</c:v>
              </c:pt>
              <c:pt idx="50">
                <c:v>35855</c:v>
              </c:pt>
              <c:pt idx="51">
                <c:v>35886</c:v>
              </c:pt>
              <c:pt idx="52">
                <c:v>35916</c:v>
              </c:pt>
              <c:pt idx="53">
                <c:v>35947</c:v>
              </c:pt>
              <c:pt idx="54">
                <c:v>35977</c:v>
              </c:pt>
              <c:pt idx="55">
                <c:v>36008</c:v>
              </c:pt>
              <c:pt idx="56">
                <c:v>36039</c:v>
              </c:pt>
              <c:pt idx="57">
                <c:v>36069</c:v>
              </c:pt>
              <c:pt idx="58">
                <c:v>36100</c:v>
              </c:pt>
              <c:pt idx="59">
                <c:v>36130</c:v>
              </c:pt>
              <c:pt idx="60">
                <c:v>36161</c:v>
              </c:pt>
              <c:pt idx="61">
                <c:v>36192</c:v>
              </c:pt>
              <c:pt idx="62">
                <c:v>36220</c:v>
              </c:pt>
              <c:pt idx="63">
                <c:v>36251</c:v>
              </c:pt>
              <c:pt idx="64">
                <c:v>36281</c:v>
              </c:pt>
              <c:pt idx="65">
                <c:v>36312</c:v>
              </c:pt>
              <c:pt idx="66">
                <c:v>36342</c:v>
              </c:pt>
              <c:pt idx="67">
                <c:v>36373</c:v>
              </c:pt>
              <c:pt idx="68">
                <c:v>36404</c:v>
              </c:pt>
              <c:pt idx="69">
                <c:v>36434</c:v>
              </c:pt>
              <c:pt idx="70">
                <c:v>36465</c:v>
              </c:pt>
              <c:pt idx="71">
                <c:v>36495</c:v>
              </c:pt>
              <c:pt idx="72">
                <c:v>36526</c:v>
              </c:pt>
              <c:pt idx="73">
                <c:v>36557</c:v>
              </c:pt>
              <c:pt idx="74">
                <c:v>36586</c:v>
              </c:pt>
              <c:pt idx="75">
                <c:v>36617</c:v>
              </c:pt>
              <c:pt idx="76">
                <c:v>36647</c:v>
              </c:pt>
              <c:pt idx="77">
                <c:v>36678</c:v>
              </c:pt>
              <c:pt idx="78">
                <c:v>36708</c:v>
              </c:pt>
              <c:pt idx="79">
                <c:v>36739</c:v>
              </c:pt>
              <c:pt idx="80">
                <c:v>36770</c:v>
              </c:pt>
              <c:pt idx="81">
                <c:v>36800</c:v>
              </c:pt>
              <c:pt idx="82">
                <c:v>36831</c:v>
              </c:pt>
              <c:pt idx="83">
                <c:v>36861</c:v>
              </c:pt>
              <c:pt idx="84">
                <c:v>36892</c:v>
              </c:pt>
              <c:pt idx="85">
                <c:v>36923</c:v>
              </c:pt>
              <c:pt idx="86">
                <c:v>36951</c:v>
              </c:pt>
              <c:pt idx="87">
                <c:v>36982</c:v>
              </c:pt>
              <c:pt idx="88">
                <c:v>37012</c:v>
              </c:pt>
              <c:pt idx="89">
                <c:v>37043</c:v>
              </c:pt>
              <c:pt idx="90">
                <c:v>37073</c:v>
              </c:pt>
              <c:pt idx="91">
                <c:v>37104</c:v>
              </c:pt>
              <c:pt idx="92">
                <c:v>37135</c:v>
              </c:pt>
              <c:pt idx="93">
                <c:v>37165</c:v>
              </c:pt>
              <c:pt idx="94">
                <c:v>37196</c:v>
              </c:pt>
              <c:pt idx="95">
                <c:v>37226</c:v>
              </c:pt>
              <c:pt idx="96">
                <c:v>37257</c:v>
              </c:pt>
              <c:pt idx="97">
                <c:v>37288</c:v>
              </c:pt>
              <c:pt idx="98">
                <c:v>37316</c:v>
              </c:pt>
              <c:pt idx="99">
                <c:v>37347</c:v>
              </c:pt>
              <c:pt idx="100">
                <c:v>37377</c:v>
              </c:pt>
              <c:pt idx="101">
                <c:v>37408</c:v>
              </c:pt>
              <c:pt idx="102">
                <c:v>37438</c:v>
              </c:pt>
              <c:pt idx="103">
                <c:v>37469</c:v>
              </c:pt>
              <c:pt idx="104">
                <c:v>37500</c:v>
              </c:pt>
              <c:pt idx="105">
                <c:v>37530</c:v>
              </c:pt>
              <c:pt idx="106">
                <c:v>37561</c:v>
              </c:pt>
              <c:pt idx="107">
                <c:v>37591</c:v>
              </c:pt>
              <c:pt idx="108">
                <c:v>37622</c:v>
              </c:pt>
              <c:pt idx="109">
                <c:v>37653</c:v>
              </c:pt>
              <c:pt idx="110">
                <c:v>37681</c:v>
              </c:pt>
              <c:pt idx="111">
                <c:v>37712</c:v>
              </c:pt>
              <c:pt idx="112">
                <c:v>37742</c:v>
              </c:pt>
              <c:pt idx="113">
                <c:v>37773</c:v>
              </c:pt>
              <c:pt idx="114">
                <c:v>37803</c:v>
              </c:pt>
              <c:pt idx="115">
                <c:v>37834</c:v>
              </c:pt>
              <c:pt idx="116">
                <c:v>37865</c:v>
              </c:pt>
              <c:pt idx="117">
                <c:v>37895</c:v>
              </c:pt>
              <c:pt idx="118">
                <c:v>37926</c:v>
              </c:pt>
              <c:pt idx="119">
                <c:v>37956</c:v>
              </c:pt>
              <c:pt idx="120">
                <c:v>37987</c:v>
              </c:pt>
              <c:pt idx="121">
                <c:v>38018</c:v>
              </c:pt>
              <c:pt idx="122">
                <c:v>38047</c:v>
              </c:pt>
              <c:pt idx="123">
                <c:v>38078</c:v>
              </c:pt>
              <c:pt idx="124">
                <c:v>38108</c:v>
              </c:pt>
              <c:pt idx="125">
                <c:v>38139</c:v>
              </c:pt>
              <c:pt idx="126">
                <c:v>38169</c:v>
              </c:pt>
              <c:pt idx="127">
                <c:v>38200</c:v>
              </c:pt>
              <c:pt idx="128">
                <c:v>38231</c:v>
              </c:pt>
              <c:pt idx="129">
                <c:v>38261</c:v>
              </c:pt>
              <c:pt idx="130">
                <c:v>38292</c:v>
              </c:pt>
              <c:pt idx="131">
                <c:v>38322</c:v>
              </c:pt>
              <c:pt idx="132">
                <c:v>38353</c:v>
              </c:pt>
              <c:pt idx="133">
                <c:v>38384</c:v>
              </c:pt>
              <c:pt idx="134">
                <c:v>38412</c:v>
              </c:pt>
              <c:pt idx="135">
                <c:v>38443</c:v>
              </c:pt>
              <c:pt idx="136">
                <c:v>38473</c:v>
              </c:pt>
              <c:pt idx="137">
                <c:v>38504</c:v>
              </c:pt>
              <c:pt idx="138">
                <c:v>38534</c:v>
              </c:pt>
              <c:pt idx="139">
                <c:v>38565</c:v>
              </c:pt>
              <c:pt idx="140">
                <c:v>38596</c:v>
              </c:pt>
              <c:pt idx="141">
                <c:v>38626</c:v>
              </c:pt>
              <c:pt idx="142">
                <c:v>38657</c:v>
              </c:pt>
              <c:pt idx="143">
                <c:v>38687</c:v>
              </c:pt>
              <c:pt idx="144">
                <c:v>38718</c:v>
              </c:pt>
              <c:pt idx="145">
                <c:v>38749</c:v>
              </c:pt>
              <c:pt idx="146">
                <c:v>38777</c:v>
              </c:pt>
              <c:pt idx="147">
                <c:v>38808</c:v>
              </c:pt>
              <c:pt idx="148">
                <c:v>38838</c:v>
              </c:pt>
              <c:pt idx="149">
                <c:v>38869</c:v>
              </c:pt>
              <c:pt idx="150">
                <c:v>38899</c:v>
              </c:pt>
              <c:pt idx="151">
                <c:v>38930</c:v>
              </c:pt>
              <c:pt idx="152">
                <c:v>38961</c:v>
              </c:pt>
              <c:pt idx="153">
                <c:v>38991</c:v>
              </c:pt>
              <c:pt idx="154">
                <c:v>39022</c:v>
              </c:pt>
              <c:pt idx="155">
                <c:v>39052</c:v>
              </c:pt>
              <c:pt idx="156">
                <c:v>39083</c:v>
              </c:pt>
              <c:pt idx="157">
                <c:v>39114</c:v>
              </c:pt>
              <c:pt idx="158">
                <c:v>39142</c:v>
              </c:pt>
              <c:pt idx="159">
                <c:v>39173</c:v>
              </c:pt>
              <c:pt idx="160">
                <c:v>39203</c:v>
              </c:pt>
              <c:pt idx="161">
                <c:v>39234</c:v>
              </c:pt>
              <c:pt idx="162">
                <c:v>39264</c:v>
              </c:pt>
              <c:pt idx="163">
                <c:v>39295</c:v>
              </c:pt>
              <c:pt idx="164">
                <c:v>39326</c:v>
              </c:pt>
              <c:pt idx="165">
                <c:v>39356</c:v>
              </c:pt>
              <c:pt idx="166">
                <c:v>39387</c:v>
              </c:pt>
              <c:pt idx="167">
                <c:v>39417</c:v>
              </c:pt>
              <c:pt idx="168">
                <c:v>39448</c:v>
              </c:pt>
              <c:pt idx="169">
                <c:v>39479</c:v>
              </c:pt>
              <c:pt idx="170">
                <c:v>39508</c:v>
              </c:pt>
              <c:pt idx="171">
                <c:v>39539</c:v>
              </c:pt>
              <c:pt idx="172">
                <c:v>39569</c:v>
              </c:pt>
              <c:pt idx="173">
                <c:v>39600</c:v>
              </c:pt>
              <c:pt idx="174">
                <c:v>39630</c:v>
              </c:pt>
              <c:pt idx="175">
                <c:v>39661</c:v>
              </c:pt>
              <c:pt idx="176">
                <c:v>39692</c:v>
              </c:pt>
              <c:pt idx="177">
                <c:v>39722</c:v>
              </c:pt>
              <c:pt idx="178">
                <c:v>39753</c:v>
              </c:pt>
              <c:pt idx="179">
                <c:v>39783</c:v>
              </c:pt>
              <c:pt idx="180">
                <c:v>39814</c:v>
              </c:pt>
              <c:pt idx="181">
                <c:v>39845</c:v>
              </c:pt>
              <c:pt idx="182">
                <c:v>39873</c:v>
              </c:pt>
              <c:pt idx="183">
                <c:v>39904</c:v>
              </c:pt>
              <c:pt idx="184">
                <c:v>39934</c:v>
              </c:pt>
              <c:pt idx="185">
                <c:v>39965</c:v>
              </c:pt>
              <c:pt idx="186">
                <c:v>39995</c:v>
              </c:pt>
              <c:pt idx="187">
                <c:v>40026</c:v>
              </c:pt>
              <c:pt idx="188">
                <c:v>40057</c:v>
              </c:pt>
              <c:pt idx="189">
                <c:v>40087</c:v>
              </c:pt>
              <c:pt idx="190">
                <c:v>40118</c:v>
              </c:pt>
              <c:pt idx="191">
                <c:v>40148</c:v>
              </c:pt>
              <c:pt idx="192">
                <c:v>40179</c:v>
              </c:pt>
              <c:pt idx="193">
                <c:v>40210</c:v>
              </c:pt>
              <c:pt idx="194">
                <c:v>40238</c:v>
              </c:pt>
              <c:pt idx="195">
                <c:v>40269</c:v>
              </c:pt>
              <c:pt idx="196">
                <c:v>40299</c:v>
              </c:pt>
              <c:pt idx="197">
                <c:v>40330</c:v>
              </c:pt>
              <c:pt idx="198">
                <c:v>40360</c:v>
              </c:pt>
              <c:pt idx="199">
                <c:v>40391</c:v>
              </c:pt>
              <c:pt idx="200">
                <c:v>40422</c:v>
              </c:pt>
              <c:pt idx="201">
                <c:v>40452</c:v>
              </c:pt>
              <c:pt idx="202">
                <c:v>40483</c:v>
              </c:pt>
              <c:pt idx="203">
                <c:v>40513</c:v>
              </c:pt>
              <c:pt idx="204">
                <c:v>40544</c:v>
              </c:pt>
              <c:pt idx="205">
                <c:v>40575</c:v>
              </c:pt>
              <c:pt idx="206">
                <c:v>40603</c:v>
              </c:pt>
              <c:pt idx="207">
                <c:v>40634</c:v>
              </c:pt>
              <c:pt idx="208">
                <c:v>40664</c:v>
              </c:pt>
              <c:pt idx="209">
                <c:v>40695</c:v>
              </c:pt>
              <c:pt idx="210">
                <c:v>40756</c:v>
              </c:pt>
              <c:pt idx="211">
                <c:v>40787</c:v>
              </c:pt>
              <c:pt idx="212">
                <c:v>40817</c:v>
              </c:pt>
              <c:pt idx="213">
                <c:v>40848</c:v>
              </c:pt>
              <c:pt idx="214">
                <c:v>40878</c:v>
              </c:pt>
              <c:pt idx="215">
                <c:v>40909</c:v>
              </c:pt>
              <c:pt idx="216">
                <c:v>40940</c:v>
              </c:pt>
              <c:pt idx="217">
                <c:v>40969</c:v>
              </c:pt>
              <c:pt idx="218">
                <c:v>41000</c:v>
              </c:pt>
              <c:pt idx="219">
                <c:v>41030</c:v>
              </c:pt>
              <c:pt idx="220">
                <c:v>41061</c:v>
              </c:pt>
              <c:pt idx="221">
                <c:v>41091</c:v>
              </c:pt>
              <c:pt idx="222">
                <c:v>41122</c:v>
              </c:pt>
              <c:pt idx="223">
                <c:v>41153</c:v>
              </c:pt>
              <c:pt idx="224">
                <c:v>41183</c:v>
              </c:pt>
              <c:pt idx="225">
                <c:v>41214</c:v>
              </c:pt>
              <c:pt idx="226">
                <c:v>41244</c:v>
              </c:pt>
              <c:pt idx="227">
                <c:v>41275</c:v>
              </c:pt>
              <c:pt idx="228">
                <c:v>41306</c:v>
              </c:pt>
              <c:pt idx="229">
                <c:v>41334</c:v>
              </c:pt>
              <c:pt idx="230">
                <c:v>41365</c:v>
              </c:pt>
              <c:pt idx="231">
                <c:v>41395</c:v>
              </c:pt>
              <c:pt idx="232">
                <c:v>41426</c:v>
              </c:pt>
              <c:pt idx="233">
                <c:v>41456</c:v>
              </c:pt>
              <c:pt idx="234">
                <c:v>41487</c:v>
              </c:pt>
              <c:pt idx="235">
                <c:v>41518</c:v>
              </c:pt>
              <c:pt idx="236">
                <c:v>41548</c:v>
              </c:pt>
              <c:pt idx="237">
                <c:v>41579</c:v>
              </c:pt>
              <c:pt idx="238">
                <c:v>41609</c:v>
              </c:pt>
              <c:pt idx="239">
                <c:v>41640</c:v>
              </c:pt>
            </c:numLit>
          </c:cat>
          <c:val>
            <c:numLit>
              <c:formatCode>General</c:formatCode>
              <c:ptCount val="241"/>
              <c:pt idx="0">
                <c:v>52555</c:v>
              </c:pt>
              <c:pt idx="1">
                <c:v>54869</c:v>
              </c:pt>
              <c:pt idx="2">
                <c:v>55944</c:v>
              </c:pt>
              <c:pt idx="3">
                <c:v>57200</c:v>
              </c:pt>
              <c:pt idx="4">
                <c:v>57457</c:v>
              </c:pt>
              <c:pt idx="5">
                <c:v>57477</c:v>
              </c:pt>
              <c:pt idx="6">
                <c:v>57783</c:v>
              </c:pt>
              <c:pt idx="7">
                <c:v>55448</c:v>
              </c:pt>
              <c:pt idx="8">
                <c:v>53758</c:v>
              </c:pt>
              <c:pt idx="9">
                <c:v>53581</c:v>
              </c:pt>
              <c:pt idx="10">
                <c:v>54271</c:v>
              </c:pt>
              <c:pt idx="11">
                <c:v>54675</c:v>
              </c:pt>
              <c:pt idx="12">
                <c:v>53905</c:v>
              </c:pt>
              <c:pt idx="13">
                <c:v>55428</c:v>
              </c:pt>
              <c:pt idx="14">
                <c:v>56622</c:v>
              </c:pt>
              <c:pt idx="15">
                <c:v>57667</c:v>
              </c:pt>
              <c:pt idx="16">
                <c:v>57782</c:v>
              </c:pt>
              <c:pt idx="17">
                <c:v>57638</c:v>
              </c:pt>
              <c:pt idx="18">
                <c:v>58170</c:v>
              </c:pt>
              <c:pt idx="19">
                <c:v>56145</c:v>
              </c:pt>
              <c:pt idx="20">
                <c:v>53178</c:v>
              </c:pt>
              <c:pt idx="21">
                <c:v>53631</c:v>
              </c:pt>
              <c:pt idx="22">
                <c:v>55289</c:v>
              </c:pt>
              <c:pt idx="23">
                <c:v>56402</c:v>
              </c:pt>
              <c:pt idx="24">
                <c:v>55043</c:v>
              </c:pt>
              <c:pt idx="25">
                <c:v>56582</c:v>
              </c:pt>
              <c:pt idx="26">
                <c:v>57744</c:v>
              </c:pt>
              <c:pt idx="27">
                <c:v>58705</c:v>
              </c:pt>
              <c:pt idx="28">
                <c:v>58823</c:v>
              </c:pt>
              <c:pt idx="29">
                <c:v>58856</c:v>
              </c:pt>
              <c:pt idx="30">
                <c:v>58616</c:v>
              </c:pt>
              <c:pt idx="31">
                <c:v>55833</c:v>
              </c:pt>
              <c:pt idx="32">
                <c:v>54014</c:v>
              </c:pt>
              <c:pt idx="33">
                <c:v>54222</c:v>
              </c:pt>
              <c:pt idx="34">
                <c:v>54731</c:v>
              </c:pt>
              <c:pt idx="35">
                <c:v>55096</c:v>
              </c:pt>
              <c:pt idx="36">
                <c:v>54496</c:v>
              </c:pt>
              <c:pt idx="37">
                <c:v>55584</c:v>
              </c:pt>
              <c:pt idx="38">
                <c:v>56625</c:v>
              </c:pt>
              <c:pt idx="39">
                <c:v>57836</c:v>
              </c:pt>
              <c:pt idx="40">
                <c:v>57379</c:v>
              </c:pt>
              <c:pt idx="41">
                <c:v>57620</c:v>
              </c:pt>
              <c:pt idx="42">
                <c:v>58366</c:v>
              </c:pt>
              <c:pt idx="43">
                <c:v>56411</c:v>
              </c:pt>
              <c:pt idx="44">
                <c:v>54442</c:v>
              </c:pt>
              <c:pt idx="45">
                <c:v>53976</c:v>
              </c:pt>
              <c:pt idx="46">
                <c:v>54294</c:v>
              </c:pt>
              <c:pt idx="47">
                <c:v>55061</c:v>
              </c:pt>
              <c:pt idx="48">
                <c:v>53844</c:v>
              </c:pt>
              <c:pt idx="49">
                <c:v>55393</c:v>
              </c:pt>
              <c:pt idx="50">
                <c:v>56230</c:v>
              </c:pt>
              <c:pt idx="51">
                <c:v>57386</c:v>
              </c:pt>
              <c:pt idx="52">
                <c:v>57093</c:v>
              </c:pt>
              <c:pt idx="53">
                <c:v>56957</c:v>
              </c:pt>
              <c:pt idx="54">
                <c:v>57458</c:v>
              </c:pt>
              <c:pt idx="55">
                <c:v>55416</c:v>
              </c:pt>
              <c:pt idx="56">
                <c:v>53607</c:v>
              </c:pt>
              <c:pt idx="57">
                <c:v>53259</c:v>
              </c:pt>
              <c:pt idx="58">
                <c:v>53650</c:v>
              </c:pt>
              <c:pt idx="59">
                <c:v>54103</c:v>
              </c:pt>
              <c:pt idx="60">
                <c:v>53055</c:v>
              </c:pt>
              <c:pt idx="61">
                <c:v>54509</c:v>
              </c:pt>
              <c:pt idx="62">
                <c:v>55677</c:v>
              </c:pt>
              <c:pt idx="63">
                <c:v>56837</c:v>
              </c:pt>
              <c:pt idx="64">
                <c:v>56608</c:v>
              </c:pt>
              <c:pt idx="65">
                <c:v>57360</c:v>
              </c:pt>
              <c:pt idx="66">
                <c:v>57918</c:v>
              </c:pt>
              <c:pt idx="67">
                <c:v>55948</c:v>
              </c:pt>
              <c:pt idx="68">
                <c:v>53948</c:v>
              </c:pt>
              <c:pt idx="69">
                <c:v>53543</c:v>
              </c:pt>
              <c:pt idx="70">
                <c:v>53629</c:v>
              </c:pt>
              <c:pt idx="71">
                <c:v>53926</c:v>
              </c:pt>
              <c:pt idx="72">
                <c:v>51903</c:v>
              </c:pt>
              <c:pt idx="73">
                <c:v>51364</c:v>
              </c:pt>
              <c:pt idx="74">
                <c:v>51152</c:v>
              </c:pt>
              <c:pt idx="75">
                <c:v>51528</c:v>
              </c:pt>
              <c:pt idx="76">
                <c:v>51534</c:v>
              </c:pt>
              <c:pt idx="77">
                <c:v>51518</c:v>
              </c:pt>
              <c:pt idx="78">
                <c:v>52070</c:v>
              </c:pt>
              <c:pt idx="79">
                <c:v>50480</c:v>
              </c:pt>
              <c:pt idx="80">
                <c:v>48835</c:v>
              </c:pt>
              <c:pt idx="81">
                <c:v>48831</c:v>
              </c:pt>
              <c:pt idx="82">
                <c:v>48912</c:v>
              </c:pt>
              <c:pt idx="83">
                <c:v>49380</c:v>
              </c:pt>
              <c:pt idx="84">
                <c:v>47837</c:v>
              </c:pt>
              <c:pt idx="85">
                <c:v>47992</c:v>
              </c:pt>
              <c:pt idx="86">
                <c:v>48092</c:v>
              </c:pt>
              <c:pt idx="87">
                <c:v>48955</c:v>
              </c:pt>
              <c:pt idx="88">
                <c:v>49018</c:v>
              </c:pt>
              <c:pt idx="89">
                <c:v>49364</c:v>
              </c:pt>
              <c:pt idx="90">
                <c:v>49718</c:v>
              </c:pt>
              <c:pt idx="91">
                <c:v>48397</c:v>
              </c:pt>
              <c:pt idx="92">
                <c:v>47005</c:v>
              </c:pt>
              <c:pt idx="93">
                <c:v>46968</c:v>
              </c:pt>
              <c:pt idx="94">
                <c:v>47727</c:v>
              </c:pt>
              <c:pt idx="95">
                <c:v>48741</c:v>
              </c:pt>
              <c:pt idx="96">
                <c:v>48594</c:v>
              </c:pt>
              <c:pt idx="97">
                <c:v>50310</c:v>
              </c:pt>
              <c:pt idx="98">
                <c:v>51549</c:v>
              </c:pt>
              <c:pt idx="99">
                <c:v>53183</c:v>
              </c:pt>
              <c:pt idx="100">
                <c:v>54113</c:v>
              </c:pt>
              <c:pt idx="101">
                <c:v>54950</c:v>
              </c:pt>
              <c:pt idx="102">
                <c:v>56385</c:v>
              </c:pt>
              <c:pt idx="103">
                <c:v>55879</c:v>
              </c:pt>
              <c:pt idx="104">
                <c:v>53463</c:v>
              </c:pt>
              <c:pt idx="105">
                <c:v>53680</c:v>
              </c:pt>
              <c:pt idx="106">
                <c:v>54545</c:v>
              </c:pt>
              <c:pt idx="107">
                <c:v>55471</c:v>
              </c:pt>
              <c:pt idx="108">
                <c:v>55407</c:v>
              </c:pt>
              <c:pt idx="109">
                <c:v>56770</c:v>
              </c:pt>
              <c:pt idx="110">
                <c:v>57621</c:v>
              </c:pt>
              <c:pt idx="111">
                <c:v>59155</c:v>
              </c:pt>
              <c:pt idx="112">
                <c:v>59871</c:v>
              </c:pt>
              <c:pt idx="113">
                <c:v>60513</c:v>
              </c:pt>
              <c:pt idx="114">
                <c:v>60963</c:v>
              </c:pt>
              <c:pt idx="115">
                <c:v>59169</c:v>
              </c:pt>
              <c:pt idx="116">
                <c:v>57440</c:v>
              </c:pt>
              <c:pt idx="117">
                <c:v>57573</c:v>
              </c:pt>
              <c:pt idx="118">
                <c:v>58661</c:v>
              </c:pt>
              <c:pt idx="119">
                <c:v>59741</c:v>
              </c:pt>
              <c:pt idx="120">
                <c:v>58942</c:v>
              </c:pt>
              <c:pt idx="121">
                <c:v>60536</c:v>
              </c:pt>
              <c:pt idx="122">
                <c:v>61032</c:v>
              </c:pt>
              <c:pt idx="123">
                <c:v>62569</c:v>
              </c:pt>
              <c:pt idx="124">
                <c:v>62902</c:v>
              </c:pt>
              <c:pt idx="125">
                <c:v>63448</c:v>
              </c:pt>
              <c:pt idx="126">
                <c:v>63652</c:v>
              </c:pt>
              <c:pt idx="127">
                <c:v>58308</c:v>
              </c:pt>
              <c:pt idx="128">
                <c:v>56271</c:v>
              </c:pt>
              <c:pt idx="129">
                <c:v>56620</c:v>
              </c:pt>
              <c:pt idx="130">
                <c:v>57950</c:v>
              </c:pt>
              <c:pt idx="131">
                <c:v>58989</c:v>
              </c:pt>
              <c:pt idx="132">
                <c:v>58231</c:v>
              </c:pt>
              <c:pt idx="133">
                <c:v>58275</c:v>
              </c:pt>
              <c:pt idx="134">
                <c:v>58652</c:v>
              </c:pt>
              <c:pt idx="135">
                <c:v>59372</c:v>
              </c:pt>
              <c:pt idx="136">
                <c:v>59563</c:v>
              </c:pt>
              <c:pt idx="137">
                <c:v>59786</c:v>
              </c:pt>
              <c:pt idx="138">
                <c:v>60925</c:v>
              </c:pt>
              <c:pt idx="139">
                <c:v>58033</c:v>
              </c:pt>
              <c:pt idx="140">
                <c:v>56595</c:v>
              </c:pt>
              <c:pt idx="141">
                <c:v>57163</c:v>
              </c:pt>
              <c:pt idx="142">
                <c:v>58082</c:v>
              </c:pt>
              <c:pt idx="143">
                <c:v>59241</c:v>
              </c:pt>
              <c:pt idx="144">
                <c:v>58344</c:v>
              </c:pt>
              <c:pt idx="145">
                <c:v>59248</c:v>
              </c:pt>
              <c:pt idx="146">
                <c:v>59167</c:v>
              </c:pt>
              <c:pt idx="147">
                <c:v>59456</c:v>
              </c:pt>
              <c:pt idx="148">
                <c:v>59035</c:v>
              </c:pt>
              <c:pt idx="149">
                <c:v>59303</c:v>
              </c:pt>
              <c:pt idx="150">
                <c:v>59488</c:v>
              </c:pt>
              <c:pt idx="151">
                <c:v>56806</c:v>
              </c:pt>
              <c:pt idx="152">
                <c:v>55754</c:v>
              </c:pt>
              <c:pt idx="153">
                <c:v>56311</c:v>
              </c:pt>
              <c:pt idx="154">
                <c:v>57612</c:v>
              </c:pt>
              <c:pt idx="155">
                <c:v>59015</c:v>
              </c:pt>
              <c:pt idx="156">
                <c:v>58402</c:v>
              </c:pt>
              <c:pt idx="157">
                <c:v>59288</c:v>
              </c:pt>
              <c:pt idx="158">
                <c:v>59892</c:v>
              </c:pt>
              <c:pt idx="159">
                <c:v>60771</c:v>
              </c:pt>
              <c:pt idx="160">
                <c:v>60698</c:v>
              </c:pt>
              <c:pt idx="161">
                <c:v>60870</c:v>
              </c:pt>
              <c:pt idx="162">
                <c:v>61780</c:v>
              </c:pt>
              <c:pt idx="163">
                <c:v>61289</c:v>
              </c:pt>
              <c:pt idx="164">
                <c:v>60677</c:v>
              </c:pt>
              <c:pt idx="165">
                <c:v>61063</c:v>
              </c:pt>
              <c:pt idx="166">
                <c:v>61763</c:v>
              </c:pt>
              <c:pt idx="167">
                <c:v>62009</c:v>
              </c:pt>
              <c:pt idx="168">
                <c:v>61076</c:v>
              </c:pt>
              <c:pt idx="169">
                <c:v>62094</c:v>
              </c:pt>
              <c:pt idx="170">
                <c:v>62586</c:v>
              </c:pt>
              <c:pt idx="171">
                <c:v>63211</c:v>
              </c:pt>
              <c:pt idx="172">
                <c:v>63645</c:v>
              </c:pt>
              <c:pt idx="173">
                <c:v>63838</c:v>
              </c:pt>
              <c:pt idx="174">
                <c:v>64250</c:v>
              </c:pt>
              <c:pt idx="175">
                <c:v>63783</c:v>
              </c:pt>
              <c:pt idx="176">
                <c:v>62843</c:v>
              </c:pt>
              <c:pt idx="177">
                <c:v>63185</c:v>
              </c:pt>
              <c:pt idx="178">
                <c:v>63750</c:v>
              </c:pt>
              <c:pt idx="179">
                <c:v>63619</c:v>
              </c:pt>
              <c:pt idx="180">
                <c:v>62252</c:v>
              </c:pt>
              <c:pt idx="181">
                <c:v>62744</c:v>
              </c:pt>
              <c:pt idx="182">
                <c:v>62700</c:v>
              </c:pt>
              <c:pt idx="183">
                <c:v>63351</c:v>
              </c:pt>
              <c:pt idx="184">
                <c:v>63397</c:v>
              </c:pt>
              <c:pt idx="185">
                <c:v>63277</c:v>
              </c:pt>
              <c:pt idx="186">
                <c:v>63189</c:v>
              </c:pt>
              <c:pt idx="187">
                <c:v>62420</c:v>
              </c:pt>
              <c:pt idx="188">
                <c:v>61787</c:v>
              </c:pt>
              <c:pt idx="189">
                <c:v>61781</c:v>
              </c:pt>
              <c:pt idx="190">
                <c:v>62073</c:v>
              </c:pt>
              <c:pt idx="191">
                <c:v>62181</c:v>
              </c:pt>
              <c:pt idx="192">
                <c:v>60978</c:v>
              </c:pt>
              <c:pt idx="193">
                <c:v>61363</c:v>
              </c:pt>
              <c:pt idx="194">
                <c:v>61353</c:v>
              </c:pt>
              <c:pt idx="195">
                <c:v>61706</c:v>
              </c:pt>
              <c:pt idx="196">
                <c:v>61604</c:v>
              </c:pt>
              <c:pt idx="197">
                <c:v>61656</c:v>
              </c:pt>
              <c:pt idx="198">
                <c:v>62113</c:v>
              </c:pt>
              <c:pt idx="199">
                <c:v>60881</c:v>
              </c:pt>
              <c:pt idx="200">
                <c:v>60789</c:v>
              </c:pt>
              <c:pt idx="201">
                <c:v>61142</c:v>
              </c:pt>
              <c:pt idx="202">
                <c:v>61428</c:v>
              </c:pt>
              <c:pt idx="203">
                <c:v>61473</c:v>
              </c:pt>
              <c:pt idx="204">
                <c:v>60544</c:v>
              </c:pt>
              <c:pt idx="205">
                <c:v>61771</c:v>
              </c:pt>
              <c:pt idx="206">
                <c:v>62685</c:v>
              </c:pt>
              <c:pt idx="207">
                <c:v>64148</c:v>
              </c:pt>
              <c:pt idx="208">
                <c:v>64584</c:v>
              </c:pt>
              <c:pt idx="209">
                <c:v>64971</c:v>
              </c:pt>
              <c:pt idx="210">
                <c:v>64053</c:v>
              </c:pt>
              <c:pt idx="211">
                <c:v>63602</c:v>
              </c:pt>
              <c:pt idx="212">
                <c:v>64147</c:v>
              </c:pt>
              <c:pt idx="213">
                <c:v>64711</c:v>
              </c:pt>
              <c:pt idx="214">
                <c:v>65262</c:v>
              </c:pt>
              <c:pt idx="215">
                <c:v>64787</c:v>
              </c:pt>
              <c:pt idx="216">
                <c:v>65699</c:v>
              </c:pt>
              <c:pt idx="217">
                <c:v>66445</c:v>
              </c:pt>
              <c:pt idx="218">
                <c:v>67161</c:v>
              </c:pt>
              <c:pt idx="219">
                <c:v>67073</c:v>
              </c:pt>
              <c:pt idx="220">
                <c:v>66915</c:v>
              </c:pt>
              <c:pt idx="221">
                <c:v>67373</c:v>
              </c:pt>
              <c:pt idx="222">
                <c:v>66748</c:v>
              </c:pt>
              <c:pt idx="223">
                <c:v>66125</c:v>
              </c:pt>
              <c:pt idx="224">
                <c:v>66704</c:v>
              </c:pt>
              <c:pt idx="225">
                <c:v>67225</c:v>
              </c:pt>
              <c:pt idx="226">
                <c:v>67674</c:v>
              </c:pt>
              <c:pt idx="227">
                <c:v>66572</c:v>
              </c:pt>
              <c:pt idx="228">
                <c:v>66746</c:v>
              </c:pt>
              <c:pt idx="229">
                <c:v>66995</c:v>
              </c:pt>
              <c:pt idx="230">
                <c:v>67493</c:v>
              </c:pt>
              <c:pt idx="231">
                <c:v>67839</c:v>
              </c:pt>
              <c:pt idx="232">
                <c:v>67974</c:v>
              </c:pt>
              <c:pt idx="233">
                <c:v>68569</c:v>
              </c:pt>
              <c:pt idx="234">
                <c:v>67683</c:v>
              </c:pt>
              <c:pt idx="235">
                <c:v>67088</c:v>
              </c:pt>
              <c:pt idx="236">
                <c:v>67310</c:v>
              </c:pt>
              <c:pt idx="237">
                <c:v>67050</c:v>
              </c:pt>
              <c:pt idx="238">
                <c:v>67738</c:v>
              </c:pt>
              <c:pt idx="239">
                <c:v>67075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1488"/>
        <c:axId val="210753024"/>
      </c:lineChart>
      <c:dateAx>
        <c:axId val="210751488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0753024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210753024"/>
        <c:scaling>
          <c:orientation val="minMax"/>
          <c:max val="7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8.8300220750551876E-3"/>
              <c:y val="0.42361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0751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6357615894039736E-2"/>
          <c:y val="0.88368201370661992"/>
          <c:w val="0.90618194248897688"/>
          <c:h val="7.812518226888309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Evolution mensuelle de la population écrouée détenue depuis le 1er janvier 2011</a:t>
            </a:r>
          </a:p>
        </c:rich>
      </c:tx>
      <c:layout>
        <c:manualLayout>
          <c:xMode val="edge"/>
          <c:yMode val="edge"/>
          <c:x val="0.22082041006703815"/>
          <c:y val="2.8268551236749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82743784034676E-2"/>
          <c:y val="0.13250883392226148"/>
          <c:w val="0.78338671401271076"/>
          <c:h val="0.6855123674911660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64787</c:v>
              </c:pt>
              <c:pt idx="1">
                <c:v>65699</c:v>
              </c:pt>
              <c:pt idx="2">
                <c:v>66445</c:v>
              </c:pt>
              <c:pt idx="3">
                <c:v>67161</c:v>
              </c:pt>
              <c:pt idx="4">
                <c:v>67073</c:v>
              </c:pt>
              <c:pt idx="5">
                <c:v>66915</c:v>
              </c:pt>
              <c:pt idx="6">
                <c:v>67373</c:v>
              </c:pt>
              <c:pt idx="7">
                <c:v>66748</c:v>
              </c:pt>
              <c:pt idx="8">
                <c:v>66126</c:v>
              </c:pt>
              <c:pt idx="9">
                <c:v>66704</c:v>
              </c:pt>
              <c:pt idx="10">
                <c:v>67225</c:v>
              </c:pt>
              <c:pt idx="11">
                <c:v>67674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66572</c:v>
              </c:pt>
              <c:pt idx="1">
                <c:v>66746</c:v>
              </c:pt>
              <c:pt idx="2">
                <c:v>66995</c:v>
              </c:pt>
              <c:pt idx="3">
                <c:v>67493</c:v>
              </c:pt>
              <c:pt idx="4">
                <c:v>67839</c:v>
              </c:pt>
              <c:pt idx="5">
                <c:v>67977</c:v>
              </c:pt>
              <c:pt idx="6">
                <c:v>68569</c:v>
              </c:pt>
              <c:pt idx="7">
                <c:v>67683</c:v>
              </c:pt>
              <c:pt idx="8">
                <c:v>67088</c:v>
              </c:pt>
              <c:pt idx="9">
                <c:v>67310</c:v>
              </c:pt>
              <c:pt idx="10">
                <c:v>67050</c:v>
              </c:pt>
              <c:pt idx="11">
                <c:v>67738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206098843322818E-3"/>
                  <c:y val="-1.4134275618374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67075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62784"/>
        <c:axId val="215064576"/>
      </c:lineChart>
      <c:dateAx>
        <c:axId val="215062784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50645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064576"/>
        <c:scaling>
          <c:orientation val="minMax"/>
          <c:max val="70000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9978969505783387E-2"/>
              <c:y val="0.436395759717314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5062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66583593454603"/>
          <c:y val="0.90812720848056538"/>
          <c:w val="0.54994797574593401"/>
          <c:h val="7.0671378091872739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prévenus
 depuis le 1er janvier 2011</a:t>
            </a:r>
          </a:p>
        </c:rich>
      </c:tx>
      <c:layout>
        <c:manualLayout>
          <c:xMode val="edge"/>
          <c:yMode val="edge"/>
          <c:x val="0.214829096933225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8339879340579"/>
          <c:y val="0.14459942614144347"/>
          <c:w val="0.80608439847128843"/>
          <c:h val="0.69860686605685329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16279</c:v>
              </c:pt>
              <c:pt idx="1">
                <c:v>16463</c:v>
              </c:pt>
              <c:pt idx="2">
                <c:v>16512</c:v>
              </c:pt>
              <c:pt idx="3">
                <c:v>17027</c:v>
              </c:pt>
              <c:pt idx="4">
                <c:v>16773</c:v>
              </c:pt>
              <c:pt idx="5">
                <c:v>16756</c:v>
              </c:pt>
              <c:pt idx="6">
                <c:v>17138</c:v>
              </c:pt>
              <c:pt idx="7">
                <c:v>16467</c:v>
              </c:pt>
              <c:pt idx="8">
                <c:v>16266</c:v>
              </c:pt>
              <c:pt idx="9">
                <c:v>16915</c:v>
              </c:pt>
              <c:pt idx="10">
                <c:v>16821</c:v>
              </c:pt>
              <c:pt idx="11">
                <c:v>16945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16454</c:v>
              </c:pt>
              <c:pt idx="1">
                <c:v>16754</c:v>
              </c:pt>
              <c:pt idx="2">
                <c:v>16799</c:v>
              </c:pt>
              <c:pt idx="3">
                <c:v>17166</c:v>
              </c:pt>
              <c:pt idx="4">
                <c:v>16987</c:v>
              </c:pt>
              <c:pt idx="5">
                <c:v>17195</c:v>
              </c:pt>
              <c:pt idx="6">
                <c:v>17318</c:v>
              </c:pt>
              <c:pt idx="7">
                <c:v>16454</c:v>
              </c:pt>
              <c:pt idx="8">
                <c:v>16604</c:v>
              </c:pt>
              <c:pt idx="9">
                <c:v>16795</c:v>
              </c:pt>
              <c:pt idx="10">
                <c:v>17057</c:v>
              </c:pt>
              <c:pt idx="11">
                <c:v>17192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16622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71072"/>
        <c:axId val="215172608"/>
      </c:lineChart>
      <c:dateAx>
        <c:axId val="215171072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5172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172608"/>
        <c:scaling>
          <c:orientation val="minMax"/>
          <c:min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5057034220532317E-3"/>
              <c:y val="0.439024756051834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51710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96978134387192"/>
          <c:y val="0.95993104520471528"/>
          <c:w val="0.82699699609792121"/>
          <c:h val="3.4843205574912939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 Evolution mensuelle du nombre de condamnés,
 depuis le 1er janvier 2011</a:t>
            </a:r>
          </a:p>
        </c:rich>
      </c:tx>
      <c:layout>
        <c:manualLayout>
          <c:xMode val="edge"/>
          <c:yMode val="edge"/>
          <c:x val="0.2480317027300721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241969543909"/>
          <c:y val="0.13859672868134712"/>
          <c:w val="0.82874095405249792"/>
          <c:h val="0.7087731441425851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48508</c:v>
              </c:pt>
              <c:pt idx="1">
                <c:v>49236</c:v>
              </c:pt>
              <c:pt idx="2">
                <c:v>49933</c:v>
              </c:pt>
              <c:pt idx="3">
                <c:v>50134</c:v>
              </c:pt>
              <c:pt idx="4">
                <c:v>50300</c:v>
              </c:pt>
              <c:pt idx="5">
                <c:v>50159</c:v>
              </c:pt>
              <c:pt idx="6">
                <c:v>50235</c:v>
              </c:pt>
              <c:pt idx="7">
                <c:v>50281</c:v>
              </c:pt>
              <c:pt idx="8">
                <c:v>49860</c:v>
              </c:pt>
              <c:pt idx="9">
                <c:v>49759</c:v>
              </c:pt>
              <c:pt idx="10">
                <c:v>50376</c:v>
              </c:pt>
              <c:pt idx="11">
                <c:v>50697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50118</c:v>
              </c:pt>
              <c:pt idx="1">
                <c:v>49957</c:v>
              </c:pt>
              <c:pt idx="2">
                <c:v>50168</c:v>
              </c:pt>
              <c:pt idx="3">
                <c:v>50297</c:v>
              </c:pt>
              <c:pt idx="4">
                <c:v>50852</c:v>
              </c:pt>
              <c:pt idx="5">
                <c:v>50782</c:v>
              </c:pt>
              <c:pt idx="6">
                <c:v>51251</c:v>
              </c:pt>
              <c:pt idx="7">
                <c:v>51229</c:v>
              </c:pt>
              <c:pt idx="8">
                <c:v>50484</c:v>
              </c:pt>
              <c:pt idx="9">
                <c:v>50515</c:v>
              </c:pt>
              <c:pt idx="10">
                <c:v>49993</c:v>
              </c:pt>
              <c:pt idx="11">
                <c:v>50546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50453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5104"/>
        <c:axId val="215296640"/>
      </c:lineChart>
      <c:dateAx>
        <c:axId val="215295104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5296640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296640"/>
        <c:scaling>
          <c:orientation val="minMax"/>
          <c:max val="51500"/>
          <c:min val="4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9.8425196850393699E-3"/>
              <c:y val="0.44035161394299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5295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95296257259181"/>
          <c:y val="0.95965078049454344"/>
          <c:w val="0.85039452745572153"/>
          <c:h val="3.5087719298245612E-2"/>
        </c:manualLayout>
      </c:layout>
      <c:overlay val="0"/>
      <c:spPr>
        <a:gradFill rotWithShape="0">
          <a:gsLst>
            <a:gs pos="0">
              <a:srgbClr val="CCCCFF"/>
            </a:gs>
            <a:gs pos="50000">
              <a:srgbClr val="CCCCFF">
                <a:gamma/>
                <a:tint val="0"/>
                <a:invGamma/>
              </a:srgbClr>
            </a:gs>
            <a:gs pos="100000">
              <a:srgbClr val="CCCC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'tab5 courbévol'!$A$7</c:f>
          <c:strCache>
            <c:ptCount val="1"/>
            <c:pt idx="0">
              <c:v>Evolution mensuelle du nombre de personnes écrouées non hébergées depuis janvier 2012</c:v>
            </c:pt>
          </c:strCache>
        </c:strRef>
      </c:tx>
      <c:layout>
        <c:manualLayout>
          <c:xMode val="edge"/>
          <c:yMode val="edge"/>
          <c:x val="0.15110178384050368"/>
          <c:y val="2.94659300184162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994753410283314E-2"/>
          <c:y val="9.5764444788150299E-2"/>
          <c:w val="0.82476390346274919"/>
          <c:h val="0.7145500880346599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8993</c:v>
              </c:pt>
              <c:pt idx="1">
                <c:v>9523</c:v>
              </c:pt>
              <c:pt idx="2">
                <c:v>9983</c:v>
              </c:pt>
              <c:pt idx="3">
                <c:v>10427</c:v>
              </c:pt>
              <c:pt idx="4">
                <c:v>10679</c:v>
              </c:pt>
              <c:pt idx="5">
                <c:v>10759</c:v>
              </c:pt>
              <c:pt idx="6">
                <c:v>10889</c:v>
              </c:pt>
              <c:pt idx="7">
                <c:v>10737</c:v>
              </c:pt>
              <c:pt idx="8">
                <c:v>9948</c:v>
              </c:pt>
              <c:pt idx="9">
                <c:v>9703</c:v>
              </c:pt>
              <c:pt idx="10">
                <c:v>10057</c:v>
              </c:pt>
              <c:pt idx="11">
                <c:v>10408</c:v>
              </c:pt>
            </c:numLit>
          </c:val>
          <c:smooth val="0"/>
        </c:ser>
        <c:ser>
          <c:idx val="1"/>
          <c:order val="1"/>
          <c:tx>
            <c:v>2013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10226</c:v>
              </c:pt>
              <c:pt idx="1">
                <c:v>10794</c:v>
              </c:pt>
              <c:pt idx="2">
                <c:v>11213</c:v>
              </c:pt>
              <c:pt idx="3">
                <c:v>11504</c:v>
              </c:pt>
              <c:pt idx="4">
                <c:v>12073</c:v>
              </c:pt>
              <c:pt idx="5">
                <c:v>12181</c:v>
              </c:pt>
              <c:pt idx="6">
                <c:v>12131</c:v>
              </c:pt>
              <c:pt idx="7">
                <c:v>12084</c:v>
              </c:pt>
              <c:pt idx="8">
                <c:v>11226</c:v>
              </c:pt>
              <c:pt idx="9">
                <c:v>11053</c:v>
              </c:pt>
              <c:pt idx="10">
                <c:v>11202</c:v>
              </c:pt>
              <c:pt idx="11">
                <c:v>11146</c:v>
              </c:pt>
            </c:numLit>
          </c:val>
          <c:smooth val="0"/>
        </c:ser>
        <c:ser>
          <c:idx val="2"/>
          <c:order val="2"/>
          <c:tx>
            <c:v>2014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10808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42656"/>
        <c:axId val="217544192"/>
      </c:lineChart>
      <c:dateAx>
        <c:axId val="217542656"/>
        <c:scaling>
          <c:orientation val="minMax"/>
        </c:scaling>
        <c:delete val="0"/>
        <c:axPos val="b"/>
        <c:numFmt formatCode="&quot;1er &quot;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75441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7544192"/>
        <c:scaling>
          <c:orientation val="minMax"/>
          <c:max val="130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1.888772298006296E-2"/>
              <c:y val="0.42909837927717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7542656"/>
        <c:crosses val="autoZero"/>
        <c:crossBetween val="midCat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10283315844701"/>
          <c:y val="0.92817853569408793"/>
          <c:w val="0.33263378803777544"/>
          <c:h val="4.4198895027624308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'tab30 courbe'!$A$3</c:f>
          <c:strCache>
            <c:ptCount val="1"/>
            <c:pt idx="0">
              <c:v>Evolution mensuelle de la population écrouée détenue mineure depuis le 1er janvier  2012</c:v>
            </c:pt>
          </c:strCache>
        </c:strRef>
      </c:tx>
      <c:layout>
        <c:manualLayout>
          <c:xMode val="edge"/>
          <c:yMode val="edge"/>
          <c:x val="0.11757588483257773"/>
          <c:y val="2.20338983050847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2121321166336603E-2"/>
          <c:y val="0.11525423728813559"/>
          <c:w val="0.82181915461547661"/>
          <c:h val="0.71186440677966101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0"/>
            <c:bubble3D val="0"/>
          </c:dPt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712</c:v>
              </c:pt>
              <c:pt idx="1">
                <c:v>723</c:v>
              </c:pt>
              <c:pt idx="2">
                <c:v>715</c:v>
              </c:pt>
              <c:pt idx="3">
                <c:v>780</c:v>
              </c:pt>
              <c:pt idx="4">
                <c:v>803</c:v>
              </c:pt>
              <c:pt idx="5">
                <c:v>770</c:v>
              </c:pt>
              <c:pt idx="6">
                <c:v>810</c:v>
              </c:pt>
              <c:pt idx="7">
                <c:v>755</c:v>
              </c:pt>
              <c:pt idx="8">
                <c:v>680</c:v>
              </c:pt>
              <c:pt idx="9">
                <c:v>667</c:v>
              </c:pt>
              <c:pt idx="10">
                <c:v>681</c:v>
              </c:pt>
              <c:pt idx="11">
                <c:v>723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724</c:v>
              </c:pt>
              <c:pt idx="1">
                <c:v>721</c:v>
              </c:pt>
              <c:pt idx="2">
                <c:v>729</c:v>
              </c:pt>
              <c:pt idx="3">
                <c:v>742</c:v>
              </c:pt>
              <c:pt idx="4">
                <c:v>771</c:v>
              </c:pt>
              <c:pt idx="5">
                <c:v>778</c:v>
              </c:pt>
              <c:pt idx="6">
                <c:v>799</c:v>
              </c:pt>
              <c:pt idx="7">
                <c:v>781</c:v>
              </c:pt>
              <c:pt idx="8">
                <c:v>715</c:v>
              </c:pt>
              <c:pt idx="9">
                <c:v>696</c:v>
              </c:pt>
              <c:pt idx="10">
                <c:v>723</c:v>
              </c:pt>
              <c:pt idx="11">
                <c:v>737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731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62912"/>
        <c:axId val="219864448"/>
      </c:lineChart>
      <c:dateAx>
        <c:axId val="219862912"/>
        <c:scaling>
          <c:orientation val="minMax"/>
        </c:scaling>
        <c:delete val="0"/>
        <c:axPos val="b"/>
        <c:numFmt formatCode="&quot;1er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98644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9864448"/>
        <c:scaling>
          <c:orientation val="minMax"/>
          <c:min val="5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2.5454545454545455E-2"/>
              <c:y val="0.43050847457627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198629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48510299848882"/>
          <c:y val="0.91186440677966096"/>
          <c:w val="0.63394015748031485"/>
          <c:h val="6.7796610169491567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tab36courbévolfem!$B$2</c:f>
          <c:strCache>
            <c:ptCount val="1"/>
            <c:pt idx="0">
              <c:v>Evolution mensuelle du nombre de femmes écrouées depuis le 1er janvier 2012</c:v>
            </c:pt>
          </c:strCache>
        </c:strRef>
      </c:tx>
      <c:layout>
        <c:manualLayout>
          <c:xMode val="edge"/>
          <c:yMode val="edge"/>
          <c:x val="0.19776872367698226"/>
          <c:y val="9.191176470588235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937119675456389E-2"/>
          <c:y val="7.5367714707062397E-2"/>
          <c:w val="0.83265720081135908"/>
          <c:h val="0.71691240818913016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2623</c:v>
              </c:pt>
              <c:pt idx="1">
                <c:v>2688</c:v>
              </c:pt>
              <c:pt idx="2">
                <c:v>2750</c:v>
              </c:pt>
              <c:pt idx="3">
                <c:v>2807</c:v>
              </c:pt>
              <c:pt idx="4">
                <c:v>2774</c:v>
              </c:pt>
              <c:pt idx="5">
                <c:v>2775</c:v>
              </c:pt>
              <c:pt idx="6">
                <c:v>2840</c:v>
              </c:pt>
              <c:pt idx="7">
                <c:v>2752</c:v>
              </c:pt>
              <c:pt idx="8">
                <c:v>2682</c:v>
              </c:pt>
              <c:pt idx="9">
                <c:v>2706</c:v>
              </c:pt>
              <c:pt idx="10">
                <c:v>2759</c:v>
              </c:pt>
              <c:pt idx="11">
                <c:v>2821</c:v>
              </c:pt>
            </c:numLit>
          </c:val>
          <c:smooth val="0"/>
        </c:ser>
        <c:ser>
          <c:idx val="2"/>
          <c:order val="1"/>
          <c:tx>
            <c:v>2013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2731</c:v>
              </c:pt>
              <c:pt idx="1">
                <c:v>2740</c:v>
              </c:pt>
              <c:pt idx="2">
                <c:v>2795</c:v>
              </c:pt>
              <c:pt idx="3">
                <c:v>2792</c:v>
              </c:pt>
              <c:pt idx="4">
                <c:v>2801</c:v>
              </c:pt>
              <c:pt idx="5">
                <c:v>2810</c:v>
              </c:pt>
              <c:pt idx="6">
                <c:v>2860</c:v>
              </c:pt>
              <c:pt idx="7">
                <c:v>2817</c:v>
              </c:pt>
              <c:pt idx="8">
                <c:v>2736</c:v>
              </c:pt>
              <c:pt idx="9">
                <c:v>2724</c:v>
              </c:pt>
              <c:pt idx="10">
                <c:v>2744</c:v>
              </c:pt>
              <c:pt idx="11">
                <c:v>2731</c:v>
              </c:pt>
            </c:numLit>
          </c:val>
          <c:smooth val="0"/>
        </c:ser>
        <c:ser>
          <c:idx val="3"/>
          <c:order val="2"/>
          <c:tx>
            <c:v>2014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0" i="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12"/>
              <c:pt idx="0">
                <c:v>36526</c:v>
              </c:pt>
              <c:pt idx="1">
                <c:v>36557</c:v>
              </c:pt>
              <c:pt idx="2">
                <c:v>36586</c:v>
              </c:pt>
              <c:pt idx="3">
                <c:v>36617</c:v>
              </c:pt>
              <c:pt idx="4">
                <c:v>36647</c:v>
              </c:pt>
              <c:pt idx="5">
                <c:v>36678</c:v>
              </c:pt>
              <c:pt idx="6">
                <c:v>36708</c:v>
              </c:pt>
              <c:pt idx="7">
                <c:v>36739</c:v>
              </c:pt>
              <c:pt idx="8">
                <c:v>36770</c:v>
              </c:pt>
              <c:pt idx="9">
                <c:v>36800</c:v>
              </c:pt>
              <c:pt idx="10">
                <c:v>36831</c:v>
              </c:pt>
              <c:pt idx="11">
                <c:v>36861</c:v>
              </c:pt>
            </c:numLit>
          </c:cat>
          <c:val>
            <c:numLit>
              <c:formatCode>General</c:formatCode>
              <c:ptCount val="12"/>
              <c:pt idx="0">
                <c:v>2690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57440"/>
        <c:axId val="220158976"/>
      </c:lineChart>
      <c:dateAx>
        <c:axId val="220157440"/>
        <c:scaling>
          <c:orientation val="minMax"/>
        </c:scaling>
        <c:delete val="0"/>
        <c:axPos val="b"/>
        <c:numFmt formatCode="&quot;1er &quot;\ m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201589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158976"/>
        <c:scaling>
          <c:orientation val="minMax"/>
          <c:max val="290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fr-FR"/>
                  <a:t>Effectifs</a:t>
                </a:r>
              </a:p>
            </c:rich>
          </c:tx>
          <c:layout>
            <c:manualLayout>
              <c:xMode val="edge"/>
              <c:yMode val="edge"/>
              <c:x val="5.0710085657897416E-3"/>
              <c:y val="0.3970592095105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22015744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23735986490063"/>
          <c:y val="0.91728018372703413"/>
          <c:w val="0.53042594966326884"/>
          <c:h val="7.3529411764705843E-2"/>
        </c:manualLayout>
      </c:layout>
      <c:overlay val="0"/>
      <c:spPr>
        <a:gradFill rotWithShape="0">
          <a:gsLst>
            <a:gs pos="0">
              <a:srgbClr val="CCCCFF"/>
            </a:gs>
            <a:gs pos="100000">
              <a:srgbClr val="CCCCFF">
                <a:gamma/>
                <a:tint val="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3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mensuelle du nombre d'écroués bénéficiant d'un aménagement de peine</a:t>
            </a:r>
          </a:p>
        </c:rich>
      </c:tx>
      <c:layout>
        <c:manualLayout>
          <c:xMode val="edge"/>
          <c:yMode val="edge"/>
          <c:x val="0.13141439923263659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339217563957849E-2"/>
          <c:y val="8.9126714862401923E-2"/>
          <c:w val="0.91239104568640839"/>
          <c:h val="0.73262159616894384"/>
        </c:manualLayout>
      </c:layout>
      <c:lineChart>
        <c:grouping val="standard"/>
        <c:varyColors val="0"/>
        <c:ser>
          <c:idx val="0"/>
          <c:order val="0"/>
          <c:tx>
            <c:v>PSE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1.6653576619121504E-2"/>
                  <c:y val="-4.52081703701504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25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  <c:pt idx="18">
                <c:v>41456</c:v>
              </c:pt>
              <c:pt idx="19">
                <c:v>41487</c:v>
              </c:pt>
              <c:pt idx="20">
                <c:v>41518</c:v>
              </c:pt>
              <c:pt idx="21">
                <c:v>41548</c:v>
              </c:pt>
              <c:pt idx="22">
                <c:v>41579</c:v>
              </c:pt>
              <c:pt idx="23">
                <c:v>41609</c:v>
              </c:pt>
              <c:pt idx="24">
                <c:v>41640</c:v>
              </c:pt>
            </c:numLit>
          </c:cat>
          <c:val>
            <c:numLit>
              <c:formatCode>General</c:formatCode>
              <c:ptCount val="25"/>
              <c:pt idx="0">
                <c:v>8417</c:v>
              </c:pt>
              <c:pt idx="1">
                <c:v>8924</c:v>
              </c:pt>
              <c:pt idx="2">
                <c:v>9370</c:v>
              </c:pt>
              <c:pt idx="3">
                <c:v>9774</c:v>
              </c:pt>
              <c:pt idx="4">
                <c:v>10036</c:v>
              </c:pt>
              <c:pt idx="5">
                <c:v>10111</c:v>
              </c:pt>
              <c:pt idx="6">
                <c:v>10244</c:v>
              </c:pt>
              <c:pt idx="7">
                <c:v>10104</c:v>
              </c:pt>
              <c:pt idx="8">
                <c:v>9390</c:v>
              </c:pt>
              <c:pt idx="9">
                <c:v>9105</c:v>
              </c:pt>
              <c:pt idx="10">
                <c:v>9470</c:v>
              </c:pt>
              <c:pt idx="11">
                <c:v>9840</c:v>
              </c:pt>
              <c:pt idx="12">
                <c:v>9653</c:v>
              </c:pt>
              <c:pt idx="13">
                <c:v>10197</c:v>
              </c:pt>
              <c:pt idx="14">
                <c:v>10615</c:v>
              </c:pt>
              <c:pt idx="15">
                <c:v>10919</c:v>
              </c:pt>
              <c:pt idx="16">
                <c:v>11438</c:v>
              </c:pt>
              <c:pt idx="17">
                <c:v>11559</c:v>
              </c:pt>
              <c:pt idx="18">
                <c:v>11475</c:v>
              </c:pt>
              <c:pt idx="19">
                <c:v>11465</c:v>
              </c:pt>
              <c:pt idx="20">
                <c:v>10646</c:v>
              </c:pt>
              <c:pt idx="21">
                <c:v>10451</c:v>
              </c:pt>
              <c:pt idx="22">
                <c:v>10560</c:v>
              </c:pt>
              <c:pt idx="23">
                <c:v>10482</c:v>
              </c:pt>
              <c:pt idx="24">
                <c:v>10161</c:v>
              </c:pt>
            </c:numLit>
          </c:val>
          <c:smooth val="0"/>
        </c:ser>
        <c:ser>
          <c:idx val="1"/>
          <c:order val="1"/>
          <c:tx>
            <c:v>Semi-Liberté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2.2494216863919236E-2"/>
                  <c:y val="8.9362642526353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25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  <c:pt idx="18">
                <c:v>41456</c:v>
              </c:pt>
              <c:pt idx="19">
                <c:v>41487</c:v>
              </c:pt>
              <c:pt idx="20">
                <c:v>41518</c:v>
              </c:pt>
              <c:pt idx="21">
                <c:v>41548</c:v>
              </c:pt>
              <c:pt idx="22">
                <c:v>41579</c:v>
              </c:pt>
              <c:pt idx="23">
                <c:v>41609</c:v>
              </c:pt>
              <c:pt idx="24">
                <c:v>41640</c:v>
              </c:pt>
            </c:numLit>
          </c:cat>
          <c:val>
            <c:numLit>
              <c:formatCode>#,##0</c:formatCode>
              <c:ptCount val="25"/>
              <c:pt idx="0">
                <c:v>1857</c:v>
              </c:pt>
              <c:pt idx="1">
                <c:v>1954</c:v>
              </c:pt>
              <c:pt idx="2">
                <c:v>2036</c:v>
              </c:pt>
              <c:pt idx="3">
                <c:v>2020</c:v>
              </c:pt>
              <c:pt idx="4">
                <c:v>2064</c:v>
              </c:pt>
              <c:pt idx="5">
                <c:v>2060</c:v>
              </c:pt>
              <c:pt idx="6">
                <c:v>1993</c:v>
              </c:pt>
              <c:pt idx="7">
                <c:v>1916</c:v>
              </c:pt>
              <c:pt idx="8">
                <c:v>1813</c:v>
              </c:pt>
              <c:pt idx="9">
                <c:v>1834</c:v>
              </c:pt>
              <c:pt idx="10">
                <c:v>1845</c:v>
              </c:pt>
              <c:pt idx="11">
                <c:v>1903</c:v>
              </c:pt>
              <c:pt idx="12">
                <c:v>1785</c:v>
              </c:pt>
              <c:pt idx="13">
                <c:v>1867</c:v>
              </c:pt>
              <c:pt idx="14">
                <c:v>1921</c:v>
              </c:pt>
              <c:pt idx="15">
                <c:v>1942</c:v>
              </c:pt>
              <c:pt idx="16">
                <c:v>2041</c:v>
              </c:pt>
              <c:pt idx="17">
                <c:v>2000</c:v>
              </c:pt>
              <c:pt idx="18">
                <c:v>1993</c:v>
              </c:pt>
              <c:pt idx="19">
                <c:v>1939</c:v>
              </c:pt>
              <c:pt idx="20">
                <c:v>1813</c:v>
              </c:pt>
              <c:pt idx="21">
                <c:v>1860</c:v>
              </c:pt>
              <c:pt idx="22">
                <c:v>1842</c:v>
              </c:pt>
              <c:pt idx="23">
                <c:v>1838</c:v>
              </c:pt>
              <c:pt idx="24">
                <c:v>1765</c:v>
              </c:pt>
            </c:numLit>
          </c:val>
          <c:smooth val="0"/>
        </c:ser>
        <c:ser>
          <c:idx val="2"/>
          <c:order val="2"/>
          <c:tx>
            <c:v>PE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24"/>
              <c:layout>
                <c:manualLayout>
                  <c:x val="-3.1263575220311528E-2"/>
                  <c:y val="1.95080770787387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Lit>
              <c:formatCode>m/d/yyyy</c:formatCode>
              <c:ptCount val="25"/>
              <c:pt idx="0">
                <c:v>40909</c:v>
              </c:pt>
              <c:pt idx="1">
                <c:v>40940</c:v>
              </c:pt>
              <c:pt idx="2">
                <c:v>40969</c:v>
              </c:pt>
              <c:pt idx="3">
                <c:v>41000</c:v>
              </c:pt>
              <c:pt idx="4">
                <c:v>41030</c:v>
              </c:pt>
              <c:pt idx="5">
                <c:v>41061</c:v>
              </c:pt>
              <c:pt idx="6">
                <c:v>41091</c:v>
              </c:pt>
              <c:pt idx="7">
                <c:v>41122</c:v>
              </c:pt>
              <c:pt idx="8">
                <c:v>41153</c:v>
              </c:pt>
              <c:pt idx="9">
                <c:v>41183</c:v>
              </c:pt>
              <c:pt idx="10">
                <c:v>41214</c:v>
              </c:pt>
              <c:pt idx="11">
                <c:v>41244</c:v>
              </c:pt>
              <c:pt idx="12">
                <c:v>41275</c:v>
              </c:pt>
              <c:pt idx="13">
                <c:v>41306</c:v>
              </c:pt>
              <c:pt idx="14">
                <c:v>41334</c:v>
              </c:pt>
              <c:pt idx="15">
                <c:v>41365</c:v>
              </c:pt>
              <c:pt idx="16">
                <c:v>41395</c:v>
              </c:pt>
              <c:pt idx="17">
                <c:v>41426</c:v>
              </c:pt>
              <c:pt idx="18">
                <c:v>41456</c:v>
              </c:pt>
              <c:pt idx="19">
                <c:v>41487</c:v>
              </c:pt>
              <c:pt idx="20">
                <c:v>41518</c:v>
              </c:pt>
              <c:pt idx="21">
                <c:v>41548</c:v>
              </c:pt>
              <c:pt idx="22">
                <c:v>41579</c:v>
              </c:pt>
              <c:pt idx="23">
                <c:v>41609</c:v>
              </c:pt>
              <c:pt idx="24">
                <c:v>41640</c:v>
              </c:pt>
            </c:numLit>
          </c:cat>
          <c:val>
            <c:numLit>
              <c:formatCode>General</c:formatCode>
              <c:ptCount val="25"/>
              <c:pt idx="0">
                <c:v>947</c:v>
              </c:pt>
              <c:pt idx="1">
                <c:v>936</c:v>
              </c:pt>
              <c:pt idx="2">
                <c:v>989</c:v>
              </c:pt>
              <c:pt idx="3">
                <c:v>1054</c:v>
              </c:pt>
              <c:pt idx="4">
                <c:v>1048</c:v>
              </c:pt>
              <c:pt idx="5">
                <c:v>1061</c:v>
              </c:pt>
              <c:pt idx="6">
                <c:v>989</c:v>
              </c:pt>
              <c:pt idx="7">
                <c:v>1030</c:v>
              </c:pt>
              <c:pt idx="8">
                <c:v>964</c:v>
              </c:pt>
              <c:pt idx="9">
                <c:v>988</c:v>
              </c:pt>
              <c:pt idx="10">
                <c:v>955</c:v>
              </c:pt>
              <c:pt idx="11">
                <c:v>984</c:v>
              </c:pt>
              <c:pt idx="12">
                <c:v>976</c:v>
              </c:pt>
              <c:pt idx="13">
                <c:v>1002</c:v>
              </c:pt>
              <c:pt idx="14">
                <c:v>1002</c:v>
              </c:pt>
              <c:pt idx="15">
                <c:v>1027</c:v>
              </c:pt>
              <c:pt idx="16">
                <c:v>1070</c:v>
              </c:pt>
              <c:pt idx="17">
                <c:v>1038</c:v>
              </c:pt>
              <c:pt idx="18">
                <c:v>1061</c:v>
              </c:pt>
              <c:pt idx="19">
                <c:v>999</c:v>
              </c:pt>
              <c:pt idx="20">
                <c:v>954</c:v>
              </c:pt>
              <c:pt idx="21">
                <c:v>993</c:v>
              </c:pt>
              <c:pt idx="22">
                <c:v>1013</c:v>
              </c:pt>
              <c:pt idx="23">
                <c:v>1037</c:v>
              </c:pt>
              <c:pt idx="24">
                <c:v>1022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04896"/>
        <c:axId val="220306432"/>
      </c:lineChart>
      <c:dateAx>
        <c:axId val="2203048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0306432"/>
        <c:crossesAt val="0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30643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0304896"/>
        <c:crosses val="autoZero"/>
        <c:crossBetween val="midCat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7672090112641"/>
          <c:y val="0.92513537412101565"/>
          <c:w val="0.84230340418962024"/>
          <c:h val="5.70411853598513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0</xdr:colOff>
      <xdr:row>7</xdr:row>
      <xdr:rowOff>19050</xdr:rowOff>
    </xdr:to>
    <xdr:pic>
      <xdr:nvPicPr>
        <xdr:cNvPr id="1048" name="Picture 7" descr="2_logo_ministere_justice_libertesHD_20090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971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38100</xdr:rowOff>
    </xdr:from>
    <xdr:to>
      <xdr:col>9</xdr:col>
      <xdr:colOff>676275</xdr:colOff>
      <xdr:row>39</xdr:row>
      <xdr:rowOff>28575</xdr:rowOff>
    </xdr:to>
    <xdr:graphicFrame macro="">
      <xdr:nvGraphicFramePr>
        <xdr:cNvPr id="102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7</xdr:col>
      <xdr:colOff>695325</xdr:colOff>
      <xdr:row>40</xdr:row>
      <xdr:rowOff>114300</xdr:rowOff>
    </xdr:to>
    <xdr:graphicFrame macro="">
      <xdr:nvGraphicFramePr>
        <xdr:cNvPr id="112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9</xdr:col>
      <xdr:colOff>704850</xdr:colOff>
      <xdr:row>38</xdr:row>
      <xdr:rowOff>76200</xdr:rowOff>
    </xdr:to>
    <xdr:graphicFrame macro="">
      <xdr:nvGraphicFramePr>
        <xdr:cNvPr id="13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0.16863</cdr:x>
      <cdr:y>0.57859</cdr:y>
    </cdr:from>
    <cdr:to>
      <cdr:x>0.43491</cdr:x>
      <cdr:y>0.61271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360" y="3243366"/>
          <a:ext cx="2526558" cy="18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</xdr:row>
      <xdr:rowOff>114300</xdr:rowOff>
    </xdr:from>
    <xdr:to>
      <xdr:col>10</xdr:col>
      <xdr:colOff>0</xdr:colOff>
      <xdr:row>39</xdr:row>
      <xdr:rowOff>114300</xdr:rowOff>
    </xdr:to>
    <xdr:graphicFrame macro="">
      <xdr:nvGraphicFramePr>
        <xdr:cNvPr id="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18</xdr:col>
      <xdr:colOff>228600</xdr:colOff>
      <xdr:row>6</xdr:row>
      <xdr:rowOff>0</xdr:rowOff>
    </xdr:to>
    <xdr:graphicFrame macro="">
      <xdr:nvGraphicFramePr>
        <xdr:cNvPr id="2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8</xdr:col>
      <xdr:colOff>752475</xdr:colOff>
      <xdr:row>40</xdr:row>
      <xdr:rowOff>142875</xdr:rowOff>
    </xdr:to>
    <xdr:graphicFrame macro="">
      <xdr:nvGraphicFramePr>
        <xdr:cNvPr id="2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0.64999</cdr:x>
      <cdr:y>0.3449</cdr:y>
    </cdr:from>
    <cdr:to>
      <cdr:x>0.82174</cdr:x>
      <cdr:y>0.34925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168" y="256133"/>
          <a:ext cx="1633455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0.7376</cdr:x>
      <cdr:y>0.37514</cdr:y>
    </cdr:from>
    <cdr:to>
      <cdr:x>0.85961</cdr:x>
      <cdr:y>0.37862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1172" y="278309"/>
          <a:ext cx="1161046" cy="2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0.73191</cdr:x>
      <cdr:y>0.40429</cdr:y>
    </cdr:from>
    <cdr:to>
      <cdr:x>0.84352</cdr:x>
      <cdr:y>0.40885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7116" y="299688"/>
          <a:ext cx="1059982" cy="33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2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0.55662</cdr:x>
      <cdr:y>0.13789</cdr:y>
    </cdr:from>
    <cdr:to>
      <cdr:x>0.77765</cdr:x>
      <cdr:y>0.18432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0542" y="771790"/>
          <a:ext cx="1930927" cy="25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Ensemble de la population</a:t>
          </a:r>
        </a:p>
      </cdr:txBody>
    </cdr:sp>
  </cdr:relSizeAnchor>
  <cdr:relSizeAnchor xmlns:cdr="http://schemas.openxmlformats.org/drawingml/2006/chartDrawing">
    <cdr:from>
      <cdr:x>0.61625</cdr:x>
      <cdr:y>0.37937</cdr:y>
    </cdr:from>
    <cdr:to>
      <cdr:x>0.76261</cdr:x>
      <cdr:y>0.40369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590" y="2049050"/>
          <a:ext cx="1258093" cy="1336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  <cdr:relSizeAnchor xmlns:cdr="http://schemas.openxmlformats.org/drawingml/2006/chartDrawing">
    <cdr:from>
      <cdr:x>0.65848</cdr:x>
      <cdr:y>0.60564</cdr:y>
    </cdr:from>
    <cdr:to>
      <cdr:x>0.81622</cdr:x>
      <cdr:y>0.64814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1926" y="3346562"/>
          <a:ext cx="1362757" cy="233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114300</xdr:rowOff>
    </xdr:from>
    <xdr:to>
      <xdr:col>11</xdr:col>
      <xdr:colOff>676275</xdr:colOff>
      <xdr:row>40</xdr:row>
      <xdr:rowOff>0</xdr:rowOff>
    </xdr:to>
    <xdr:graphicFrame macro="">
      <xdr:nvGraphicFramePr>
        <xdr:cNvPr id="51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0.21973</cdr:x>
      <cdr:y>0.62844</cdr:y>
    </cdr:from>
    <cdr:to>
      <cdr:x>0.40501</cdr:x>
      <cdr:y>0.66406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5600" y="3406481"/>
          <a:ext cx="1680110" cy="19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104775</xdr:rowOff>
    </xdr:from>
    <xdr:to>
      <xdr:col>4</xdr:col>
      <xdr:colOff>904875</xdr:colOff>
      <xdr:row>41</xdr:row>
      <xdr:rowOff>76200</xdr:rowOff>
    </xdr:to>
    <xdr:graphicFrame macro="">
      <xdr:nvGraphicFramePr>
        <xdr:cNvPr id="7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781050</xdr:colOff>
      <xdr:row>7</xdr:row>
      <xdr:rowOff>0</xdr:rowOff>
    </xdr:from>
    <xdr:to>
      <xdr:col>9</xdr:col>
      <xdr:colOff>609600</xdr:colOff>
      <xdr:row>41</xdr:row>
      <xdr:rowOff>95250</xdr:rowOff>
    </xdr:to>
    <xdr:graphicFrame macro="">
      <xdr:nvGraphicFramePr>
        <xdr:cNvPr id="7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0.70728</cdr:x>
      <cdr:y>0.14918</cdr:y>
    </cdr:from>
    <cdr:to>
      <cdr:x>0.92065</cdr:x>
      <cdr:y>0.20297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261" y="732921"/>
          <a:ext cx="1071063" cy="29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Prévenus</a:t>
          </a:r>
        </a:p>
      </cdr:txBody>
    </cdr:sp>
  </cdr:relSizeAnchor>
  <cdr:relSizeAnchor xmlns:cdr="http://schemas.openxmlformats.org/drawingml/2006/chartDrawing">
    <cdr:from>
      <cdr:x>0.03401</cdr:x>
      <cdr:y>0.1325</cdr:y>
    </cdr:from>
    <cdr:to>
      <cdr:x>0.11863</cdr:x>
      <cdr:y>0.1841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373" y="732921"/>
          <a:ext cx="438274" cy="29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endParaRPr lang="fr-FR" sz="925" b="0" i="0" u="none" strike="noStrike" baseline="0">
            <a:solidFill>
              <a:srgbClr val="339966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0.98969</cdr:x>
      <cdr:y>0.17358</cdr:y>
    </cdr:from>
    <cdr:to>
      <cdr:x>0.99018</cdr:x>
      <cdr:y>0.29541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9" y="979237"/>
          <a:ext cx="2376" cy="663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875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0.98454</cdr:x>
      <cdr:y>0.99124</cdr:y>
    </cdr:from>
    <cdr:to>
      <cdr:x>0.99018</cdr:x>
      <cdr:y>0.99124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445" y="5394325"/>
          <a:ext cx="2733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0.69808</cdr:x>
      <cdr:y>0.14234</cdr:y>
    </cdr:from>
    <cdr:to>
      <cdr:x>0.9189</cdr:x>
      <cdr:y>0.19834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5919" y="678664"/>
          <a:ext cx="1075361" cy="296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Condamnés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29"/>
  <sheetViews>
    <sheetView zoomScaleNormal="100" workbookViewId="0"/>
  </sheetViews>
  <sheetFormatPr baseColWidth="10" defaultColWidth="7.28515625" defaultRowHeight="12.75" x14ac:dyDescent="0.2"/>
  <cols>
    <col min="1" max="16384" width="7.285156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3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"/>
      <c r="B5" s="3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7.5" x14ac:dyDescent="0.5">
      <c r="A12" s="4"/>
      <c r="B12" s="5" t="s">
        <v>0</v>
      </c>
      <c r="C12" s="6"/>
      <c r="D12" s="6"/>
      <c r="E12" s="6"/>
      <c r="F12" s="6"/>
      <c r="G12" s="6"/>
      <c r="H12" s="6"/>
      <c r="I12" s="6"/>
      <c r="J12" s="6"/>
      <c r="K12" s="6"/>
    </row>
    <row r="13" spans="1:11" ht="37.5" x14ac:dyDescent="0.5">
      <c r="A13" s="4"/>
      <c r="B13" s="5" t="s">
        <v>1</v>
      </c>
      <c r="C13" s="6"/>
      <c r="D13" s="6"/>
      <c r="E13" s="6"/>
      <c r="F13" s="6"/>
      <c r="G13" s="6"/>
      <c r="H13" s="6"/>
      <c r="I13" s="6"/>
      <c r="J13" s="6"/>
      <c r="K13" s="6"/>
    </row>
    <row r="14" spans="1:11" ht="30" x14ac:dyDescent="0.4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23.25" x14ac:dyDescent="0.35">
      <c r="A15" s="1"/>
      <c r="B15" s="3" t="s">
        <v>2</v>
      </c>
      <c r="C15" s="1"/>
      <c r="D15" s="8" t="s">
        <v>281</v>
      </c>
      <c r="F15" s="8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I17" s="1"/>
      <c r="K17" s="1"/>
    </row>
    <row r="18" spans="1:11" x14ac:dyDescent="0.2">
      <c r="A18" s="1"/>
      <c r="B18" s="1"/>
      <c r="C18" s="1"/>
      <c r="D18" s="1"/>
      <c r="E18" s="1"/>
      <c r="F18" s="1"/>
      <c r="K18" s="1"/>
    </row>
    <row r="19" spans="1:11" x14ac:dyDescent="0.2">
      <c r="A19" s="1"/>
      <c r="B19" s="1"/>
      <c r="C19" s="1"/>
      <c r="D19" s="1"/>
      <c r="E19" s="1"/>
      <c r="F19" s="1"/>
      <c r="K19" s="1"/>
    </row>
    <row r="20" spans="1:11" x14ac:dyDescent="0.2">
      <c r="A20" s="1"/>
      <c r="B20" s="1"/>
      <c r="C20" s="1"/>
      <c r="D20" s="1"/>
      <c r="E20" s="1"/>
      <c r="F20" s="1"/>
      <c r="K20" s="1"/>
    </row>
    <row r="21" spans="1:11" x14ac:dyDescent="0.2">
      <c r="A21" s="1"/>
      <c r="B21" s="1"/>
      <c r="C21" s="1"/>
      <c r="D21" s="1"/>
      <c r="E21" s="1"/>
      <c r="F21" s="1"/>
      <c r="K21" s="1"/>
    </row>
    <row r="22" spans="1:11" x14ac:dyDescent="0.2">
      <c r="A22" s="1"/>
      <c r="C22" s="1"/>
      <c r="D22" s="1"/>
      <c r="E22" s="1"/>
      <c r="F22" s="1"/>
      <c r="K22" s="1"/>
    </row>
    <row r="23" spans="1:11" ht="15.75" x14ac:dyDescent="0.25">
      <c r="A23" s="1"/>
      <c r="B23" s="3"/>
      <c r="C23" s="1"/>
      <c r="D23" s="1"/>
      <c r="E23" s="1"/>
      <c r="F23" s="1"/>
      <c r="K23" s="1"/>
    </row>
    <row r="24" spans="1:11" x14ac:dyDescent="0.2">
      <c r="A24" s="1"/>
      <c r="C24" s="1"/>
      <c r="D24" s="1"/>
      <c r="E24" s="1"/>
      <c r="F24" s="1"/>
      <c r="K24" s="1"/>
    </row>
    <row r="25" spans="1:11" ht="15.75" x14ac:dyDescent="0.25">
      <c r="A25" s="9"/>
      <c r="B25" s="3" t="s">
        <v>3</v>
      </c>
      <c r="C25" s="10"/>
      <c r="D25" s="10"/>
      <c r="E25" s="9"/>
      <c r="F25" s="9"/>
      <c r="G25" s="1"/>
      <c r="H25" s="1"/>
      <c r="J25" s="1"/>
    </row>
    <row r="26" spans="1:11" x14ac:dyDescent="0.2">
      <c r="A26" s="1"/>
      <c r="C26" s="11"/>
      <c r="D26" s="1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0" t="s">
        <v>4</v>
      </c>
      <c r="C27" s="10"/>
      <c r="D27" s="10"/>
      <c r="E27" s="9"/>
      <c r="F27" s="1"/>
      <c r="G27" s="1"/>
      <c r="H27" s="1"/>
      <c r="I27" s="1"/>
      <c r="J27" s="1"/>
      <c r="K27" s="1"/>
    </row>
    <row r="28" spans="1:11" ht="15.75" x14ac:dyDescent="0.25">
      <c r="A28" s="1"/>
      <c r="B28" s="10"/>
      <c r="C28" s="9"/>
      <c r="D28" s="9"/>
      <c r="E28" s="9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35"/>
  <sheetViews>
    <sheetView zoomScaleNormal="100" workbookViewId="0"/>
  </sheetViews>
  <sheetFormatPr baseColWidth="10" defaultColWidth="11.42578125" defaultRowHeight="15" x14ac:dyDescent="0.25"/>
  <cols>
    <col min="1" max="1" width="12.42578125" style="99" bestFit="1" customWidth="1"/>
    <col min="2" max="2" width="20.7109375" style="99" customWidth="1"/>
    <col min="3" max="3" width="22.140625" style="99" customWidth="1"/>
    <col min="4" max="4" width="21.5703125" style="99" customWidth="1"/>
    <col min="5" max="5" width="19.5703125" style="99" customWidth="1"/>
    <col min="6" max="6" width="19.140625" style="99" customWidth="1"/>
    <col min="7" max="7" width="18.28515625" style="99" customWidth="1"/>
    <col min="8" max="8" width="21.85546875" style="99" customWidth="1"/>
    <col min="9" max="16384" width="11.42578125" style="99"/>
  </cols>
  <sheetData>
    <row r="1" spans="1:8" ht="18.75" x14ac:dyDescent="0.25">
      <c r="A1" s="98"/>
      <c r="B1" s="60" t="s">
        <v>21</v>
      </c>
      <c r="C1" s="60"/>
      <c r="D1" s="60"/>
      <c r="E1" s="60"/>
      <c r="F1" s="60"/>
      <c r="G1" s="60"/>
      <c r="H1" s="98"/>
    </row>
    <row r="2" spans="1:8" ht="18.75" x14ac:dyDescent="0.25">
      <c r="A2" s="98"/>
      <c r="B2" s="60" t="s">
        <v>150</v>
      </c>
      <c r="C2" s="60"/>
      <c r="D2" s="60"/>
      <c r="E2" s="60"/>
      <c r="F2" s="60"/>
      <c r="G2" s="60"/>
      <c r="H2" s="98"/>
    </row>
    <row r="3" spans="1:8" x14ac:dyDescent="0.25">
      <c r="A3" s="98"/>
      <c r="B3" s="98"/>
      <c r="C3" s="98"/>
      <c r="D3" s="98"/>
      <c r="E3" s="98"/>
      <c r="F3" s="98"/>
      <c r="G3" s="98"/>
      <c r="H3" s="98"/>
    </row>
    <row r="4" spans="1:8" s="118" customFormat="1" ht="13.5" x14ac:dyDescent="0.2">
      <c r="A4" s="127" t="s">
        <v>130</v>
      </c>
      <c r="B4" s="128" t="s">
        <v>131</v>
      </c>
      <c r="C4" s="129"/>
      <c r="D4" s="129"/>
      <c r="E4" s="129"/>
      <c r="F4" s="129"/>
      <c r="G4" s="129"/>
      <c r="H4" s="75"/>
    </row>
    <row r="5" spans="1:8" s="118" customFormat="1" ht="13.5" x14ac:dyDescent="0.2">
      <c r="A5" s="130" t="s">
        <v>132</v>
      </c>
      <c r="B5" s="131" t="str">
        <f>couverture!D15</f>
        <v xml:space="preserve">1er janvier 2014 </v>
      </c>
      <c r="C5" s="132"/>
      <c r="D5" s="132"/>
      <c r="E5" s="132"/>
      <c r="F5" s="132"/>
      <c r="G5" s="132"/>
      <c r="H5" s="75"/>
    </row>
    <row r="6" spans="1:8" s="118" customFormat="1" ht="13.5" x14ac:dyDescent="0.2">
      <c r="A6" s="130" t="s">
        <v>133</v>
      </c>
      <c r="B6" s="131" t="s">
        <v>134</v>
      </c>
      <c r="C6" s="132"/>
      <c r="D6" s="132"/>
      <c r="E6" s="132"/>
      <c r="F6" s="132"/>
      <c r="G6" s="132"/>
      <c r="H6" s="75"/>
    </row>
    <row r="7" spans="1:8" ht="3.75" customHeight="1" x14ac:dyDescent="0.25">
      <c r="A7" s="101"/>
      <c r="B7" s="100"/>
      <c r="C7" s="65"/>
      <c r="D7" s="65"/>
      <c r="E7" s="65"/>
      <c r="F7" s="65"/>
      <c r="G7" s="65"/>
      <c r="H7" s="100"/>
    </row>
    <row r="8" spans="1:8" s="102" customFormat="1" ht="38.450000000000003" customHeight="1" x14ac:dyDescent="0.2">
      <c r="B8" s="103" t="s">
        <v>141</v>
      </c>
      <c r="C8" s="77" t="s">
        <v>236</v>
      </c>
      <c r="D8" s="77" t="s">
        <v>240</v>
      </c>
      <c r="E8" s="77" t="s">
        <v>151</v>
      </c>
      <c r="F8" s="77" t="s">
        <v>136</v>
      </c>
      <c r="G8" s="104" t="s">
        <v>145</v>
      </c>
      <c r="H8" s="106"/>
    </row>
    <row r="9" spans="1:8" s="102" customFormat="1" ht="14.25" customHeight="1" x14ac:dyDescent="0.25">
      <c r="B9" s="133" t="s">
        <v>501</v>
      </c>
      <c r="C9" s="134">
        <v>8417</v>
      </c>
      <c r="D9" s="334">
        <v>528</v>
      </c>
      <c r="E9" s="134">
        <v>576</v>
      </c>
      <c r="F9" s="135">
        <f>C9+E9</f>
        <v>8993</v>
      </c>
      <c r="G9" s="137">
        <v>1.6617680307483562</v>
      </c>
      <c r="H9" s="106"/>
    </row>
    <row r="10" spans="1:8" s="102" customFormat="1" ht="14.25" customHeight="1" x14ac:dyDescent="0.25">
      <c r="B10" s="133" t="s">
        <v>502</v>
      </c>
      <c r="C10" s="134">
        <v>8924</v>
      </c>
      <c r="D10" s="334">
        <v>500</v>
      </c>
      <c r="E10" s="134">
        <v>599</v>
      </c>
      <c r="F10" s="135">
        <f t="shared" ref="F10:F33" si="0">C10+E10</f>
        <v>9523</v>
      </c>
      <c r="G10" s="137">
        <v>5.8934727009896548</v>
      </c>
      <c r="H10" s="106"/>
    </row>
    <row r="11" spans="1:8" s="102" customFormat="1" ht="14.25" customHeight="1" x14ac:dyDescent="0.25">
      <c r="B11" s="133" t="s">
        <v>503</v>
      </c>
      <c r="C11" s="136">
        <v>9370</v>
      </c>
      <c r="D11" s="335">
        <v>514</v>
      </c>
      <c r="E11" s="136">
        <v>613</v>
      </c>
      <c r="F11" s="135">
        <f t="shared" si="0"/>
        <v>9983</v>
      </c>
      <c r="G11" s="137">
        <v>4.8304105848997247</v>
      </c>
      <c r="H11" s="106"/>
    </row>
    <row r="12" spans="1:8" s="102" customFormat="1" ht="14.25" customHeight="1" x14ac:dyDescent="0.25">
      <c r="B12" s="133" t="s">
        <v>504</v>
      </c>
      <c r="C12" s="136">
        <v>9774</v>
      </c>
      <c r="D12" s="335">
        <v>566</v>
      </c>
      <c r="E12" s="136">
        <v>653</v>
      </c>
      <c r="F12" s="135">
        <f t="shared" si="0"/>
        <v>10427</v>
      </c>
      <c r="G12" s="137">
        <v>4.4475608534508604</v>
      </c>
      <c r="H12" s="106"/>
    </row>
    <row r="13" spans="1:8" s="102" customFormat="1" ht="14.25" customHeight="1" x14ac:dyDescent="0.25">
      <c r="B13" s="133" t="s">
        <v>505</v>
      </c>
      <c r="C13" s="136">
        <v>10036</v>
      </c>
      <c r="D13" s="335">
        <v>569</v>
      </c>
      <c r="E13" s="136">
        <v>643</v>
      </c>
      <c r="F13" s="135">
        <f t="shared" si="0"/>
        <v>10679</v>
      </c>
      <c r="G13" s="137">
        <v>2.4168025318883624</v>
      </c>
      <c r="H13" s="106"/>
    </row>
    <row r="14" spans="1:8" s="102" customFormat="1" ht="14.25" customHeight="1" x14ac:dyDescent="0.25">
      <c r="B14" s="133" t="s">
        <v>506</v>
      </c>
      <c r="C14" s="136">
        <v>10111</v>
      </c>
      <c r="D14" s="335">
        <v>605</v>
      </c>
      <c r="E14" s="136">
        <v>648</v>
      </c>
      <c r="F14" s="135">
        <f t="shared" si="0"/>
        <v>10759</v>
      </c>
      <c r="G14" s="137">
        <v>0.74913381402752499</v>
      </c>
      <c r="H14" s="106"/>
    </row>
    <row r="15" spans="1:8" s="102" customFormat="1" ht="14.25" customHeight="1" x14ac:dyDescent="0.25">
      <c r="B15" s="133" t="s">
        <v>507</v>
      </c>
      <c r="C15" s="136">
        <v>10244</v>
      </c>
      <c r="D15" s="335">
        <v>617</v>
      </c>
      <c r="E15" s="136">
        <v>645</v>
      </c>
      <c r="F15" s="135">
        <f t="shared" si="0"/>
        <v>10889</v>
      </c>
      <c r="G15" s="137">
        <v>1.2082907333395232</v>
      </c>
      <c r="H15" s="106"/>
    </row>
    <row r="16" spans="1:8" s="102" customFormat="1" ht="14.25" customHeight="1" x14ac:dyDescent="0.25">
      <c r="B16" s="133" t="s">
        <v>508</v>
      </c>
      <c r="C16" s="136">
        <v>10104</v>
      </c>
      <c r="D16" s="335">
        <v>607</v>
      </c>
      <c r="E16" s="136">
        <v>633</v>
      </c>
      <c r="F16" s="135">
        <f t="shared" si="0"/>
        <v>10737</v>
      </c>
      <c r="G16" s="137">
        <v>-1.3959041234273162</v>
      </c>
      <c r="H16" s="106"/>
    </row>
    <row r="17" spans="2:8" s="102" customFormat="1" ht="14.25" customHeight="1" x14ac:dyDescent="0.25">
      <c r="B17" s="133" t="s">
        <v>509</v>
      </c>
      <c r="C17" s="136">
        <v>9390</v>
      </c>
      <c r="D17" s="335">
        <v>618</v>
      </c>
      <c r="E17" s="136">
        <v>558</v>
      </c>
      <c r="F17" s="135">
        <f t="shared" si="0"/>
        <v>9948</v>
      </c>
      <c r="G17" s="137">
        <v>-7.3484213467449049</v>
      </c>
      <c r="H17" s="106"/>
    </row>
    <row r="18" spans="2:8" s="102" customFormat="1" ht="14.25" customHeight="1" x14ac:dyDescent="0.25">
      <c r="B18" s="133" t="s">
        <v>510</v>
      </c>
      <c r="C18" s="136">
        <v>9105</v>
      </c>
      <c r="D18" s="335">
        <v>528</v>
      </c>
      <c r="E18" s="136">
        <v>598</v>
      </c>
      <c r="F18" s="135">
        <f t="shared" si="0"/>
        <v>9703</v>
      </c>
      <c r="G18" s="137">
        <v>-2.4628065942903121</v>
      </c>
      <c r="H18" s="106"/>
    </row>
    <row r="19" spans="2:8" s="102" customFormat="1" ht="14.25" customHeight="1" x14ac:dyDescent="0.25">
      <c r="B19" s="133" t="s">
        <v>511</v>
      </c>
      <c r="C19" s="136">
        <v>9470</v>
      </c>
      <c r="D19" s="335">
        <v>577</v>
      </c>
      <c r="E19" s="136">
        <v>587</v>
      </c>
      <c r="F19" s="135">
        <f t="shared" si="0"/>
        <v>10057</v>
      </c>
      <c r="G19" s="137">
        <v>3.6483561785014995</v>
      </c>
      <c r="H19" s="106"/>
    </row>
    <row r="20" spans="2:8" s="102" customFormat="1" ht="14.25" customHeight="1" x14ac:dyDescent="0.25">
      <c r="B20" s="133" t="s">
        <v>512</v>
      </c>
      <c r="C20" s="136">
        <v>9840</v>
      </c>
      <c r="D20" s="335">
        <v>589</v>
      </c>
      <c r="E20" s="136">
        <v>568</v>
      </c>
      <c r="F20" s="135">
        <f t="shared" si="0"/>
        <v>10408</v>
      </c>
      <c r="G20" s="137">
        <v>3.4901063935567356</v>
      </c>
      <c r="H20" s="106"/>
    </row>
    <row r="21" spans="2:8" s="102" customFormat="1" ht="14.25" customHeight="1" x14ac:dyDescent="0.25">
      <c r="B21" s="133" t="s">
        <v>513</v>
      </c>
      <c r="C21" s="136">
        <v>9653</v>
      </c>
      <c r="D21" s="335">
        <v>624</v>
      </c>
      <c r="E21" s="136">
        <v>573</v>
      </c>
      <c r="F21" s="135">
        <f t="shared" si="0"/>
        <v>10226</v>
      </c>
      <c r="G21" s="137">
        <v>-1.7486548808608782</v>
      </c>
      <c r="H21" s="106"/>
    </row>
    <row r="22" spans="2:8" s="102" customFormat="1" ht="14.25" customHeight="1" x14ac:dyDescent="0.25">
      <c r="B22" s="133" t="s">
        <v>514</v>
      </c>
      <c r="C22" s="136">
        <v>10197</v>
      </c>
      <c r="D22" s="335">
        <v>625</v>
      </c>
      <c r="E22" s="136">
        <v>597</v>
      </c>
      <c r="F22" s="135">
        <f t="shared" si="0"/>
        <v>10794</v>
      </c>
      <c r="G22" s="137">
        <v>5.554469000586737</v>
      </c>
      <c r="H22" s="106"/>
    </row>
    <row r="23" spans="2:8" s="102" customFormat="1" ht="14.25" customHeight="1" x14ac:dyDescent="0.25">
      <c r="B23" s="133" t="s">
        <v>515</v>
      </c>
      <c r="C23" s="136">
        <v>10615</v>
      </c>
      <c r="D23" s="335">
        <v>660</v>
      </c>
      <c r="E23" s="136">
        <v>598</v>
      </c>
      <c r="F23" s="135">
        <f t="shared" si="0"/>
        <v>11213</v>
      </c>
      <c r="G23" s="137">
        <v>3.8817861775060303</v>
      </c>
      <c r="H23" s="106"/>
    </row>
    <row r="24" spans="2:8" s="102" customFormat="1" ht="14.25" customHeight="1" x14ac:dyDescent="0.25">
      <c r="B24" s="133" t="s">
        <v>516</v>
      </c>
      <c r="C24" s="136">
        <v>10919</v>
      </c>
      <c r="D24" s="335">
        <v>640</v>
      </c>
      <c r="E24" s="136">
        <v>585</v>
      </c>
      <c r="F24" s="135">
        <f t="shared" si="0"/>
        <v>11504</v>
      </c>
      <c r="G24" s="137">
        <v>2.5952019976812624</v>
      </c>
      <c r="H24" s="106"/>
    </row>
    <row r="25" spans="2:8" s="102" customFormat="1" ht="14.25" customHeight="1" x14ac:dyDescent="0.25">
      <c r="B25" s="133" t="s">
        <v>517</v>
      </c>
      <c r="C25" s="136">
        <v>11438</v>
      </c>
      <c r="D25" s="335">
        <v>678</v>
      </c>
      <c r="E25" s="136">
        <v>635</v>
      </c>
      <c r="F25" s="135">
        <f t="shared" si="0"/>
        <v>12073</v>
      </c>
      <c r="G25" s="137">
        <v>4.9461057023644006</v>
      </c>
      <c r="H25" s="106"/>
    </row>
    <row r="26" spans="2:8" s="102" customFormat="1" ht="14.25" customHeight="1" x14ac:dyDescent="0.25">
      <c r="B26" s="133" t="s">
        <v>518</v>
      </c>
      <c r="C26" s="136">
        <v>11559</v>
      </c>
      <c r="D26" s="335">
        <v>673</v>
      </c>
      <c r="E26" s="136">
        <v>622</v>
      </c>
      <c r="F26" s="135">
        <f t="shared" si="0"/>
        <v>12181</v>
      </c>
      <c r="G26" s="137">
        <v>0.89455810486209764</v>
      </c>
      <c r="H26" s="106"/>
    </row>
    <row r="27" spans="2:8" s="102" customFormat="1" ht="14.25" customHeight="1" x14ac:dyDescent="0.25">
      <c r="B27" s="133" t="s">
        <v>519</v>
      </c>
      <c r="C27" s="136">
        <v>11475</v>
      </c>
      <c r="D27" s="335">
        <v>629</v>
      </c>
      <c r="E27" s="136">
        <v>656</v>
      </c>
      <c r="F27" s="135">
        <f t="shared" si="0"/>
        <v>12131</v>
      </c>
      <c r="G27" s="137">
        <v>-0.41047533043263584</v>
      </c>
      <c r="H27" s="106"/>
    </row>
    <row r="28" spans="2:8" s="102" customFormat="1" ht="14.25" customHeight="1" x14ac:dyDescent="0.25">
      <c r="B28" s="133" t="s">
        <v>520</v>
      </c>
      <c r="C28" s="136">
        <v>11465</v>
      </c>
      <c r="D28" s="335">
        <v>683</v>
      </c>
      <c r="E28" s="136">
        <v>619</v>
      </c>
      <c r="F28" s="135">
        <f t="shared" si="0"/>
        <v>12084</v>
      </c>
      <c r="G28" s="137">
        <v>-0.38743714450580891</v>
      </c>
      <c r="H28" s="106"/>
    </row>
    <row r="29" spans="2:8" s="102" customFormat="1" ht="14.25" customHeight="1" x14ac:dyDescent="0.25">
      <c r="B29" s="133" t="s">
        <v>521</v>
      </c>
      <c r="C29" s="136">
        <v>10646</v>
      </c>
      <c r="D29" s="335">
        <v>633</v>
      </c>
      <c r="E29" s="136">
        <v>580</v>
      </c>
      <c r="F29" s="135">
        <f>C29+E29</f>
        <v>11226</v>
      </c>
      <c r="G29" s="137">
        <v>-7.1002979145978191</v>
      </c>
      <c r="H29" s="106"/>
    </row>
    <row r="30" spans="2:8" s="102" customFormat="1" ht="14.25" customHeight="1" x14ac:dyDescent="0.25">
      <c r="B30" s="133" t="s">
        <v>522</v>
      </c>
      <c r="C30" s="136">
        <v>10451</v>
      </c>
      <c r="D30" s="335">
        <v>577</v>
      </c>
      <c r="E30" s="136">
        <v>602</v>
      </c>
      <c r="F30" s="135">
        <f t="shared" si="0"/>
        <v>11053</v>
      </c>
      <c r="G30" s="137">
        <v>-1.5410653839301625</v>
      </c>
      <c r="H30" s="106"/>
    </row>
    <row r="31" spans="2:8" s="102" customFormat="1" ht="14.25" customHeight="1" x14ac:dyDescent="0.25">
      <c r="B31" s="133" t="s">
        <v>523</v>
      </c>
      <c r="C31" s="136">
        <v>10560</v>
      </c>
      <c r="D31" s="335">
        <v>573</v>
      </c>
      <c r="E31" s="136">
        <v>642</v>
      </c>
      <c r="F31" s="135">
        <f t="shared" si="0"/>
        <v>11202</v>
      </c>
      <c r="G31" s="137">
        <v>1.3480503030851354</v>
      </c>
      <c r="H31" s="106"/>
    </row>
    <row r="32" spans="2:8" s="102" customFormat="1" ht="14.25" customHeight="1" x14ac:dyDescent="0.25">
      <c r="B32" s="133" t="s">
        <v>524</v>
      </c>
      <c r="C32" s="136">
        <v>10482</v>
      </c>
      <c r="D32" s="335">
        <v>544</v>
      </c>
      <c r="E32" s="136">
        <v>664</v>
      </c>
      <c r="F32" s="135">
        <f t="shared" si="0"/>
        <v>11146</v>
      </c>
      <c r="G32" s="137">
        <v>-0.49991073022674914</v>
      </c>
      <c r="H32" s="106"/>
    </row>
    <row r="33" spans="2:8" ht="14.25" customHeight="1" x14ac:dyDescent="0.25">
      <c r="B33" s="138" t="s">
        <v>525</v>
      </c>
      <c r="C33" s="139">
        <v>10161</v>
      </c>
      <c r="D33" s="336">
        <v>570</v>
      </c>
      <c r="E33" s="139">
        <v>647</v>
      </c>
      <c r="F33" s="333">
        <f t="shared" si="0"/>
        <v>10808</v>
      </c>
      <c r="G33" s="140">
        <v>-3.0324780190202794</v>
      </c>
      <c r="H33" s="141"/>
    </row>
    <row r="34" spans="2:8" x14ac:dyDescent="0.25">
      <c r="B34" s="332" t="s">
        <v>237</v>
      </c>
      <c r="C34" s="121"/>
      <c r="D34" s="121"/>
      <c r="E34" s="121"/>
      <c r="F34" s="142"/>
      <c r="G34" s="143"/>
      <c r="H34" s="120"/>
    </row>
    <row r="35" spans="2:8" x14ac:dyDescent="0.25">
      <c r="B35" s="144"/>
      <c r="C35" s="122"/>
      <c r="D35" s="122"/>
      <c r="E35" s="122"/>
      <c r="F35" s="122"/>
      <c r="G35" s="121"/>
      <c r="H35" s="119"/>
    </row>
  </sheetData>
  <phoneticPr fontId="0" type="noConversion"/>
  <pageMargins left="0.78740157499999996" right="0.78740157499999996" top="0.984251969" bottom="0.984251969" header="0.4921259845" footer="0.4921259845"/>
  <pageSetup paperSize="9" scale="84" orientation="landscape" r:id="rId1"/>
  <headerFooter alignWithMargins="0">
    <oddFooter>&amp;LStatistiques mensuelles
&amp;Rpage 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8"/>
  <sheetViews>
    <sheetView zoomScale="115" zoomScaleNormal="115" workbookViewId="0"/>
  </sheetViews>
  <sheetFormatPr baseColWidth="10" defaultRowHeight="12.75" x14ac:dyDescent="0.2"/>
  <cols>
    <col min="1" max="1" width="11.7109375" customWidth="1"/>
    <col min="2" max="6" width="16.7109375" customWidth="1"/>
  </cols>
  <sheetData>
    <row r="1" spans="1:8" ht="18.75" x14ac:dyDescent="0.2">
      <c r="A1" s="98"/>
      <c r="B1" s="60" t="s">
        <v>24</v>
      </c>
    </row>
    <row r="2" spans="1:8" ht="18.75" x14ac:dyDescent="0.2">
      <c r="A2" s="98"/>
      <c r="B2" s="60" t="s">
        <v>284</v>
      </c>
    </row>
    <row r="3" spans="1:8" ht="15" x14ac:dyDescent="0.2">
      <c r="A3" s="98"/>
      <c r="B3" s="98"/>
    </row>
    <row r="4" spans="1:8" ht="15" x14ac:dyDescent="0.2">
      <c r="A4" s="63" t="s">
        <v>130</v>
      </c>
      <c r="B4" s="64" t="s">
        <v>131</v>
      </c>
      <c r="C4" s="123"/>
      <c r="D4" s="123"/>
      <c r="E4" s="123"/>
      <c r="F4" s="123"/>
      <c r="G4" s="123"/>
      <c r="H4" s="123"/>
    </row>
    <row r="5" spans="1:8" ht="15" x14ac:dyDescent="0.2">
      <c r="A5" s="67" t="s">
        <v>132</v>
      </c>
      <c r="B5" s="68" t="str">
        <f>couverture!D15</f>
        <v xml:space="preserve">1er janvier 2014 </v>
      </c>
      <c r="C5" s="124"/>
      <c r="D5" s="124"/>
      <c r="E5" s="124"/>
      <c r="F5" s="124"/>
      <c r="G5" s="124"/>
      <c r="H5" s="124"/>
    </row>
    <row r="6" spans="1:8" ht="15" x14ac:dyDescent="0.2">
      <c r="A6" s="67" t="s">
        <v>133</v>
      </c>
      <c r="B6" s="68" t="s">
        <v>134</v>
      </c>
      <c r="C6" s="124"/>
      <c r="D6" s="124"/>
      <c r="E6" s="124"/>
      <c r="F6" s="124"/>
      <c r="G6" s="124"/>
      <c r="H6" s="124"/>
    </row>
    <row r="7" spans="1:8" ht="12.75" customHeight="1" x14ac:dyDescent="0.2">
      <c r="A7" s="145" t="s">
        <v>285</v>
      </c>
    </row>
    <row r="8" spans="1:8" ht="12.75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Footer>&amp;LStatistiques mensuelles
&amp;Rpage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G21"/>
  <sheetViews>
    <sheetView zoomScaleNormal="10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35.7109375" style="29" customWidth="1"/>
    <col min="3" max="3" width="18.85546875" style="29" customWidth="1"/>
    <col min="4" max="4" width="19" style="29" customWidth="1"/>
    <col min="5" max="5" width="22.42578125" style="29" customWidth="1"/>
    <col min="6" max="6" width="14.140625" style="29" customWidth="1"/>
    <col min="7" max="7" width="11.42578125" style="29" customWidth="1"/>
    <col min="8" max="8" width="5" style="29" customWidth="1"/>
    <col min="9" max="16384" width="11.42578125" style="29"/>
  </cols>
  <sheetData>
    <row r="1" spans="1:7" ht="18.75" x14ac:dyDescent="0.2">
      <c r="B1" s="60" t="s">
        <v>27</v>
      </c>
      <c r="C1" s="61"/>
      <c r="D1" s="61"/>
      <c r="E1" s="61"/>
    </row>
    <row r="2" spans="1:7" ht="18.75" x14ac:dyDescent="0.2">
      <c r="B2" s="60" t="s">
        <v>28</v>
      </c>
      <c r="C2" s="61"/>
      <c r="D2" s="61"/>
      <c r="E2" s="61"/>
    </row>
    <row r="3" spans="1:7" x14ac:dyDescent="0.2">
      <c r="B3" s="61"/>
      <c r="C3" s="61"/>
      <c r="D3" s="61"/>
      <c r="E3" s="61"/>
    </row>
    <row r="5" spans="1:7" ht="15" x14ac:dyDescent="0.2">
      <c r="A5" s="63" t="s">
        <v>130</v>
      </c>
      <c r="B5" s="64" t="s">
        <v>131</v>
      </c>
      <c r="C5" s="65"/>
      <c r="D5" s="65"/>
      <c r="E5" s="65"/>
      <c r="F5" s="66"/>
    </row>
    <row r="6" spans="1:7" ht="15" x14ac:dyDescent="0.2">
      <c r="A6" s="67" t="s">
        <v>132</v>
      </c>
      <c r="B6" s="68" t="str">
        <f>couverture!D15</f>
        <v xml:space="preserve">1er janvier 2014 </v>
      </c>
      <c r="C6" s="69"/>
      <c r="D6" s="69"/>
      <c r="E6" s="69"/>
      <c r="F6" s="70"/>
    </row>
    <row r="7" spans="1:7" ht="15" x14ac:dyDescent="0.2">
      <c r="A7" s="67" t="s">
        <v>133</v>
      </c>
      <c r="B7" s="68" t="s">
        <v>134</v>
      </c>
      <c r="C7" s="69"/>
      <c r="D7" s="69"/>
      <c r="E7" s="69"/>
      <c r="F7" s="70"/>
    </row>
    <row r="8" spans="1:7" ht="15" x14ac:dyDescent="0.2">
      <c r="A8" s="67" t="s">
        <v>152</v>
      </c>
      <c r="B8" s="68" t="str">
        <f>B6</f>
        <v xml:space="preserve">1er janvier 2014 </v>
      </c>
      <c r="C8" s="69"/>
      <c r="D8" s="69"/>
      <c r="E8" s="69"/>
      <c r="F8" s="70"/>
    </row>
    <row r="9" spans="1:7" ht="13.5" x14ac:dyDescent="0.2">
      <c r="A9" s="74"/>
      <c r="B9" s="146" t="s">
        <v>153</v>
      </c>
      <c r="C9" s="75"/>
      <c r="D9" s="75"/>
      <c r="E9" s="75"/>
    </row>
    <row r="11" spans="1:7" s="76" customFormat="1" ht="25.5" x14ac:dyDescent="0.2">
      <c r="C11" s="77" t="s">
        <v>154</v>
      </c>
      <c r="D11" s="77" t="s">
        <v>155</v>
      </c>
      <c r="E11" s="77" t="s">
        <v>156</v>
      </c>
      <c r="F11" s="77" t="s">
        <v>157</v>
      </c>
    </row>
    <row r="12" spans="1:7" ht="15" x14ac:dyDescent="0.2">
      <c r="B12" s="147" t="s">
        <v>137</v>
      </c>
      <c r="C12" s="81">
        <v>54918</v>
      </c>
      <c r="D12" s="81">
        <v>53903</v>
      </c>
      <c r="E12" s="81">
        <v>62450</v>
      </c>
      <c r="F12" s="148">
        <f>E12/D12*100</f>
        <v>115.85626031946275</v>
      </c>
      <c r="G12" s="98"/>
    </row>
    <row r="13" spans="1:7" ht="15" x14ac:dyDescent="0.2">
      <c r="B13" s="149"/>
      <c r="C13" s="150"/>
      <c r="D13" s="150"/>
      <c r="E13" s="150"/>
      <c r="F13" s="150"/>
      <c r="G13" s="98"/>
    </row>
    <row r="14" spans="1:7" ht="15" x14ac:dyDescent="0.2">
      <c r="B14" s="149" t="s">
        <v>138</v>
      </c>
      <c r="C14" s="150">
        <v>3665</v>
      </c>
      <c r="D14" s="150">
        <v>3613</v>
      </c>
      <c r="E14" s="150">
        <v>4625</v>
      </c>
      <c r="F14" s="151">
        <f>E14/D14*100</f>
        <v>128.00996401882091</v>
      </c>
      <c r="G14" s="98"/>
    </row>
    <row r="15" spans="1:7" ht="13.5" x14ac:dyDescent="0.2">
      <c r="B15" s="152"/>
      <c r="C15" s="85"/>
      <c r="D15" s="85"/>
      <c r="E15" s="85"/>
      <c r="F15" s="153"/>
    </row>
    <row r="16" spans="1:7" ht="15" x14ac:dyDescent="0.2">
      <c r="B16" s="154" t="s">
        <v>139</v>
      </c>
      <c r="C16" s="92">
        <f>SUM(C12:C14)</f>
        <v>58583</v>
      </c>
      <c r="D16" s="92">
        <f>SUM(D12:D14)</f>
        <v>57516</v>
      </c>
      <c r="E16" s="92">
        <f>SUM(E12:E14)</f>
        <v>67075</v>
      </c>
      <c r="F16" s="155">
        <f>E16/D16*100</f>
        <v>116.61972320745531</v>
      </c>
    </row>
    <row r="17" spans="2:6" ht="13.5" x14ac:dyDescent="0.2">
      <c r="B17" s="95"/>
      <c r="C17" s="96"/>
      <c r="D17" s="96"/>
      <c r="E17" s="96"/>
      <c r="F17" s="156"/>
    </row>
    <row r="19" spans="2:6" ht="13.5" x14ac:dyDescent="0.2">
      <c r="B19" s="97" t="s">
        <v>229</v>
      </c>
      <c r="C19" s="97"/>
      <c r="D19" s="97"/>
      <c r="E19" s="97"/>
      <c r="F19" s="97"/>
    </row>
    <row r="20" spans="2:6" ht="13.5" x14ac:dyDescent="0.2">
      <c r="B20" s="97" t="s">
        <v>230</v>
      </c>
      <c r="C20" s="97"/>
      <c r="D20" s="97"/>
      <c r="E20" s="97"/>
      <c r="F20" s="97"/>
    </row>
    <row r="21" spans="2:6" ht="13.5" x14ac:dyDescent="0.2">
      <c r="B21" s="97" t="s">
        <v>231</v>
      </c>
      <c r="C21" s="97"/>
      <c r="D21" s="97"/>
      <c r="E21" s="97"/>
      <c r="F21" s="97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E29"/>
  <sheetViews>
    <sheetView zoomScaleNormal="100" workbookViewId="0"/>
  </sheetViews>
  <sheetFormatPr baseColWidth="10" defaultColWidth="11.42578125" defaultRowHeight="15" x14ac:dyDescent="0.2"/>
  <cols>
    <col min="1" max="1" width="14.5703125" style="98" bestFit="1" customWidth="1"/>
    <col min="2" max="2" width="36.7109375" style="98" customWidth="1"/>
    <col min="3" max="5" width="20.7109375" style="98" customWidth="1"/>
    <col min="6" max="16384" width="11.42578125" style="98"/>
  </cols>
  <sheetData>
    <row r="1" spans="1:5" ht="18.75" x14ac:dyDescent="0.2">
      <c r="B1" s="60" t="s">
        <v>30</v>
      </c>
      <c r="C1" s="60"/>
      <c r="D1" s="60"/>
      <c r="E1" s="60"/>
    </row>
    <row r="2" spans="1:5" ht="18.75" x14ac:dyDescent="0.2">
      <c r="B2" s="60" t="s">
        <v>158</v>
      </c>
      <c r="C2" s="60"/>
      <c r="D2" s="60"/>
      <c r="E2" s="60"/>
    </row>
    <row r="3" spans="1:5" ht="19.5" x14ac:dyDescent="0.2">
      <c r="B3" s="62" t="s">
        <v>129</v>
      </c>
    </row>
    <row r="5" spans="1:5" x14ac:dyDescent="0.2">
      <c r="A5" s="63" t="s">
        <v>130</v>
      </c>
      <c r="B5" s="64" t="s">
        <v>131</v>
      </c>
      <c r="C5" s="65"/>
      <c r="D5" s="65"/>
      <c r="E5" s="66"/>
    </row>
    <row r="6" spans="1:5" x14ac:dyDescent="0.2">
      <c r="A6" s="67" t="s">
        <v>132</v>
      </c>
      <c r="B6" s="68" t="str">
        <f>tab1écrouées!B6</f>
        <v xml:space="preserve">1er janvier 2014 </v>
      </c>
      <c r="C6" s="69"/>
      <c r="D6" s="69"/>
      <c r="E6" s="70"/>
    </row>
    <row r="7" spans="1:5" x14ac:dyDescent="0.2">
      <c r="A7" s="67" t="s">
        <v>133</v>
      </c>
      <c r="B7" s="68" t="s">
        <v>134</v>
      </c>
      <c r="C7" s="69"/>
      <c r="D7" s="69"/>
      <c r="E7" s="70"/>
    </row>
    <row r="8" spans="1:5" x14ac:dyDescent="0.2">
      <c r="A8" s="71"/>
      <c r="B8" s="72"/>
      <c r="C8" s="72"/>
      <c r="D8" s="72"/>
      <c r="E8" s="73"/>
    </row>
    <row r="11" spans="1:5" ht="25.5" x14ac:dyDescent="0.2">
      <c r="B11" s="29"/>
      <c r="C11" s="77" t="s">
        <v>135</v>
      </c>
      <c r="D11" s="77" t="s">
        <v>136</v>
      </c>
      <c r="E11"/>
    </row>
    <row r="12" spans="1:5" x14ac:dyDescent="0.2">
      <c r="B12" s="157" t="s">
        <v>201</v>
      </c>
      <c r="C12" s="81">
        <v>5181</v>
      </c>
      <c r="D12" s="81">
        <v>720</v>
      </c>
      <c r="E12"/>
    </row>
    <row r="13" spans="1:5" x14ac:dyDescent="0.2">
      <c r="B13" s="158" t="s">
        <v>202</v>
      </c>
      <c r="C13" s="150">
        <v>4975</v>
      </c>
      <c r="D13" s="150">
        <v>924</v>
      </c>
      <c r="E13"/>
    </row>
    <row r="14" spans="1:5" x14ac:dyDescent="0.2">
      <c r="B14" s="158" t="s">
        <v>203</v>
      </c>
      <c r="C14" s="150">
        <v>9415</v>
      </c>
      <c r="D14" s="150">
        <v>1593</v>
      </c>
      <c r="E14"/>
    </row>
    <row r="15" spans="1:5" x14ac:dyDescent="0.2">
      <c r="B15" s="158" t="s">
        <v>204</v>
      </c>
      <c r="C15" s="150">
        <v>5773</v>
      </c>
      <c r="D15" s="150">
        <v>1185</v>
      </c>
      <c r="E15"/>
    </row>
    <row r="16" spans="1:5" x14ac:dyDescent="0.2">
      <c r="B16" s="158" t="s">
        <v>205</v>
      </c>
      <c r="C16" s="150">
        <v>7728</v>
      </c>
      <c r="D16" s="150">
        <v>1301</v>
      </c>
      <c r="E16"/>
    </row>
    <row r="17" spans="2:5" x14ac:dyDescent="0.2">
      <c r="B17" s="158" t="s">
        <v>206</v>
      </c>
      <c r="C17" s="150">
        <v>12587</v>
      </c>
      <c r="D17" s="150">
        <v>1772</v>
      </c>
      <c r="E17"/>
    </row>
    <row r="18" spans="2:5" x14ac:dyDescent="0.2">
      <c r="B18" s="158" t="s">
        <v>207</v>
      </c>
      <c r="C18" s="150">
        <v>6060</v>
      </c>
      <c r="D18" s="150">
        <v>1102</v>
      </c>
      <c r="E18"/>
    </row>
    <row r="19" spans="2:5" x14ac:dyDescent="0.2">
      <c r="B19" s="158" t="s">
        <v>208</v>
      </c>
      <c r="C19" s="150">
        <v>5440</v>
      </c>
      <c r="D19" s="150">
        <v>927</v>
      </c>
      <c r="E19"/>
    </row>
    <row r="20" spans="2:5" x14ac:dyDescent="0.2">
      <c r="B20" s="158" t="s">
        <v>209</v>
      </c>
      <c r="C20" s="150">
        <v>5291</v>
      </c>
      <c r="D20" s="150">
        <v>822</v>
      </c>
      <c r="E20"/>
    </row>
    <row r="21" spans="2:5" x14ac:dyDescent="0.2">
      <c r="B21" s="158"/>
      <c r="C21" s="150"/>
      <c r="D21" s="150"/>
      <c r="E21"/>
    </row>
    <row r="22" spans="2:5" x14ac:dyDescent="0.2">
      <c r="B22" s="159" t="s">
        <v>159</v>
      </c>
      <c r="C22" s="160">
        <v>62450</v>
      </c>
      <c r="D22" s="160">
        <v>10346</v>
      </c>
      <c r="E22"/>
    </row>
    <row r="23" spans="2:5" x14ac:dyDescent="0.2">
      <c r="B23" s="158"/>
      <c r="C23" s="150"/>
      <c r="D23" s="150"/>
      <c r="E23"/>
    </row>
    <row r="24" spans="2:5" x14ac:dyDescent="0.2">
      <c r="B24" s="161" t="s">
        <v>138</v>
      </c>
      <c r="C24" s="150">
        <v>4625</v>
      </c>
      <c r="D24" s="150">
        <v>462</v>
      </c>
      <c r="E24"/>
    </row>
    <row r="25" spans="2:5" x14ac:dyDescent="0.2">
      <c r="B25" s="161"/>
      <c r="C25" s="150"/>
      <c r="D25" s="150"/>
      <c r="E25"/>
    </row>
    <row r="26" spans="2:5" x14ac:dyDescent="0.2">
      <c r="B26" s="158"/>
      <c r="C26" s="162"/>
      <c r="D26" s="162"/>
      <c r="E26"/>
    </row>
    <row r="27" spans="2:5" x14ac:dyDescent="0.2">
      <c r="B27" s="163" t="s">
        <v>139</v>
      </c>
      <c r="C27" s="92">
        <v>67075</v>
      </c>
      <c r="D27" s="92">
        <v>10808</v>
      </c>
      <c r="E27"/>
    </row>
    <row r="28" spans="2:5" x14ac:dyDescent="0.2">
      <c r="E28"/>
    </row>
    <row r="29" spans="2:5" x14ac:dyDescent="0.2">
      <c r="B29" s="164"/>
      <c r="C29" s="164"/>
      <c r="D29" s="164"/>
      <c r="E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F29"/>
  <sheetViews>
    <sheetView zoomScaleNormal="100" workbookViewId="0">
      <selection activeCell="B28" sqref="B28"/>
    </sheetView>
  </sheetViews>
  <sheetFormatPr baseColWidth="10" defaultColWidth="11.42578125" defaultRowHeight="15" x14ac:dyDescent="0.25"/>
  <cols>
    <col min="1" max="1" width="14.5703125" style="99" bestFit="1" customWidth="1"/>
    <col min="2" max="2" width="36.7109375" style="99" customWidth="1"/>
    <col min="3" max="4" width="18.7109375" style="99" customWidth="1"/>
    <col min="5" max="5" width="24.28515625" style="99" customWidth="1"/>
    <col min="6" max="6" width="18.7109375" style="99" customWidth="1"/>
    <col min="7" max="16384" width="11.42578125" style="99"/>
  </cols>
  <sheetData>
    <row r="1" spans="1:6" ht="18.75" x14ac:dyDescent="0.25">
      <c r="A1" s="98"/>
      <c r="B1" s="60" t="s">
        <v>33</v>
      </c>
      <c r="C1" s="60"/>
      <c r="D1" s="60"/>
      <c r="E1" s="60"/>
    </row>
    <row r="2" spans="1:6" ht="18.75" x14ac:dyDescent="0.25">
      <c r="A2" s="98"/>
      <c r="B2" s="60" t="s">
        <v>160</v>
      </c>
      <c r="C2" s="60"/>
      <c r="D2" s="60"/>
      <c r="E2" s="60"/>
    </row>
    <row r="3" spans="1:6" x14ac:dyDescent="0.25">
      <c r="A3" s="98"/>
      <c r="B3" s="98"/>
      <c r="C3" s="98"/>
      <c r="D3" s="98"/>
    </row>
    <row r="4" spans="1:6" x14ac:dyDescent="0.25">
      <c r="A4" s="98"/>
      <c r="B4" s="98"/>
      <c r="C4" s="98"/>
      <c r="D4" s="98"/>
    </row>
    <row r="5" spans="1:6" x14ac:dyDescent="0.25">
      <c r="A5" s="63" t="s">
        <v>130</v>
      </c>
      <c r="B5" s="64" t="s">
        <v>131</v>
      </c>
      <c r="C5" s="65"/>
      <c r="D5" s="65"/>
      <c r="E5" s="165"/>
      <c r="F5" s="165"/>
    </row>
    <row r="6" spans="1:6" x14ac:dyDescent="0.25">
      <c r="A6" s="67" t="s">
        <v>132</v>
      </c>
      <c r="B6" s="68" t="str">
        <f>couverture!D15</f>
        <v xml:space="preserve">1er janvier 2014 </v>
      </c>
      <c r="C6" s="69"/>
      <c r="D6" s="69"/>
      <c r="E6" s="166"/>
      <c r="F6" s="166"/>
    </row>
    <row r="7" spans="1:6" x14ac:dyDescent="0.25">
      <c r="A7" s="67" t="s">
        <v>133</v>
      </c>
      <c r="B7" s="68" t="s">
        <v>134</v>
      </c>
      <c r="C7" s="69"/>
      <c r="D7" s="69"/>
      <c r="E7" s="166"/>
      <c r="F7" s="166"/>
    </row>
    <row r="8" spans="1:6" x14ac:dyDescent="0.25">
      <c r="A8" s="67" t="s">
        <v>152</v>
      </c>
      <c r="B8" s="68" t="str">
        <f>couverture!D15</f>
        <v xml:space="preserve">1er janvier 2014 </v>
      </c>
      <c r="C8" s="69"/>
      <c r="D8" s="69"/>
      <c r="E8" s="166"/>
      <c r="F8" s="166"/>
    </row>
    <row r="9" spans="1:6" x14ac:dyDescent="0.25">
      <c r="B9" s="167" t="str">
        <f>'tab6 densité'!B9</f>
        <v>(source DAP - EMS1)</v>
      </c>
    </row>
    <row r="11" spans="1:6" ht="25.5" x14ac:dyDescent="0.25">
      <c r="B11" s="118"/>
      <c r="C11" s="77" t="s">
        <v>161</v>
      </c>
      <c r="D11" s="77" t="s">
        <v>162</v>
      </c>
      <c r="E11" s="77" t="s">
        <v>135</v>
      </c>
      <c r="F11" s="77" t="s">
        <v>163</v>
      </c>
    </row>
    <row r="12" spans="1:6" ht="15.6" customHeight="1" x14ac:dyDescent="0.25">
      <c r="B12" s="168" t="s">
        <v>201</v>
      </c>
      <c r="C12" s="169">
        <v>5364</v>
      </c>
      <c r="D12" s="169">
        <v>5316</v>
      </c>
      <c r="E12" s="169">
        <v>5181</v>
      </c>
      <c r="F12" s="170">
        <f t="shared" ref="F12:F20" si="0">E12/D12</f>
        <v>0.97460496613995484</v>
      </c>
    </row>
    <row r="13" spans="1:6" ht="15.6" customHeight="1" x14ac:dyDescent="0.25">
      <c r="B13" s="158" t="s">
        <v>202</v>
      </c>
      <c r="C13" s="169">
        <v>4861</v>
      </c>
      <c r="D13" s="169">
        <v>4717</v>
      </c>
      <c r="E13" s="169">
        <v>4975</v>
      </c>
      <c r="F13" s="170">
        <f t="shared" si="0"/>
        <v>1.0546957812168751</v>
      </c>
    </row>
    <row r="14" spans="1:6" ht="15.6" customHeight="1" x14ac:dyDescent="0.25">
      <c r="B14" s="158" t="s">
        <v>203</v>
      </c>
      <c r="C14" s="169">
        <v>8245</v>
      </c>
      <c r="D14" s="169">
        <v>8039</v>
      </c>
      <c r="E14" s="169">
        <v>9415</v>
      </c>
      <c r="F14" s="170">
        <f t="shared" si="0"/>
        <v>1.1711655678566986</v>
      </c>
    </row>
    <row r="15" spans="1:6" ht="15.6" customHeight="1" x14ac:dyDescent="0.25">
      <c r="B15" s="158" t="s">
        <v>204</v>
      </c>
      <c r="C15" s="169">
        <v>5517</v>
      </c>
      <c r="D15" s="169">
        <v>5467</v>
      </c>
      <c r="E15" s="169">
        <v>5773</v>
      </c>
      <c r="F15" s="170">
        <f t="shared" si="0"/>
        <v>1.0559721968172673</v>
      </c>
    </row>
    <row r="16" spans="1:6" ht="15.6" customHeight="1" x14ac:dyDescent="0.25">
      <c r="B16" s="158" t="s">
        <v>205</v>
      </c>
      <c r="C16" s="169">
        <v>6196</v>
      </c>
      <c r="D16" s="169">
        <v>6154</v>
      </c>
      <c r="E16" s="169">
        <v>7728</v>
      </c>
      <c r="F16" s="170">
        <f t="shared" si="0"/>
        <v>1.2557686057848554</v>
      </c>
    </row>
    <row r="17" spans="2:6" ht="15.6" customHeight="1" x14ac:dyDescent="0.25">
      <c r="B17" s="158" t="s">
        <v>206</v>
      </c>
      <c r="C17" s="169">
        <v>9626</v>
      </c>
      <c r="D17" s="169">
        <v>9545</v>
      </c>
      <c r="E17" s="169">
        <v>12587</v>
      </c>
      <c r="F17" s="170">
        <f t="shared" si="0"/>
        <v>1.3187008905185962</v>
      </c>
    </row>
    <row r="18" spans="2:6" ht="15.6" customHeight="1" x14ac:dyDescent="0.25">
      <c r="B18" s="158" t="s">
        <v>207</v>
      </c>
      <c r="C18" s="169">
        <v>5478</v>
      </c>
      <c r="D18" s="169">
        <v>5325</v>
      </c>
      <c r="E18" s="169">
        <v>6060</v>
      </c>
      <c r="F18" s="170">
        <f t="shared" si="0"/>
        <v>1.1380281690140845</v>
      </c>
    </row>
    <row r="19" spans="2:6" ht="15.6" customHeight="1" x14ac:dyDescent="0.25">
      <c r="B19" s="158" t="s">
        <v>208</v>
      </c>
      <c r="C19" s="169">
        <v>5080</v>
      </c>
      <c r="D19" s="169">
        <v>5020</v>
      </c>
      <c r="E19" s="169">
        <v>5440</v>
      </c>
      <c r="F19" s="170">
        <f t="shared" si="0"/>
        <v>1.0836653386454183</v>
      </c>
    </row>
    <row r="20" spans="2:6" ht="15.6" customHeight="1" x14ac:dyDescent="0.25">
      <c r="B20" s="158" t="s">
        <v>209</v>
      </c>
      <c r="C20" s="169">
        <v>4551</v>
      </c>
      <c r="D20" s="169">
        <v>4320</v>
      </c>
      <c r="E20" s="169">
        <v>5291</v>
      </c>
      <c r="F20" s="170">
        <f t="shared" si="0"/>
        <v>1.2247685185185184</v>
      </c>
    </row>
    <row r="21" spans="2:6" ht="15.6" customHeight="1" x14ac:dyDescent="0.25">
      <c r="B21" s="158"/>
      <c r="C21" s="169"/>
      <c r="D21" s="169"/>
      <c r="E21" s="169"/>
      <c r="F21" s="171"/>
    </row>
    <row r="22" spans="2:6" ht="15.6" customHeight="1" x14ac:dyDescent="0.25">
      <c r="B22" s="159" t="s">
        <v>159</v>
      </c>
      <c r="C22" s="172">
        <v>54918</v>
      </c>
      <c r="D22" s="172">
        <v>53903</v>
      </c>
      <c r="E22" s="172">
        <v>62450</v>
      </c>
      <c r="F22" s="173">
        <f>E22/D22</f>
        <v>1.1585626031946274</v>
      </c>
    </row>
    <row r="23" spans="2:6" ht="15.6" customHeight="1" x14ac:dyDescent="0.25">
      <c r="B23" s="158"/>
      <c r="C23" s="169"/>
      <c r="D23" s="169"/>
      <c r="E23" s="169"/>
      <c r="F23" s="171"/>
    </row>
    <row r="24" spans="2:6" ht="15.6" customHeight="1" x14ac:dyDescent="0.25">
      <c r="B24" s="161" t="s">
        <v>138</v>
      </c>
      <c r="C24" s="169">
        <v>3665</v>
      </c>
      <c r="D24" s="169">
        <v>3613</v>
      </c>
      <c r="E24" s="169">
        <v>4625</v>
      </c>
      <c r="F24" s="170">
        <f>E24/D24</f>
        <v>1.2800996401882092</v>
      </c>
    </row>
    <row r="25" spans="2:6" ht="15.6" customHeight="1" x14ac:dyDescent="0.25">
      <c r="B25" s="158"/>
      <c r="C25" s="174"/>
      <c r="D25" s="174"/>
      <c r="E25" s="174"/>
      <c r="F25" s="175"/>
    </row>
    <row r="26" spans="2:6" ht="15.6" customHeight="1" x14ac:dyDescent="0.25">
      <c r="B26" s="163" t="s">
        <v>139</v>
      </c>
      <c r="C26" s="176">
        <f>SUM(C24:C24,C22)</f>
        <v>58583</v>
      </c>
      <c r="D26" s="176">
        <f>SUM(D24:D24,D22)</f>
        <v>57516</v>
      </c>
      <c r="E26" s="176">
        <f>SUM(E24:E24,E22)</f>
        <v>67075</v>
      </c>
      <c r="F26" s="177">
        <f>E26/D26*100</f>
        <v>116.61972320745531</v>
      </c>
    </row>
    <row r="27" spans="2:6" x14ac:dyDescent="0.25">
      <c r="B27" s="178" t="s">
        <v>629</v>
      </c>
    </row>
    <row r="29" spans="2:6" x14ac:dyDescent="0.25">
      <c r="B29" s="164"/>
      <c r="C29" s="164"/>
      <c r="D29" s="164"/>
      <c r="E29" s="164"/>
      <c r="F29" s="164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F29"/>
  <sheetViews>
    <sheetView zoomScaleNormal="100" workbookViewId="0"/>
  </sheetViews>
  <sheetFormatPr baseColWidth="10" defaultColWidth="11.42578125" defaultRowHeight="15" x14ac:dyDescent="0.2"/>
  <cols>
    <col min="1" max="1" width="14.5703125" style="98" bestFit="1" customWidth="1"/>
    <col min="2" max="2" width="36" style="98" customWidth="1"/>
    <col min="3" max="5" width="19.7109375" style="98" customWidth="1"/>
    <col min="6" max="6" width="12.5703125" style="98" bestFit="1" customWidth="1"/>
    <col min="7" max="16384" width="11.42578125" style="98"/>
  </cols>
  <sheetData>
    <row r="1" spans="1:6" ht="18.75" x14ac:dyDescent="0.2">
      <c r="B1" s="60" t="s">
        <v>36</v>
      </c>
      <c r="C1" s="60"/>
      <c r="D1" s="60"/>
      <c r="E1" s="60"/>
    </row>
    <row r="2" spans="1:6" ht="18.75" x14ac:dyDescent="0.2">
      <c r="B2" s="60" t="s">
        <v>164</v>
      </c>
      <c r="C2" s="60"/>
      <c r="D2" s="60"/>
      <c r="E2" s="60"/>
    </row>
    <row r="5" spans="1:6" x14ac:dyDescent="0.2">
      <c r="A5" s="63" t="s">
        <v>130</v>
      </c>
      <c r="B5" s="64" t="s">
        <v>131</v>
      </c>
      <c r="C5" s="65"/>
      <c r="D5" s="65"/>
      <c r="E5" s="66"/>
    </row>
    <row r="6" spans="1:6" x14ac:dyDescent="0.2">
      <c r="A6" s="67" t="s">
        <v>132</v>
      </c>
      <c r="B6" s="68" t="str">
        <f>tab1écrouées!B6</f>
        <v xml:space="preserve">1er janvier 2014 </v>
      </c>
      <c r="C6" s="69"/>
      <c r="D6" s="69"/>
      <c r="E6" s="70"/>
    </row>
    <row r="7" spans="1:6" x14ac:dyDescent="0.2">
      <c r="A7" s="67" t="s">
        <v>133</v>
      </c>
      <c r="B7" s="68" t="s">
        <v>134</v>
      </c>
      <c r="C7" s="69"/>
      <c r="D7" s="69"/>
      <c r="E7" s="70"/>
    </row>
    <row r="8" spans="1:6" x14ac:dyDescent="0.2">
      <c r="A8" s="71"/>
      <c r="B8" s="72"/>
      <c r="C8" s="72"/>
      <c r="D8" s="72"/>
      <c r="E8" s="73"/>
    </row>
    <row r="11" spans="1:6" ht="63.75" x14ac:dyDescent="0.2">
      <c r="B11" s="29"/>
      <c r="C11" s="77" t="s">
        <v>239</v>
      </c>
      <c r="D11" s="77" t="s">
        <v>238</v>
      </c>
      <c r="E11" s="77" t="s">
        <v>151</v>
      </c>
      <c r="F11" s="77" t="s">
        <v>136</v>
      </c>
    </row>
    <row r="12" spans="1:6" ht="16.149999999999999" customHeight="1" x14ac:dyDescent="0.2">
      <c r="B12" s="168" t="s">
        <v>201</v>
      </c>
      <c r="C12" s="81">
        <v>641</v>
      </c>
      <c r="D12" s="81">
        <v>44</v>
      </c>
      <c r="E12" s="81">
        <v>35</v>
      </c>
      <c r="F12" s="81">
        <v>720</v>
      </c>
    </row>
    <row r="13" spans="1:6" ht="16.149999999999999" customHeight="1" x14ac:dyDescent="0.2">
      <c r="B13" s="158" t="s">
        <v>202</v>
      </c>
      <c r="C13" s="150">
        <v>842</v>
      </c>
      <c r="D13" s="150">
        <v>53</v>
      </c>
      <c r="E13" s="150">
        <v>29</v>
      </c>
      <c r="F13" s="150">
        <v>924</v>
      </c>
    </row>
    <row r="14" spans="1:6" ht="16.149999999999999" customHeight="1" x14ac:dyDescent="0.2">
      <c r="B14" s="158" t="s">
        <v>203</v>
      </c>
      <c r="C14" s="150">
        <v>1397</v>
      </c>
      <c r="D14" s="150">
        <v>116</v>
      </c>
      <c r="E14" s="150">
        <v>80</v>
      </c>
      <c r="F14" s="150">
        <v>1593</v>
      </c>
    </row>
    <row r="15" spans="1:6" ht="16.149999999999999" customHeight="1" x14ac:dyDescent="0.2">
      <c r="B15" s="158" t="s">
        <v>204</v>
      </c>
      <c r="C15" s="150">
        <v>1071</v>
      </c>
      <c r="D15" s="150">
        <v>44</v>
      </c>
      <c r="E15" s="150">
        <v>70</v>
      </c>
      <c r="F15" s="150">
        <v>1185</v>
      </c>
    </row>
    <row r="16" spans="1:6" ht="16.149999999999999" customHeight="1" x14ac:dyDescent="0.2">
      <c r="B16" s="158" t="s">
        <v>205</v>
      </c>
      <c r="C16" s="150">
        <v>1204</v>
      </c>
      <c r="D16" s="150">
        <v>76</v>
      </c>
      <c r="E16" s="150">
        <v>21</v>
      </c>
      <c r="F16" s="150">
        <v>1301</v>
      </c>
    </row>
    <row r="17" spans="2:6" ht="16.149999999999999" customHeight="1" x14ac:dyDescent="0.2">
      <c r="B17" s="158" t="s">
        <v>206</v>
      </c>
      <c r="C17" s="150">
        <v>1521</v>
      </c>
      <c r="D17" s="150">
        <v>85</v>
      </c>
      <c r="E17" s="150">
        <v>166</v>
      </c>
      <c r="F17" s="150">
        <v>1772</v>
      </c>
    </row>
    <row r="18" spans="2:6" ht="16.149999999999999" customHeight="1" x14ac:dyDescent="0.2">
      <c r="B18" s="158" t="s">
        <v>207</v>
      </c>
      <c r="C18" s="150">
        <v>1001</v>
      </c>
      <c r="D18" s="150">
        <v>35</v>
      </c>
      <c r="E18" s="150">
        <v>66</v>
      </c>
      <c r="F18" s="150">
        <v>1102</v>
      </c>
    </row>
    <row r="19" spans="2:6" ht="16.149999999999999" customHeight="1" x14ac:dyDescent="0.2">
      <c r="B19" s="158" t="s">
        <v>208</v>
      </c>
      <c r="C19" s="150">
        <v>788</v>
      </c>
      <c r="D19" s="150">
        <v>43</v>
      </c>
      <c r="E19" s="150">
        <v>96</v>
      </c>
      <c r="F19" s="150">
        <v>927</v>
      </c>
    </row>
    <row r="20" spans="2:6" ht="16.149999999999999" customHeight="1" x14ac:dyDescent="0.2">
      <c r="B20" s="158" t="s">
        <v>209</v>
      </c>
      <c r="C20" s="150">
        <v>750</v>
      </c>
      <c r="D20" s="150">
        <v>31</v>
      </c>
      <c r="E20" s="150">
        <v>41</v>
      </c>
      <c r="F20" s="150">
        <v>822</v>
      </c>
    </row>
    <row r="21" spans="2:6" ht="16.149999999999999" customHeight="1" x14ac:dyDescent="0.2">
      <c r="B21" s="158"/>
      <c r="C21" s="150"/>
      <c r="D21" s="150"/>
      <c r="E21" s="150"/>
      <c r="F21" s="150"/>
    </row>
    <row r="22" spans="2:6" ht="16.149999999999999" customHeight="1" x14ac:dyDescent="0.2">
      <c r="B22" s="159" t="s">
        <v>159</v>
      </c>
      <c r="C22" s="160">
        <v>9215</v>
      </c>
      <c r="D22" s="160">
        <v>527</v>
      </c>
      <c r="E22" s="160">
        <v>604</v>
      </c>
      <c r="F22" s="160">
        <v>10346</v>
      </c>
    </row>
    <row r="23" spans="2:6" ht="16.149999999999999" customHeight="1" x14ac:dyDescent="0.2">
      <c r="B23" s="158"/>
      <c r="C23" s="150"/>
      <c r="D23" s="150"/>
      <c r="E23" s="150"/>
      <c r="F23" s="150"/>
    </row>
    <row r="24" spans="2:6" ht="16.149999999999999" customHeight="1" x14ac:dyDescent="0.2">
      <c r="B24" s="161" t="s">
        <v>138</v>
      </c>
      <c r="C24" s="150">
        <v>376</v>
      </c>
      <c r="D24" s="150">
        <v>43</v>
      </c>
      <c r="E24" s="150">
        <v>43</v>
      </c>
      <c r="F24" s="150">
        <v>462</v>
      </c>
    </row>
    <row r="25" spans="2:6" ht="16.149999999999999" customHeight="1" x14ac:dyDescent="0.2">
      <c r="B25" s="161"/>
      <c r="C25" s="150"/>
      <c r="D25" s="150"/>
      <c r="E25" s="150"/>
      <c r="F25" s="150"/>
    </row>
    <row r="26" spans="2:6" ht="16.149999999999999" customHeight="1" x14ac:dyDescent="0.2">
      <c r="B26" s="158"/>
      <c r="C26" s="162"/>
      <c r="D26" s="162"/>
      <c r="E26" s="162"/>
      <c r="F26" s="162"/>
    </row>
    <row r="27" spans="2:6" ht="16.149999999999999" customHeight="1" x14ac:dyDescent="0.2">
      <c r="B27" s="163" t="s">
        <v>139</v>
      </c>
      <c r="C27" s="92">
        <f>SUM(C22,C24)</f>
        <v>9591</v>
      </c>
      <c r="D27" s="92">
        <f>SUM(D22,D24)</f>
        <v>570</v>
      </c>
      <c r="E27" s="92">
        <f>SUM(E22,E24)</f>
        <v>647</v>
      </c>
      <c r="F27" s="92">
        <f>SUM(F22,F24:F25)</f>
        <v>10808</v>
      </c>
    </row>
    <row r="29" spans="2:6" x14ac:dyDescent="0.2">
      <c r="B29" s="164"/>
      <c r="C29" s="164"/>
      <c r="D29" s="164"/>
      <c r="E29" s="164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E30"/>
  <sheetViews>
    <sheetView zoomScaleNormal="100" workbookViewId="0">
      <selection activeCell="B29" sqref="B29"/>
    </sheetView>
  </sheetViews>
  <sheetFormatPr baseColWidth="10" defaultColWidth="11.42578125" defaultRowHeight="15" x14ac:dyDescent="0.2"/>
  <cols>
    <col min="1" max="1" width="14.5703125" style="98" bestFit="1" customWidth="1"/>
    <col min="2" max="2" width="36.7109375" style="98" customWidth="1"/>
    <col min="3" max="5" width="20.7109375" style="98" customWidth="1"/>
    <col min="6" max="16384" width="11.42578125" style="98"/>
  </cols>
  <sheetData>
    <row r="1" spans="1:5" ht="18.75" x14ac:dyDescent="0.2">
      <c r="B1" s="60" t="s">
        <v>39</v>
      </c>
      <c r="C1" s="60"/>
      <c r="D1" s="60"/>
      <c r="E1" s="60"/>
    </row>
    <row r="2" spans="1:5" ht="18.75" x14ac:dyDescent="0.2">
      <c r="B2" s="60" t="s">
        <v>165</v>
      </c>
      <c r="C2" s="60"/>
      <c r="D2" s="60"/>
      <c r="E2" s="60"/>
    </row>
    <row r="5" spans="1:5" x14ac:dyDescent="0.2">
      <c r="A5" s="63" t="s">
        <v>130</v>
      </c>
      <c r="B5" s="64" t="s">
        <v>131</v>
      </c>
      <c r="C5" s="65"/>
      <c r="D5" s="65"/>
      <c r="E5" s="66"/>
    </row>
    <row r="6" spans="1:5" x14ac:dyDescent="0.2">
      <c r="A6" s="67" t="s">
        <v>132</v>
      </c>
      <c r="B6" s="68" t="str">
        <f>couverture!D15</f>
        <v xml:space="preserve">1er janvier 2014 </v>
      </c>
      <c r="C6" s="69"/>
      <c r="D6" s="69"/>
      <c r="E6" s="70"/>
    </row>
    <row r="7" spans="1:5" x14ac:dyDescent="0.2">
      <c r="A7" s="67" t="s">
        <v>133</v>
      </c>
      <c r="B7" s="68" t="s">
        <v>134</v>
      </c>
      <c r="C7" s="69"/>
      <c r="D7" s="69"/>
      <c r="E7" s="70"/>
    </row>
    <row r="8" spans="1:5" x14ac:dyDescent="0.2">
      <c r="A8" s="67" t="s">
        <v>152</v>
      </c>
      <c r="B8" s="68" t="str">
        <f>couverture!D15</f>
        <v xml:space="preserve">1er janvier 2014 </v>
      </c>
      <c r="C8" s="69"/>
      <c r="D8" s="69"/>
      <c r="E8" s="70"/>
    </row>
    <row r="9" spans="1:5" x14ac:dyDescent="0.2">
      <c r="B9" s="179" t="str">
        <f>'tab6 densité'!B9</f>
        <v>(source DAP - EMS1)</v>
      </c>
      <c r="E9" s="180"/>
    </row>
    <row r="11" spans="1:5" ht="38.25" x14ac:dyDescent="0.2">
      <c r="B11" s="29"/>
      <c r="C11" s="77" t="s">
        <v>166</v>
      </c>
      <c r="D11" s="77" t="s">
        <v>167</v>
      </c>
      <c r="E11" s="77" t="s">
        <v>168</v>
      </c>
    </row>
    <row r="12" spans="1:5" ht="15.6" customHeight="1" x14ac:dyDescent="0.2">
      <c r="B12" s="181" t="s">
        <v>201</v>
      </c>
      <c r="C12" s="182">
        <v>1.1225422953818016</v>
      </c>
      <c r="D12" s="182">
        <v>0.87120485778203904</v>
      </c>
      <c r="E12" s="182">
        <v>0.97460496613995484</v>
      </c>
    </row>
    <row r="13" spans="1:5" ht="15.6" customHeight="1" x14ac:dyDescent="0.2">
      <c r="B13" s="183" t="s">
        <v>202</v>
      </c>
      <c r="C13" s="182">
        <v>1.2967088607594937</v>
      </c>
      <c r="D13" s="182">
        <v>0.88037928519328956</v>
      </c>
      <c r="E13" s="182">
        <v>1.0546957812168751</v>
      </c>
    </row>
    <row r="14" spans="1:5" ht="15.6" customHeight="1" x14ac:dyDescent="0.2">
      <c r="B14" s="183" t="s">
        <v>203</v>
      </c>
      <c r="C14" s="182">
        <v>1.3479671280276817</v>
      </c>
      <c r="D14" s="182">
        <v>0.93177159590043923</v>
      </c>
      <c r="E14" s="182">
        <v>1.1711655678566986</v>
      </c>
    </row>
    <row r="15" spans="1:5" ht="15.6" customHeight="1" x14ac:dyDescent="0.2">
      <c r="B15" s="183" t="s">
        <v>204</v>
      </c>
      <c r="C15" s="182">
        <v>1.1324786324786325</v>
      </c>
      <c r="D15" s="182">
        <v>0.88972721996517701</v>
      </c>
      <c r="E15" s="182">
        <v>1.0559721968172673</v>
      </c>
    </row>
    <row r="16" spans="1:5" ht="15.6" customHeight="1" x14ac:dyDescent="0.2">
      <c r="B16" s="183" t="s">
        <v>205</v>
      </c>
      <c r="C16" s="182">
        <v>1.4535268652915712</v>
      </c>
      <c r="D16" s="182">
        <v>0.90704984283789847</v>
      </c>
      <c r="E16" s="182">
        <v>1.2557686057848554</v>
      </c>
    </row>
    <row r="17" spans="2:5" ht="15.6" customHeight="1" x14ac:dyDescent="0.2">
      <c r="B17" s="183" t="s">
        <v>206</v>
      </c>
      <c r="C17" s="182">
        <v>1.4184023200632745</v>
      </c>
      <c r="D17" s="182">
        <v>0.93261868300153139</v>
      </c>
      <c r="E17" s="182">
        <v>1.3187008905185962</v>
      </c>
    </row>
    <row r="18" spans="2:5" ht="15.6" customHeight="1" x14ac:dyDescent="0.2">
      <c r="B18" s="183" t="s">
        <v>207</v>
      </c>
      <c r="C18" s="182">
        <v>1.3833111702127661</v>
      </c>
      <c r="D18" s="182">
        <v>0.81959430297798874</v>
      </c>
      <c r="E18" s="182">
        <v>1.1380281690140845</v>
      </c>
    </row>
    <row r="19" spans="2:5" ht="15.6" customHeight="1" x14ac:dyDescent="0.2">
      <c r="B19" s="183" t="s">
        <v>208</v>
      </c>
      <c r="C19" s="182">
        <v>1.264761188416698</v>
      </c>
      <c r="D19" s="182">
        <v>0.87971198644642101</v>
      </c>
      <c r="E19" s="182">
        <v>1.0836653386454183</v>
      </c>
    </row>
    <row r="20" spans="2:5" ht="15.6" customHeight="1" x14ac:dyDescent="0.2">
      <c r="B20" s="183" t="s">
        <v>209</v>
      </c>
      <c r="C20" s="182">
        <v>1.4204112718964204</v>
      </c>
      <c r="D20" s="182">
        <v>0.92148760330578516</v>
      </c>
      <c r="E20" s="182">
        <v>1.2247685185185184</v>
      </c>
    </row>
    <row r="21" spans="2:5" ht="15.6" customHeight="1" x14ac:dyDescent="0.2">
      <c r="B21" s="183"/>
      <c r="C21" s="182"/>
      <c r="D21" s="182"/>
      <c r="E21" s="182"/>
    </row>
    <row r="22" spans="2:5" ht="15.6" customHeight="1" x14ac:dyDescent="0.2">
      <c r="B22" s="184" t="s">
        <v>159</v>
      </c>
      <c r="C22" s="185">
        <v>1.3363124690747155</v>
      </c>
      <c r="D22" s="185">
        <v>0.8920573097788288</v>
      </c>
      <c r="E22" s="185">
        <v>1.1585626031946274</v>
      </c>
    </row>
    <row r="23" spans="2:5" ht="15.6" customHeight="1" x14ac:dyDescent="0.2">
      <c r="B23" s="183"/>
      <c r="C23" s="186"/>
      <c r="D23" s="186"/>
      <c r="E23" s="186"/>
    </row>
    <row r="24" spans="2:5" ht="15.6" customHeight="1" x14ac:dyDescent="0.2">
      <c r="B24" s="187" t="s">
        <v>169</v>
      </c>
      <c r="C24" s="182">
        <v>1.3857519788918207</v>
      </c>
      <c r="D24" s="182">
        <v>1.1635622817229336</v>
      </c>
      <c r="E24" s="182">
        <v>1.2800996401882092</v>
      </c>
    </row>
    <row r="25" spans="2:5" ht="15.6" customHeight="1" x14ac:dyDescent="0.2">
      <c r="B25" s="187"/>
      <c r="C25" s="186"/>
      <c r="D25" s="186"/>
      <c r="E25" s="186"/>
    </row>
    <row r="26" spans="2:5" ht="15.6" customHeight="1" x14ac:dyDescent="0.2">
      <c r="B26" s="183"/>
      <c r="C26" s="186"/>
      <c r="D26" s="186"/>
      <c r="E26" s="186"/>
    </row>
    <row r="27" spans="2:5" ht="15.6" customHeight="1" x14ac:dyDescent="0.2">
      <c r="B27" s="188" t="s">
        <v>139</v>
      </c>
      <c r="C27" s="189">
        <v>1.3390493996669686</v>
      </c>
      <c r="D27" s="189">
        <v>0.91208932789349362</v>
      </c>
      <c r="E27" s="189">
        <v>1.1661972320745531</v>
      </c>
    </row>
    <row r="28" spans="2:5" x14ac:dyDescent="0.2">
      <c r="B28" s="178" t="s">
        <v>629</v>
      </c>
    </row>
    <row r="29" spans="2:5" x14ac:dyDescent="0.2">
      <c r="B29" s="331" t="s">
        <v>232</v>
      </c>
    </row>
    <row r="30" spans="2:5" x14ac:dyDescent="0.2">
      <c r="B30" s="164"/>
      <c r="C30" s="164"/>
      <c r="D30" s="164"/>
      <c r="E30" s="164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I25"/>
  <sheetViews>
    <sheetView topLeftCell="A4" zoomScaleNormal="100" workbookViewId="0">
      <selection activeCell="E54" sqref="E54"/>
    </sheetView>
  </sheetViews>
  <sheetFormatPr baseColWidth="10" defaultColWidth="11.42578125" defaultRowHeight="15" x14ac:dyDescent="0.25"/>
  <cols>
    <col min="1" max="1" width="14.5703125" style="99" bestFit="1" customWidth="1"/>
    <col min="2" max="2" width="32.7109375" style="99" customWidth="1"/>
    <col min="3" max="3" width="17.5703125" style="99" customWidth="1"/>
    <col min="4" max="4" width="16" style="99" customWidth="1"/>
    <col min="5" max="5" width="25" style="99" customWidth="1"/>
    <col min="6" max="6" width="16.7109375" style="99" customWidth="1"/>
    <col min="7" max="16384" width="11.42578125" style="99"/>
  </cols>
  <sheetData>
    <row r="1" spans="1:9" ht="18.75" x14ac:dyDescent="0.25">
      <c r="A1" s="98"/>
      <c r="B1" s="60" t="s">
        <v>42</v>
      </c>
      <c r="C1" s="60"/>
      <c r="D1" s="60"/>
      <c r="E1" s="98"/>
      <c r="F1" s="98"/>
    </row>
    <row r="2" spans="1:9" ht="18.75" x14ac:dyDescent="0.25">
      <c r="A2" s="98"/>
      <c r="B2" s="60" t="s">
        <v>170</v>
      </c>
      <c r="C2" s="60"/>
      <c r="D2" s="60"/>
      <c r="E2" s="98"/>
      <c r="F2" s="98"/>
    </row>
    <row r="3" spans="1:9" x14ac:dyDescent="0.25">
      <c r="A3" s="98"/>
      <c r="B3" s="98"/>
      <c r="C3" s="98"/>
      <c r="D3" s="98"/>
      <c r="E3" s="98"/>
      <c r="F3" s="98"/>
    </row>
    <row r="4" spans="1:9" x14ac:dyDescent="0.25">
      <c r="A4" s="98"/>
      <c r="B4" s="98"/>
      <c r="C4" s="98"/>
      <c r="D4" s="98"/>
      <c r="E4" s="180"/>
      <c r="F4" s="98"/>
    </row>
    <row r="5" spans="1:9" x14ac:dyDescent="0.25">
      <c r="A5" s="63" t="s">
        <v>130</v>
      </c>
      <c r="B5" s="64" t="s">
        <v>131</v>
      </c>
      <c r="C5" s="65"/>
      <c r="D5" s="65"/>
      <c r="E5" s="65"/>
      <c r="F5" s="65"/>
    </row>
    <row r="6" spans="1:9" x14ac:dyDescent="0.25">
      <c r="A6" s="67" t="s">
        <v>132</v>
      </c>
      <c r="B6" s="68" t="str">
        <f>couverture!D15</f>
        <v xml:space="preserve">1er janvier 2014 </v>
      </c>
      <c r="C6" s="69"/>
      <c r="D6" s="69"/>
      <c r="E6" s="69"/>
      <c r="F6" s="69"/>
    </row>
    <row r="7" spans="1:9" x14ac:dyDescent="0.25">
      <c r="A7" s="67" t="s">
        <v>133</v>
      </c>
      <c r="B7" s="68" t="s">
        <v>134</v>
      </c>
      <c r="C7" s="69"/>
      <c r="D7" s="69"/>
      <c r="E7" s="69"/>
      <c r="F7" s="69"/>
    </row>
    <row r="8" spans="1:9" x14ac:dyDescent="0.25">
      <c r="A8" s="67" t="s">
        <v>152</v>
      </c>
      <c r="B8" s="68" t="str">
        <f>couverture!D15</f>
        <v xml:space="preserve">1er janvier 2014 </v>
      </c>
      <c r="C8" s="69"/>
      <c r="D8" s="69"/>
      <c r="E8" s="69"/>
      <c r="F8" s="69"/>
    </row>
    <row r="9" spans="1:9" x14ac:dyDescent="0.25">
      <c r="B9" s="167" t="s">
        <v>171</v>
      </c>
      <c r="E9" s="121"/>
      <c r="G9" s="134"/>
    </row>
    <row r="10" spans="1:9" x14ac:dyDescent="0.25">
      <c r="B10" s="167"/>
      <c r="E10" s="121"/>
      <c r="G10" s="121"/>
    </row>
    <row r="11" spans="1:9" x14ac:dyDescent="0.25">
      <c r="B11" s="167"/>
      <c r="E11" s="121"/>
      <c r="G11" s="121"/>
    </row>
    <row r="13" spans="1:9" ht="41.25" customHeight="1" x14ac:dyDescent="0.25">
      <c r="B13" s="190" t="s">
        <v>172</v>
      </c>
      <c r="C13" s="190" t="s">
        <v>161</v>
      </c>
      <c r="D13" s="190" t="s">
        <v>162</v>
      </c>
      <c r="E13" s="190" t="s">
        <v>173</v>
      </c>
      <c r="F13" s="190" t="s">
        <v>163</v>
      </c>
      <c r="H13" s="191"/>
      <c r="I13" s="191"/>
    </row>
    <row r="14" spans="1:9" ht="15" customHeight="1" x14ac:dyDescent="0.25">
      <c r="B14" s="192" t="s">
        <v>174</v>
      </c>
      <c r="C14" s="193">
        <v>34113</v>
      </c>
      <c r="D14" s="193">
        <v>33878</v>
      </c>
      <c r="E14" s="193">
        <v>45580</v>
      </c>
      <c r="F14" s="194">
        <f t="shared" ref="F14:F19" si="0">E14/D14*100</f>
        <v>134.54159041265717</v>
      </c>
      <c r="H14" s="195"/>
      <c r="I14" s="191"/>
    </row>
    <row r="15" spans="1:9" ht="15" customHeight="1" x14ac:dyDescent="0.25">
      <c r="B15" s="196" t="s">
        <v>175</v>
      </c>
      <c r="C15" s="193">
        <v>19883</v>
      </c>
      <c r="D15" s="193">
        <v>19393</v>
      </c>
      <c r="E15" s="193">
        <v>18203</v>
      </c>
      <c r="F15" s="197">
        <f t="shared" si="0"/>
        <v>93.863765276130565</v>
      </c>
      <c r="H15" s="195"/>
      <c r="I15" s="191"/>
    </row>
    <row r="16" spans="1:9" ht="15" customHeight="1" x14ac:dyDescent="0.25">
      <c r="B16" s="196" t="s">
        <v>176</v>
      </c>
      <c r="C16" s="193">
        <v>2451</v>
      </c>
      <c r="D16" s="193">
        <v>2165</v>
      </c>
      <c r="E16" s="193">
        <v>1736</v>
      </c>
      <c r="F16" s="197">
        <f t="shared" si="0"/>
        <v>80.184757505773675</v>
      </c>
      <c r="G16" s="134"/>
      <c r="H16" s="195"/>
      <c r="I16" s="191"/>
    </row>
    <row r="17" spans="2:9" ht="15" customHeight="1" x14ac:dyDescent="0.25">
      <c r="B17" s="198" t="s">
        <v>177</v>
      </c>
      <c r="C17" s="193">
        <v>513</v>
      </c>
      <c r="D17" s="193">
        <v>513</v>
      </c>
      <c r="E17" s="193">
        <v>364</v>
      </c>
      <c r="F17" s="197">
        <f t="shared" si="0"/>
        <v>70.955165692007796</v>
      </c>
      <c r="H17" s="195"/>
      <c r="I17" s="191"/>
    </row>
    <row r="18" spans="2:9" ht="15" customHeight="1" x14ac:dyDescent="0.25">
      <c r="B18" s="198" t="s">
        <v>178</v>
      </c>
      <c r="C18" s="193">
        <v>945</v>
      </c>
      <c r="D18" s="193">
        <v>896</v>
      </c>
      <c r="E18" s="193">
        <v>692</v>
      </c>
      <c r="F18" s="197">
        <f t="shared" si="0"/>
        <v>77.232142857142861</v>
      </c>
      <c r="H18" s="195"/>
      <c r="I18" s="191"/>
    </row>
    <row r="19" spans="2:9" ht="15" customHeight="1" x14ac:dyDescent="0.25">
      <c r="B19" s="198" t="s">
        <v>179</v>
      </c>
      <c r="C19" s="193">
        <v>357</v>
      </c>
      <c r="D19" s="193">
        <v>353</v>
      </c>
      <c r="E19" s="193">
        <v>257</v>
      </c>
      <c r="F19" s="197">
        <f t="shared" si="0"/>
        <v>72.804532577903686</v>
      </c>
      <c r="H19" s="191"/>
      <c r="I19" s="191"/>
    </row>
    <row r="20" spans="2:9" x14ac:dyDescent="0.25">
      <c r="B20" s="198" t="s">
        <v>241</v>
      </c>
      <c r="C20" s="193">
        <v>321</v>
      </c>
      <c r="D20" s="193">
        <v>318</v>
      </c>
      <c r="E20" s="193">
        <v>243</v>
      </c>
      <c r="F20" s="197">
        <f>E20/D20*100</f>
        <v>76.415094339622641</v>
      </c>
    </row>
    <row r="21" spans="2:9" x14ac:dyDescent="0.25">
      <c r="B21" s="199" t="s">
        <v>144</v>
      </c>
      <c r="C21" s="200">
        <f>SUM(C14:C20)</f>
        <v>58583</v>
      </c>
      <c r="D21" s="200">
        <f>SUM(D14:D20)</f>
        <v>57516</v>
      </c>
      <c r="E21" s="200">
        <f>SUM(E14:E20)</f>
        <v>67075</v>
      </c>
      <c r="F21" s="201">
        <f>E21/D21*100</f>
        <v>116.61972320745531</v>
      </c>
    </row>
    <row r="22" spans="2:9" x14ac:dyDescent="0.25">
      <c r="B22" s="202" t="s">
        <v>180</v>
      </c>
      <c r="C22" s="121"/>
      <c r="D22" s="121"/>
      <c r="E22" s="121"/>
      <c r="F22" s="203"/>
    </row>
    <row r="23" spans="2:9" x14ac:dyDescent="0.25">
      <c r="B23" s="202" t="s">
        <v>629</v>
      </c>
      <c r="C23" s="121"/>
      <c r="D23" s="121"/>
      <c r="E23" s="121"/>
      <c r="F23" s="203"/>
    </row>
    <row r="24" spans="2:9" x14ac:dyDescent="0.25">
      <c r="B24" s="202" t="s">
        <v>181</v>
      </c>
    </row>
    <row r="25" spans="2:9" x14ac:dyDescent="0.25">
      <c r="B25" s="102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K26"/>
  <sheetViews>
    <sheetView zoomScaleNormal="100" workbookViewId="0"/>
  </sheetViews>
  <sheetFormatPr baseColWidth="10" defaultColWidth="11.42578125" defaultRowHeight="12.75" x14ac:dyDescent="0.2"/>
  <cols>
    <col min="1" max="1" width="23.28515625" style="29" customWidth="1"/>
    <col min="2" max="10" width="9.7109375" style="29" customWidth="1"/>
    <col min="11" max="16384" width="11.42578125" style="29"/>
  </cols>
  <sheetData>
    <row r="1" spans="1:10" ht="18.75" x14ac:dyDescent="0.2">
      <c r="B1" s="60" t="s">
        <v>45</v>
      </c>
      <c r="C1" s="60"/>
      <c r="D1" s="60"/>
      <c r="E1" s="60"/>
      <c r="F1" s="60"/>
      <c r="G1" s="60"/>
      <c r="H1" s="60"/>
    </row>
    <row r="2" spans="1:10" ht="18.75" x14ac:dyDescent="0.2">
      <c r="B2" s="60" t="s">
        <v>46</v>
      </c>
      <c r="C2" s="60"/>
      <c r="D2" s="60"/>
      <c r="E2" s="60"/>
      <c r="F2" s="60"/>
      <c r="G2" s="60"/>
      <c r="H2" s="60"/>
    </row>
    <row r="3" spans="1:10" ht="18.75" x14ac:dyDescent="0.2">
      <c r="B3" s="60"/>
      <c r="C3" s="60"/>
      <c r="D3" s="60"/>
      <c r="E3" s="60"/>
      <c r="F3" s="60"/>
      <c r="G3" s="60"/>
      <c r="H3" s="60"/>
    </row>
    <row r="5" spans="1:10" ht="15" x14ac:dyDescent="0.2">
      <c r="A5" s="63" t="s">
        <v>130</v>
      </c>
      <c r="B5" s="64" t="s">
        <v>131</v>
      </c>
      <c r="C5" s="65"/>
      <c r="D5" s="65"/>
      <c r="E5" s="65"/>
      <c r="F5" s="65"/>
      <c r="G5" s="65"/>
      <c r="H5" s="204"/>
    </row>
    <row r="6" spans="1:10" ht="15" x14ac:dyDescent="0.2">
      <c r="A6" s="67" t="s">
        <v>132</v>
      </c>
      <c r="B6" s="68" t="str">
        <f>couverture!D15</f>
        <v xml:space="preserve">1er janvier 2014 </v>
      </c>
      <c r="C6" s="69"/>
      <c r="D6" s="69"/>
      <c r="E6" s="69"/>
      <c r="F6" s="69"/>
      <c r="G6" s="69"/>
      <c r="H6" s="205"/>
    </row>
    <row r="7" spans="1:10" ht="15" x14ac:dyDescent="0.2">
      <c r="A7" s="67" t="s">
        <v>133</v>
      </c>
      <c r="B7" s="68" t="s">
        <v>134</v>
      </c>
      <c r="C7" s="69"/>
      <c r="D7" s="69"/>
      <c r="E7" s="69"/>
      <c r="F7" s="69"/>
      <c r="G7" s="69"/>
      <c r="H7" s="205"/>
    </row>
    <row r="8" spans="1:10" ht="15" x14ac:dyDescent="0.2">
      <c r="A8" s="101"/>
      <c r="B8" s="100"/>
      <c r="C8" s="100"/>
      <c r="D8" s="100"/>
      <c r="E8" s="100"/>
      <c r="F8" s="100"/>
      <c r="G8" s="100"/>
    </row>
    <row r="9" spans="1:10" ht="15" x14ac:dyDescent="0.2">
      <c r="A9" s="101"/>
      <c r="B9" s="100"/>
      <c r="C9" s="100"/>
      <c r="D9" s="100"/>
      <c r="E9" s="100"/>
    </row>
    <row r="10" spans="1:10" s="98" customFormat="1" ht="25.5" customHeight="1" x14ac:dyDescent="0.2">
      <c r="A10" s="476" t="s">
        <v>182</v>
      </c>
      <c r="B10" s="478" t="s">
        <v>137</v>
      </c>
      <c r="C10" s="479"/>
      <c r="D10" s="480"/>
      <c r="E10" s="478" t="s">
        <v>183</v>
      </c>
      <c r="F10" s="479"/>
      <c r="G10" s="480"/>
      <c r="H10" s="481" t="s">
        <v>184</v>
      </c>
      <c r="I10" s="482"/>
      <c r="J10" s="483"/>
    </row>
    <row r="11" spans="1:10" s="98" customFormat="1" ht="15" x14ac:dyDescent="0.2">
      <c r="A11" s="477"/>
      <c r="B11" s="208" t="s">
        <v>185</v>
      </c>
      <c r="C11" s="208" t="s">
        <v>186</v>
      </c>
      <c r="D11" s="208" t="s">
        <v>144</v>
      </c>
      <c r="E11" s="208" t="s">
        <v>185</v>
      </c>
      <c r="F11" s="208" t="s">
        <v>186</v>
      </c>
      <c r="G11" s="208" t="s">
        <v>144</v>
      </c>
      <c r="H11" s="208" t="s">
        <v>185</v>
      </c>
      <c r="I11" s="208" t="s">
        <v>186</v>
      </c>
      <c r="J11" s="208" t="s">
        <v>144</v>
      </c>
    </row>
    <row r="12" spans="1:10" s="98" customFormat="1" ht="15" x14ac:dyDescent="0.2">
      <c r="A12" s="209"/>
      <c r="B12" s="210"/>
      <c r="C12" s="210"/>
      <c r="D12" s="211"/>
      <c r="E12" s="210"/>
      <c r="F12" s="210"/>
      <c r="G12" s="211"/>
      <c r="H12" s="211"/>
      <c r="I12" s="211"/>
      <c r="J12" s="211"/>
    </row>
    <row r="13" spans="1:10" s="98" customFormat="1" ht="15" x14ac:dyDescent="0.2">
      <c r="A13" s="158"/>
      <c r="B13" s="212"/>
      <c r="C13" s="212"/>
      <c r="D13" s="212"/>
      <c r="E13" s="212"/>
      <c r="F13" s="212"/>
      <c r="G13" s="212"/>
      <c r="H13" s="212"/>
      <c r="I13" s="212"/>
      <c r="J13" s="212"/>
    </row>
    <row r="14" spans="1:10" s="98" customFormat="1" ht="15" x14ac:dyDescent="0.2">
      <c r="A14" s="213" t="s">
        <v>142</v>
      </c>
      <c r="B14" s="214">
        <v>14890</v>
      </c>
      <c r="C14" s="214">
        <v>658</v>
      </c>
      <c r="D14" s="215">
        <f>SUM(B14:C14)</f>
        <v>15548</v>
      </c>
      <c r="E14" s="214">
        <v>1025</v>
      </c>
      <c r="F14" s="214">
        <v>49</v>
      </c>
      <c r="G14" s="215">
        <f>SUM(E14:F14)</f>
        <v>1074</v>
      </c>
      <c r="H14" s="212">
        <f>+B14+E14</f>
        <v>15915</v>
      </c>
      <c r="I14" s="212">
        <f>+C14+F14</f>
        <v>707</v>
      </c>
      <c r="J14" s="215">
        <f>+H14+I14</f>
        <v>16622</v>
      </c>
    </row>
    <row r="15" spans="1:10" s="98" customFormat="1" ht="15" x14ac:dyDescent="0.2">
      <c r="A15" s="216"/>
      <c r="B15" s="214"/>
      <c r="C15" s="214"/>
      <c r="D15" s="212"/>
      <c r="E15" s="214"/>
      <c r="F15" s="214"/>
      <c r="G15" s="212"/>
      <c r="H15" s="212"/>
      <c r="I15" s="212"/>
      <c r="J15" s="212"/>
    </row>
    <row r="16" spans="1:10" s="98" customFormat="1" ht="15" x14ac:dyDescent="0.2">
      <c r="A16" s="216"/>
      <c r="B16" s="212"/>
      <c r="C16" s="212"/>
      <c r="D16" s="212"/>
      <c r="E16" s="212"/>
      <c r="F16" s="212"/>
      <c r="G16" s="212"/>
      <c r="H16" s="212"/>
      <c r="I16" s="212"/>
      <c r="J16" s="212"/>
    </row>
    <row r="17" spans="1:11" s="98" customFormat="1" ht="15" x14ac:dyDescent="0.2">
      <c r="A17" s="217"/>
      <c r="B17" s="218"/>
      <c r="C17" s="218"/>
      <c r="D17" s="219"/>
      <c r="E17" s="218"/>
      <c r="F17" s="218"/>
      <c r="G17" s="219"/>
      <c r="H17" s="219"/>
      <c r="I17" s="219"/>
      <c r="J17" s="219"/>
    </row>
    <row r="18" spans="1:11" s="98" customFormat="1" ht="15" x14ac:dyDescent="0.2">
      <c r="A18" s="216"/>
      <c r="B18" s="212"/>
      <c r="C18" s="212"/>
      <c r="D18" s="212"/>
      <c r="E18" s="212"/>
      <c r="F18" s="212"/>
      <c r="G18" s="212"/>
      <c r="H18" s="212"/>
      <c r="I18" s="212"/>
      <c r="J18" s="212"/>
    </row>
    <row r="19" spans="1:11" s="98" customFormat="1" ht="15" x14ac:dyDescent="0.2">
      <c r="A19" s="213" t="s">
        <v>143</v>
      </c>
      <c r="B19" s="214">
        <v>45545</v>
      </c>
      <c r="C19" s="214">
        <v>1357</v>
      </c>
      <c r="D19" s="215">
        <f>SUM(B19:C19)</f>
        <v>46902</v>
      </c>
      <c r="E19" s="214">
        <v>3454</v>
      </c>
      <c r="F19" s="214">
        <v>97</v>
      </c>
      <c r="G19" s="215">
        <f>SUM(E19:F19)</f>
        <v>3551</v>
      </c>
      <c r="H19" s="212">
        <f>+B19+E19</f>
        <v>48999</v>
      </c>
      <c r="I19" s="212">
        <f>+C19+F19</f>
        <v>1454</v>
      </c>
      <c r="J19" s="215">
        <f>+H19+I19</f>
        <v>50453</v>
      </c>
    </row>
    <row r="20" spans="1:11" s="98" customFormat="1" ht="15" x14ac:dyDescent="0.2">
      <c r="A20" s="216"/>
      <c r="B20" s="214"/>
      <c r="C20" s="214"/>
      <c r="D20" s="212"/>
      <c r="E20" s="214"/>
      <c r="F20" s="214"/>
      <c r="G20" s="212"/>
      <c r="H20" s="212"/>
      <c r="I20" s="212"/>
      <c r="J20" s="212"/>
    </row>
    <row r="21" spans="1:11" s="98" customFormat="1" ht="15" x14ac:dyDescent="0.2">
      <c r="A21" s="216"/>
      <c r="B21" s="212"/>
      <c r="C21" s="212"/>
      <c r="D21" s="212"/>
      <c r="E21" s="212"/>
      <c r="F21" s="212"/>
      <c r="G21" s="212"/>
      <c r="H21" s="212"/>
      <c r="I21" s="212"/>
      <c r="J21" s="212"/>
    </row>
    <row r="22" spans="1:11" s="98" customFormat="1" ht="15" x14ac:dyDescent="0.2">
      <c r="A22" s="220" t="s">
        <v>144</v>
      </c>
      <c r="B22" s="221">
        <f t="shared" ref="B22:J22" si="0">SUM(B19,B14)</f>
        <v>60435</v>
      </c>
      <c r="C22" s="221">
        <f t="shared" si="0"/>
        <v>2015</v>
      </c>
      <c r="D22" s="221">
        <f t="shared" si="0"/>
        <v>62450</v>
      </c>
      <c r="E22" s="221">
        <f t="shared" si="0"/>
        <v>4479</v>
      </c>
      <c r="F22" s="221">
        <f t="shared" si="0"/>
        <v>146</v>
      </c>
      <c r="G22" s="221">
        <f t="shared" si="0"/>
        <v>4625</v>
      </c>
      <c r="H22" s="221">
        <f t="shared" si="0"/>
        <v>64914</v>
      </c>
      <c r="I22" s="221">
        <f t="shared" si="0"/>
        <v>2161</v>
      </c>
      <c r="J22" s="221">
        <f t="shared" si="0"/>
        <v>67075</v>
      </c>
      <c r="K22" s="222"/>
    </row>
    <row r="23" spans="1:11" x14ac:dyDescent="0.2">
      <c r="I23" s="223"/>
      <c r="K23" s="223"/>
    </row>
    <row r="24" spans="1:11" x14ac:dyDescent="0.2">
      <c r="A24" s="164"/>
      <c r="B24" s="164"/>
      <c r="C24" s="164"/>
      <c r="D24" s="164"/>
      <c r="E24" s="164"/>
      <c r="F24" s="164"/>
      <c r="G24" s="164"/>
    </row>
    <row r="25" spans="1:11" x14ac:dyDescent="0.2">
      <c r="B25" s="164"/>
      <c r="C25" s="164"/>
      <c r="D25" s="164"/>
      <c r="E25" s="164"/>
      <c r="F25" s="164"/>
      <c r="G25" s="164"/>
    </row>
    <row r="26" spans="1:11" hidden="1" x14ac:dyDescent="0.2">
      <c r="D26" s="224"/>
    </row>
  </sheetData>
  <mergeCells count="4">
    <mergeCell ref="A10:A11"/>
    <mergeCell ref="B10:D10"/>
    <mergeCell ref="E10:G10"/>
    <mergeCell ref="H10:J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F29"/>
  <sheetViews>
    <sheetView zoomScaleNormal="100" workbookViewId="0"/>
  </sheetViews>
  <sheetFormatPr baseColWidth="10" defaultColWidth="11.42578125" defaultRowHeight="15" x14ac:dyDescent="0.2"/>
  <cols>
    <col min="1" max="1" width="14.5703125" style="98" bestFit="1" customWidth="1"/>
    <col min="2" max="2" width="36.7109375" style="98" customWidth="1"/>
    <col min="3" max="4" width="18.7109375" style="98" customWidth="1"/>
    <col min="5" max="5" width="27.85546875" style="98" customWidth="1"/>
    <col min="6" max="6" width="18.7109375" style="98" customWidth="1"/>
    <col min="7" max="16384" width="11.42578125" style="98"/>
  </cols>
  <sheetData>
    <row r="1" spans="1:6" ht="18.75" x14ac:dyDescent="0.2">
      <c r="B1" s="60" t="s">
        <v>48</v>
      </c>
      <c r="C1" s="60"/>
      <c r="D1" s="60"/>
      <c r="E1" s="60"/>
      <c r="F1" s="60"/>
    </row>
    <row r="2" spans="1:6" ht="18.75" x14ac:dyDescent="0.2">
      <c r="B2" s="60" t="s">
        <v>187</v>
      </c>
      <c r="C2" s="60"/>
      <c r="D2" s="60"/>
      <c r="E2" s="60"/>
      <c r="F2" s="60"/>
    </row>
    <row r="5" spans="1:6" x14ac:dyDescent="0.2">
      <c r="A5" s="63" t="s">
        <v>130</v>
      </c>
      <c r="B5" s="64" t="s">
        <v>131</v>
      </c>
      <c r="C5" s="65"/>
      <c r="D5" s="65"/>
      <c r="E5" s="65"/>
      <c r="F5" s="66"/>
    </row>
    <row r="6" spans="1:6" x14ac:dyDescent="0.2">
      <c r="A6" s="67" t="s">
        <v>132</v>
      </c>
      <c r="B6" s="68" t="str">
        <f>couverture!D15</f>
        <v xml:space="preserve">1er janvier 2014 </v>
      </c>
      <c r="C6" s="69"/>
      <c r="D6" s="69"/>
      <c r="E6" s="69"/>
      <c r="F6" s="70"/>
    </row>
    <row r="7" spans="1:6" x14ac:dyDescent="0.2">
      <c r="A7" s="67" t="s">
        <v>133</v>
      </c>
      <c r="B7" s="68" t="s">
        <v>134</v>
      </c>
      <c r="C7" s="69"/>
      <c r="D7" s="69"/>
      <c r="E7" s="69"/>
      <c r="F7" s="70"/>
    </row>
    <row r="8" spans="1:6" x14ac:dyDescent="0.2">
      <c r="A8" s="71"/>
      <c r="B8" s="72"/>
      <c r="C8" s="72"/>
      <c r="D8" s="72"/>
      <c r="E8" s="72"/>
      <c r="F8" s="73"/>
    </row>
    <row r="11" spans="1:6" ht="25.5" x14ac:dyDescent="0.2">
      <c r="B11" s="29"/>
      <c r="C11" s="207" t="s">
        <v>142</v>
      </c>
      <c r="D11" s="207" t="s">
        <v>143</v>
      </c>
      <c r="E11" s="77" t="s">
        <v>135</v>
      </c>
      <c r="F11" s="77" t="s">
        <v>188</v>
      </c>
    </row>
    <row r="12" spans="1:6" ht="15" customHeight="1" x14ac:dyDescent="0.2">
      <c r="B12" s="181" t="s">
        <v>201</v>
      </c>
      <c r="C12" s="225">
        <v>1070</v>
      </c>
      <c r="D12" s="225">
        <v>4111</v>
      </c>
      <c r="E12" s="225">
        <f t="shared" ref="E12:E20" si="0">SUM(C12:D12)</f>
        <v>5181</v>
      </c>
      <c r="F12" s="151">
        <f t="shared" ref="F12:F20" si="1">C12/E12*100</f>
        <v>20.652383709708548</v>
      </c>
    </row>
    <row r="13" spans="1:6" ht="15" customHeight="1" x14ac:dyDescent="0.2">
      <c r="B13" s="183" t="s">
        <v>202</v>
      </c>
      <c r="C13" s="225">
        <v>901</v>
      </c>
      <c r="D13" s="225">
        <v>4074</v>
      </c>
      <c r="E13" s="225">
        <f t="shared" si="0"/>
        <v>4975</v>
      </c>
      <c r="F13" s="151">
        <f t="shared" si="1"/>
        <v>18.110552763819097</v>
      </c>
    </row>
    <row r="14" spans="1:6" ht="15" customHeight="1" x14ac:dyDescent="0.2">
      <c r="B14" s="183" t="s">
        <v>203</v>
      </c>
      <c r="C14" s="225">
        <v>1586</v>
      </c>
      <c r="D14" s="225">
        <v>7829</v>
      </c>
      <c r="E14" s="225">
        <f t="shared" si="0"/>
        <v>9415</v>
      </c>
      <c r="F14" s="151">
        <f t="shared" si="1"/>
        <v>16.845459373340415</v>
      </c>
    </row>
    <row r="15" spans="1:6" ht="15" customHeight="1" x14ac:dyDescent="0.2">
      <c r="B15" s="183" t="s">
        <v>204</v>
      </c>
      <c r="C15" s="225">
        <v>1389</v>
      </c>
      <c r="D15" s="225">
        <v>4384</v>
      </c>
      <c r="E15" s="225">
        <f t="shared" si="0"/>
        <v>5773</v>
      </c>
      <c r="F15" s="151">
        <f t="shared" si="1"/>
        <v>24.060280616663778</v>
      </c>
    </row>
    <row r="16" spans="1:6" ht="15" customHeight="1" x14ac:dyDescent="0.2">
      <c r="B16" s="183" t="s">
        <v>205</v>
      </c>
      <c r="C16" s="225">
        <v>1945</v>
      </c>
      <c r="D16" s="225">
        <v>5783</v>
      </c>
      <c r="E16" s="225">
        <f t="shared" si="0"/>
        <v>7728</v>
      </c>
      <c r="F16" s="151">
        <f t="shared" si="1"/>
        <v>25.168219461697721</v>
      </c>
    </row>
    <row r="17" spans="2:6" ht="15" customHeight="1" x14ac:dyDescent="0.2">
      <c r="B17" s="183" t="s">
        <v>206</v>
      </c>
      <c r="C17" s="225">
        <v>4222</v>
      </c>
      <c r="D17" s="225">
        <v>8365</v>
      </c>
      <c r="E17" s="225">
        <f t="shared" si="0"/>
        <v>12587</v>
      </c>
      <c r="F17" s="151">
        <f t="shared" si="1"/>
        <v>33.542543894494322</v>
      </c>
    </row>
    <row r="18" spans="2:6" ht="15" customHeight="1" x14ac:dyDescent="0.2">
      <c r="B18" s="183" t="s">
        <v>207</v>
      </c>
      <c r="C18" s="225">
        <v>1551</v>
      </c>
      <c r="D18" s="225">
        <v>4509</v>
      </c>
      <c r="E18" s="225">
        <f t="shared" si="0"/>
        <v>6060</v>
      </c>
      <c r="F18" s="151">
        <f t="shared" si="1"/>
        <v>25.594059405940595</v>
      </c>
    </row>
    <row r="19" spans="2:6" ht="15" customHeight="1" x14ac:dyDescent="0.2">
      <c r="B19" s="183" t="s">
        <v>208</v>
      </c>
      <c r="C19" s="225">
        <v>1341</v>
      </c>
      <c r="D19" s="225">
        <v>4099</v>
      </c>
      <c r="E19" s="225">
        <f t="shared" si="0"/>
        <v>5440</v>
      </c>
      <c r="F19" s="151">
        <f t="shared" si="1"/>
        <v>24.650735294117649</v>
      </c>
    </row>
    <row r="20" spans="2:6" ht="15" customHeight="1" x14ac:dyDescent="0.2">
      <c r="B20" s="183" t="s">
        <v>209</v>
      </c>
      <c r="C20" s="225">
        <v>1543</v>
      </c>
      <c r="D20" s="225">
        <v>3748</v>
      </c>
      <c r="E20" s="225">
        <f t="shared" si="0"/>
        <v>5291</v>
      </c>
      <c r="F20" s="151">
        <f t="shared" si="1"/>
        <v>29.16272916272916</v>
      </c>
    </row>
    <row r="21" spans="2:6" ht="15" customHeight="1" x14ac:dyDescent="0.2">
      <c r="B21" s="158"/>
      <c r="C21" s="225"/>
      <c r="D21" s="225"/>
      <c r="E21" s="225"/>
      <c r="F21" s="151"/>
    </row>
    <row r="22" spans="2:6" ht="15" customHeight="1" x14ac:dyDescent="0.2">
      <c r="B22" s="159" t="s">
        <v>159</v>
      </c>
      <c r="C22" s="226">
        <f>SUM(C12:C20)</f>
        <v>15548</v>
      </c>
      <c r="D22" s="226">
        <f>SUM(D12:D20)</f>
        <v>46902</v>
      </c>
      <c r="E22" s="226">
        <f>SUM(C22:D22)</f>
        <v>62450</v>
      </c>
      <c r="F22" s="227">
        <f>C22/E22*100</f>
        <v>24.896717373899119</v>
      </c>
    </row>
    <row r="23" spans="2:6" ht="13.15" customHeight="1" x14ac:dyDescent="0.2">
      <c r="B23" s="158"/>
      <c r="C23" s="228"/>
      <c r="D23" s="228"/>
      <c r="E23" s="228"/>
      <c r="F23" s="151"/>
    </row>
    <row r="24" spans="2:6" ht="15" customHeight="1" x14ac:dyDescent="0.2">
      <c r="B24" s="161" t="s">
        <v>138</v>
      </c>
      <c r="C24" s="225">
        <v>1074</v>
      </c>
      <c r="D24" s="225">
        <v>3551</v>
      </c>
      <c r="E24" s="225">
        <f>SUM(C24:D24)</f>
        <v>4625</v>
      </c>
      <c r="F24" s="151">
        <f>C24/E24*100</f>
        <v>23.221621621621622</v>
      </c>
    </row>
    <row r="25" spans="2:6" ht="12" customHeight="1" x14ac:dyDescent="0.2">
      <c r="B25" s="161"/>
      <c r="C25" s="225"/>
      <c r="D25" s="225"/>
      <c r="E25" s="225"/>
      <c r="F25" s="151"/>
    </row>
    <row r="26" spans="2:6" ht="10.9" customHeight="1" x14ac:dyDescent="0.2">
      <c r="B26" s="158"/>
      <c r="C26" s="225"/>
      <c r="D26" s="225"/>
      <c r="E26" s="225"/>
      <c r="F26" s="229"/>
    </row>
    <row r="27" spans="2:6" ht="15" customHeight="1" x14ac:dyDescent="0.2">
      <c r="B27" s="163" t="s">
        <v>139</v>
      </c>
      <c r="C27" s="230">
        <f>SUM(C24:C25,C22)</f>
        <v>16622</v>
      </c>
      <c r="D27" s="230">
        <f>SUM(D24:D25,D22)</f>
        <v>50453</v>
      </c>
      <c r="E27" s="230">
        <f>SUM(E24:E25,E22)</f>
        <v>67075</v>
      </c>
      <c r="F27" s="231">
        <f>C27/E27*100</f>
        <v>24.781215057771153</v>
      </c>
    </row>
    <row r="29" spans="2:6" x14ac:dyDescent="0.2">
      <c r="B29" s="178"/>
      <c r="C29" s="164"/>
      <c r="D29" s="164"/>
      <c r="E29" s="164"/>
      <c r="F29" s="164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48"/>
  <sheetViews>
    <sheetView zoomScaleNormal="100" workbookViewId="0"/>
  </sheetViews>
  <sheetFormatPr baseColWidth="10" defaultColWidth="6.28515625" defaultRowHeight="12.75" x14ac:dyDescent="0.2"/>
  <cols>
    <col min="1" max="1" width="6.28515625" style="29" customWidth="1"/>
    <col min="2" max="2" width="14.7109375" style="30" customWidth="1"/>
    <col min="3" max="3" width="18.42578125" style="31" customWidth="1"/>
    <col min="4" max="4" width="59.7109375" style="31" customWidth="1"/>
    <col min="5" max="16384" width="6.28515625" style="29"/>
  </cols>
  <sheetData>
    <row r="1" spans="1:7" s="16" customFormat="1" ht="20.25" x14ac:dyDescent="0.2">
      <c r="A1" s="12" t="s">
        <v>5</v>
      </c>
      <c r="B1" s="13"/>
      <c r="C1" s="14"/>
      <c r="D1" s="14"/>
      <c r="E1" s="15"/>
      <c r="F1" s="15"/>
      <c r="G1" s="15"/>
    </row>
    <row r="2" spans="1:7" s="21" customFormat="1" ht="18.75" x14ac:dyDescent="0.2">
      <c r="A2" s="17"/>
      <c r="B2" s="18"/>
      <c r="C2" s="19"/>
      <c r="D2" s="19"/>
      <c r="E2" s="20"/>
      <c r="F2" s="20"/>
      <c r="G2" s="20"/>
    </row>
    <row r="3" spans="1:7" s="26" customFormat="1" ht="15.75" x14ac:dyDescent="0.2">
      <c r="A3" s="22"/>
      <c r="B3" s="23" t="s">
        <v>6</v>
      </c>
      <c r="C3" s="24"/>
      <c r="D3" s="25" t="s">
        <v>5</v>
      </c>
      <c r="F3" s="22"/>
      <c r="G3" s="22"/>
    </row>
    <row r="4" spans="1:7" s="26" customFormat="1" ht="15.75" x14ac:dyDescent="0.2">
      <c r="A4" s="22"/>
      <c r="B4" s="23" t="s">
        <v>7</v>
      </c>
      <c r="C4" s="25"/>
      <c r="D4" s="25" t="s">
        <v>8</v>
      </c>
      <c r="F4" s="22"/>
      <c r="G4" s="22"/>
    </row>
    <row r="5" spans="1:7" s="26" customFormat="1" ht="15.75" x14ac:dyDescent="0.2">
      <c r="A5" s="22"/>
      <c r="B5" s="23" t="s">
        <v>9</v>
      </c>
      <c r="C5" s="25"/>
      <c r="D5" s="25" t="s">
        <v>10</v>
      </c>
      <c r="F5" s="22"/>
      <c r="G5" s="22"/>
    </row>
    <row r="6" spans="1:7" s="26" customFormat="1" ht="15.75" x14ac:dyDescent="0.2">
      <c r="A6" s="22"/>
      <c r="B6" s="23" t="s">
        <v>11</v>
      </c>
      <c r="C6" s="25" t="s">
        <v>12</v>
      </c>
      <c r="D6" s="25" t="s">
        <v>13</v>
      </c>
      <c r="F6" s="22"/>
      <c r="G6" s="22"/>
    </row>
    <row r="7" spans="1:7" s="26" customFormat="1" ht="15.75" x14ac:dyDescent="0.2">
      <c r="B7" s="23" t="s">
        <v>14</v>
      </c>
      <c r="C7" s="25" t="s">
        <v>15</v>
      </c>
      <c r="D7" s="25" t="s">
        <v>16</v>
      </c>
      <c r="F7" s="27"/>
      <c r="G7" s="27"/>
    </row>
    <row r="8" spans="1:7" s="26" customFormat="1" ht="15.75" x14ac:dyDescent="0.2">
      <c r="B8" s="23" t="s">
        <v>17</v>
      </c>
      <c r="C8" s="25" t="s">
        <v>18</v>
      </c>
      <c r="D8" s="25" t="s">
        <v>19</v>
      </c>
      <c r="F8" s="27"/>
      <c r="G8" s="27"/>
    </row>
    <row r="9" spans="1:7" s="26" customFormat="1" ht="15.75" x14ac:dyDescent="0.2">
      <c r="B9" s="23" t="s">
        <v>20</v>
      </c>
      <c r="C9" s="25" t="s">
        <v>21</v>
      </c>
      <c r="D9" s="25" t="s">
        <v>22</v>
      </c>
      <c r="F9" s="27"/>
      <c r="G9" s="27"/>
    </row>
    <row r="10" spans="1:7" s="26" customFormat="1" ht="15.75" x14ac:dyDescent="0.2">
      <c r="B10" s="23" t="s">
        <v>23</v>
      </c>
      <c r="C10" s="25" t="s">
        <v>24</v>
      </c>
      <c r="D10" s="25" t="s">
        <v>25</v>
      </c>
      <c r="F10" s="27"/>
      <c r="G10" s="27"/>
    </row>
    <row r="11" spans="1:7" s="26" customFormat="1" ht="15.75" x14ac:dyDescent="0.2">
      <c r="B11" s="23" t="s">
        <v>26</v>
      </c>
      <c r="C11" s="25" t="s">
        <v>27</v>
      </c>
      <c r="D11" s="25" t="s">
        <v>28</v>
      </c>
      <c r="F11" s="27"/>
      <c r="G11" s="27"/>
    </row>
    <row r="12" spans="1:7" s="26" customFormat="1" ht="15.75" x14ac:dyDescent="0.2">
      <c r="B12" s="23" t="s">
        <v>29</v>
      </c>
      <c r="C12" s="25" t="s">
        <v>30</v>
      </c>
      <c r="D12" s="25" t="s">
        <v>31</v>
      </c>
      <c r="F12" s="27"/>
      <c r="G12" s="27"/>
    </row>
    <row r="13" spans="1:7" s="26" customFormat="1" ht="15.75" x14ac:dyDescent="0.2">
      <c r="B13" s="23" t="s">
        <v>32</v>
      </c>
      <c r="C13" s="25" t="s">
        <v>33</v>
      </c>
      <c r="D13" s="25" t="s">
        <v>34</v>
      </c>
      <c r="F13" s="27"/>
      <c r="G13" s="27"/>
    </row>
    <row r="14" spans="1:7" s="26" customFormat="1" ht="15.75" x14ac:dyDescent="0.2">
      <c r="B14" s="23" t="s">
        <v>35</v>
      </c>
      <c r="C14" s="25" t="s">
        <v>36</v>
      </c>
      <c r="D14" s="25" t="s">
        <v>37</v>
      </c>
      <c r="F14" s="27"/>
      <c r="G14" s="27"/>
    </row>
    <row r="15" spans="1:7" s="26" customFormat="1" ht="15.75" x14ac:dyDescent="0.2">
      <c r="B15" s="23" t="s">
        <v>38</v>
      </c>
      <c r="C15" s="25" t="s">
        <v>39</v>
      </c>
      <c r="D15" s="25" t="s">
        <v>40</v>
      </c>
      <c r="F15" s="27"/>
      <c r="G15" s="27"/>
    </row>
    <row r="16" spans="1:7" s="26" customFormat="1" ht="15.75" x14ac:dyDescent="0.2">
      <c r="B16" s="23" t="s">
        <v>41</v>
      </c>
      <c r="C16" s="25" t="s">
        <v>42</v>
      </c>
      <c r="D16" s="25" t="s">
        <v>43</v>
      </c>
      <c r="F16" s="27"/>
      <c r="G16" s="27"/>
    </row>
    <row r="17" spans="1:7" s="26" customFormat="1" ht="15.75" x14ac:dyDescent="0.2">
      <c r="B17" s="23" t="s">
        <v>44</v>
      </c>
      <c r="C17" s="25" t="s">
        <v>45</v>
      </c>
      <c r="D17" s="25" t="s">
        <v>46</v>
      </c>
      <c r="F17" s="27"/>
      <c r="G17" s="27"/>
    </row>
    <row r="18" spans="1:7" s="26" customFormat="1" ht="15.75" x14ac:dyDescent="0.2">
      <c r="B18" s="23" t="s">
        <v>47</v>
      </c>
      <c r="C18" s="25" t="s">
        <v>48</v>
      </c>
      <c r="D18" s="25" t="s">
        <v>49</v>
      </c>
      <c r="F18" s="27"/>
      <c r="G18" s="27"/>
    </row>
    <row r="19" spans="1:7" s="26" customFormat="1" ht="15.75" x14ac:dyDescent="0.2">
      <c r="B19" s="23" t="s">
        <v>50</v>
      </c>
      <c r="C19" s="25" t="s">
        <v>51</v>
      </c>
      <c r="D19" s="25" t="s">
        <v>52</v>
      </c>
      <c r="F19" s="27"/>
      <c r="G19" s="27"/>
    </row>
    <row r="20" spans="1:7" s="26" customFormat="1" ht="15.75" x14ac:dyDescent="0.2">
      <c r="B20" s="23" t="s">
        <v>53</v>
      </c>
      <c r="C20" s="25" t="s">
        <v>54</v>
      </c>
      <c r="D20" s="25" t="s">
        <v>55</v>
      </c>
      <c r="F20" s="27"/>
      <c r="G20" s="27"/>
    </row>
    <row r="21" spans="1:7" s="26" customFormat="1" ht="15.75" x14ac:dyDescent="0.2">
      <c r="B21" s="23" t="s">
        <v>56</v>
      </c>
      <c r="C21" s="25" t="s">
        <v>57</v>
      </c>
      <c r="D21" s="25" t="s">
        <v>58</v>
      </c>
      <c r="F21" s="27"/>
      <c r="G21" s="27"/>
    </row>
    <row r="22" spans="1:7" s="26" customFormat="1" ht="15.75" x14ac:dyDescent="0.2">
      <c r="B22" s="23" t="s">
        <v>59</v>
      </c>
      <c r="C22" s="25" t="s">
        <v>60</v>
      </c>
      <c r="D22" s="25" t="s">
        <v>61</v>
      </c>
      <c r="F22" s="27"/>
      <c r="G22" s="27"/>
    </row>
    <row r="23" spans="1:7" s="26" customFormat="1" ht="15.75" x14ac:dyDescent="0.2">
      <c r="B23" s="23" t="s">
        <v>62</v>
      </c>
      <c r="C23" s="25" t="s">
        <v>63</v>
      </c>
      <c r="D23" s="25" t="s">
        <v>64</v>
      </c>
      <c r="F23" s="27"/>
      <c r="G23" s="27"/>
    </row>
    <row r="24" spans="1:7" s="26" customFormat="1" ht="15.75" x14ac:dyDescent="0.2">
      <c r="B24" s="23" t="s">
        <v>65</v>
      </c>
      <c r="C24" s="25" t="s">
        <v>66</v>
      </c>
      <c r="D24" s="25" t="s">
        <v>67</v>
      </c>
      <c r="F24" s="27"/>
      <c r="G24" s="27"/>
    </row>
    <row r="25" spans="1:7" s="26" customFormat="1" ht="15.75" x14ac:dyDescent="0.2">
      <c r="B25" s="23" t="s">
        <v>68</v>
      </c>
      <c r="C25" s="25" t="s">
        <v>69</v>
      </c>
      <c r="D25" s="25" t="s">
        <v>70</v>
      </c>
      <c r="F25" s="27"/>
      <c r="G25" s="27"/>
    </row>
    <row r="26" spans="1:7" s="26" customFormat="1" ht="15.75" x14ac:dyDescent="0.2">
      <c r="B26" s="23" t="s">
        <v>71</v>
      </c>
      <c r="C26" s="25" t="s">
        <v>72</v>
      </c>
      <c r="D26" s="25" t="s">
        <v>73</v>
      </c>
      <c r="F26" s="27"/>
      <c r="G26" s="27"/>
    </row>
    <row r="27" spans="1:7" s="26" customFormat="1" ht="15.75" x14ac:dyDescent="0.2">
      <c r="A27" s="27"/>
      <c r="B27" s="23" t="s">
        <v>74</v>
      </c>
      <c r="C27" s="25" t="s">
        <v>75</v>
      </c>
      <c r="D27" s="25" t="s">
        <v>76</v>
      </c>
      <c r="F27" s="27"/>
      <c r="G27" s="27"/>
    </row>
    <row r="28" spans="1:7" s="26" customFormat="1" ht="15.75" x14ac:dyDescent="0.2">
      <c r="A28" s="27"/>
      <c r="B28" s="23" t="s">
        <v>77</v>
      </c>
      <c r="C28" s="25" t="s">
        <v>78</v>
      </c>
      <c r="D28" s="25" t="s">
        <v>79</v>
      </c>
      <c r="F28" s="27"/>
      <c r="G28" s="27"/>
    </row>
    <row r="29" spans="1:7" s="26" customFormat="1" ht="15.75" x14ac:dyDescent="0.2">
      <c r="A29" s="27"/>
      <c r="B29" s="23"/>
      <c r="C29" s="25"/>
      <c r="D29" s="25"/>
      <c r="F29" s="27"/>
      <c r="G29" s="27"/>
    </row>
    <row r="30" spans="1:7" s="26" customFormat="1" ht="15.75" x14ac:dyDescent="0.2">
      <c r="A30" s="27"/>
      <c r="B30" s="23"/>
      <c r="C30" s="25"/>
      <c r="D30" s="25"/>
      <c r="F30" s="27"/>
      <c r="G30" s="27"/>
    </row>
    <row r="31" spans="1:7" s="26" customFormat="1" ht="15.75" x14ac:dyDescent="0.2">
      <c r="A31" s="27"/>
      <c r="B31" s="23"/>
      <c r="C31" s="25"/>
      <c r="D31" s="25"/>
      <c r="F31" s="27"/>
      <c r="G31" s="27"/>
    </row>
    <row r="32" spans="1:7" s="26" customFormat="1" ht="15.75" x14ac:dyDescent="0.2">
      <c r="A32" s="27"/>
      <c r="B32" s="23"/>
      <c r="C32" s="25"/>
      <c r="D32" s="25"/>
      <c r="F32" s="27"/>
      <c r="G32" s="27"/>
    </row>
    <row r="33" spans="2:4" s="26" customFormat="1" ht="15.75" x14ac:dyDescent="0.2">
      <c r="B33" s="23"/>
      <c r="C33" s="25"/>
      <c r="D33" s="25"/>
    </row>
    <row r="34" spans="2:4" s="26" customFormat="1" ht="15.75" x14ac:dyDescent="0.2">
      <c r="B34" s="23"/>
      <c r="C34" s="25"/>
      <c r="D34" s="25"/>
    </row>
    <row r="35" spans="2:4" s="26" customFormat="1" ht="15.75" x14ac:dyDescent="0.2">
      <c r="B35" s="23"/>
      <c r="C35" s="25"/>
      <c r="D35" s="25"/>
    </row>
    <row r="36" spans="2:4" s="26" customFormat="1" ht="15.75" x14ac:dyDescent="0.2">
      <c r="B36" s="23"/>
      <c r="C36" s="25"/>
      <c r="D36" s="25"/>
    </row>
    <row r="37" spans="2:4" s="26" customFormat="1" ht="15.75" x14ac:dyDescent="0.2">
      <c r="B37" s="23"/>
      <c r="C37" s="25"/>
      <c r="D37" s="25"/>
    </row>
    <row r="38" spans="2:4" s="26" customFormat="1" ht="15.75" x14ac:dyDescent="0.2">
      <c r="B38" s="23"/>
      <c r="C38" s="25"/>
      <c r="D38" s="24"/>
    </row>
    <row r="39" spans="2:4" s="26" customFormat="1" ht="15.75" x14ac:dyDescent="0.2">
      <c r="B39" s="23"/>
      <c r="C39" s="25"/>
      <c r="D39" s="24"/>
    </row>
    <row r="40" spans="2:4" s="26" customFormat="1" ht="15.75" x14ac:dyDescent="0.2">
      <c r="B40" s="23"/>
      <c r="C40" s="25"/>
      <c r="D40" s="24"/>
    </row>
    <row r="41" spans="2:4" s="26" customFormat="1" ht="15.75" x14ac:dyDescent="0.2">
      <c r="B41" s="23"/>
      <c r="C41" s="25"/>
      <c r="D41" s="24"/>
    </row>
    <row r="42" spans="2:4" s="26" customFormat="1" ht="15.75" x14ac:dyDescent="0.2">
      <c r="B42" s="28"/>
      <c r="C42" s="24"/>
      <c r="D42" s="24"/>
    </row>
    <row r="43" spans="2:4" s="26" customFormat="1" ht="15.75" x14ac:dyDescent="0.2">
      <c r="B43" s="28"/>
      <c r="C43" s="24"/>
      <c r="D43" s="24"/>
    </row>
    <row r="44" spans="2:4" s="26" customFormat="1" ht="15.75" x14ac:dyDescent="0.2">
      <c r="B44" s="28"/>
      <c r="C44" s="24"/>
      <c r="D44" s="24"/>
    </row>
    <row r="45" spans="2:4" s="26" customFormat="1" ht="15.75" x14ac:dyDescent="0.2">
      <c r="B45" s="28"/>
      <c r="C45" s="24"/>
      <c r="D45" s="24"/>
    </row>
    <row r="46" spans="2:4" s="26" customFormat="1" ht="15.75" x14ac:dyDescent="0.2">
      <c r="B46" s="28"/>
      <c r="C46" s="24"/>
      <c r="D46" s="24"/>
    </row>
    <row r="47" spans="2:4" s="26" customFormat="1" ht="15.75" x14ac:dyDescent="0.2">
      <c r="B47" s="28"/>
      <c r="C47" s="24"/>
      <c r="D47" s="24"/>
    </row>
    <row r="48" spans="2:4" s="26" customFormat="1" ht="15.75" x14ac:dyDescent="0.2">
      <c r="B48" s="28"/>
      <c r="C48" s="24"/>
      <c r="D48" s="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 xml:space="preserve">&amp;RPage  2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G200"/>
  <sheetViews>
    <sheetView view="pageBreakPreview" zoomScale="60" zoomScaleNormal="80" workbookViewId="0">
      <selection activeCell="K5" sqref="K5"/>
    </sheetView>
  </sheetViews>
  <sheetFormatPr baseColWidth="10" defaultColWidth="11.42578125" defaultRowHeight="15" x14ac:dyDescent="0.2"/>
  <cols>
    <col min="1" max="1" width="14.5703125" style="98" bestFit="1" customWidth="1"/>
    <col min="2" max="2" width="5.7109375" style="98" customWidth="1"/>
    <col min="3" max="3" width="33.140625" style="98" customWidth="1"/>
    <col min="4" max="4" width="18.7109375" style="98" customWidth="1"/>
    <col min="5" max="5" width="17.85546875" style="98" customWidth="1"/>
    <col min="6" max="6" width="26.5703125" style="98" customWidth="1"/>
    <col min="7" max="7" width="18.7109375" style="98" customWidth="1"/>
    <col min="8" max="8" width="4.7109375" style="98" customWidth="1"/>
    <col min="9" max="16384" width="11.42578125" style="98"/>
  </cols>
  <sheetData>
    <row r="1" spans="1:7" ht="18.75" x14ac:dyDescent="0.2">
      <c r="B1" s="60" t="s">
        <v>51</v>
      </c>
      <c r="C1" s="60"/>
      <c r="D1" s="60"/>
      <c r="E1" s="60"/>
    </row>
    <row r="2" spans="1:7" ht="18.75" x14ac:dyDescent="0.2">
      <c r="B2" s="60" t="s">
        <v>189</v>
      </c>
      <c r="C2" s="60"/>
      <c r="D2" s="60"/>
      <c r="E2" s="60"/>
      <c r="F2" s="60" t="s">
        <v>291</v>
      </c>
      <c r="G2" s="60"/>
    </row>
    <row r="3" spans="1:7" ht="9" customHeight="1" x14ac:dyDescent="0.2"/>
    <row r="4" spans="1:7" s="29" customFormat="1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65"/>
      <c r="G4" s="204"/>
    </row>
    <row r="5" spans="1:7" x14ac:dyDescent="0.2">
      <c r="A5" s="67" t="s">
        <v>133</v>
      </c>
      <c r="B5" s="68" t="s">
        <v>134</v>
      </c>
      <c r="C5" s="69"/>
      <c r="D5" s="69"/>
      <c r="E5" s="69"/>
      <c r="F5" s="70"/>
      <c r="G5" s="70"/>
    </row>
    <row r="6" spans="1:7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70"/>
      <c r="G6" s="70"/>
    </row>
    <row r="7" spans="1:7" ht="9" customHeight="1" x14ac:dyDescent="0.2">
      <c r="B7" s="179" t="s">
        <v>171</v>
      </c>
      <c r="C7" s="179"/>
    </row>
    <row r="8" spans="1:7" ht="25.5" x14ac:dyDescent="0.2">
      <c r="B8" s="29"/>
      <c r="C8" s="29"/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B9" s="232" t="s">
        <v>292</v>
      </c>
      <c r="C9" s="233" t="s">
        <v>302</v>
      </c>
      <c r="D9" s="239">
        <v>146</v>
      </c>
      <c r="E9" s="239">
        <v>146</v>
      </c>
      <c r="F9" s="239">
        <v>139</v>
      </c>
      <c r="G9" s="240">
        <f t="shared" ref="G9:G37" si="0">IF(E9=0,0,F9/E9*100)</f>
        <v>95.205479452054803</v>
      </c>
    </row>
    <row r="10" spans="1:7" x14ac:dyDescent="0.2">
      <c r="A10"/>
      <c r="B10" s="161" t="s">
        <v>292</v>
      </c>
      <c r="C10" s="235" t="s">
        <v>303</v>
      </c>
      <c r="D10" s="234">
        <v>238</v>
      </c>
      <c r="E10" s="234">
        <v>234</v>
      </c>
      <c r="F10" s="234">
        <v>173</v>
      </c>
      <c r="G10" s="153">
        <f t="shared" si="0"/>
        <v>73.931623931623932</v>
      </c>
    </row>
    <row r="11" spans="1:7" x14ac:dyDescent="0.2">
      <c r="A11"/>
      <c r="B11" s="161" t="s">
        <v>292</v>
      </c>
      <c r="C11" s="235" t="s">
        <v>304</v>
      </c>
      <c r="D11" s="234">
        <v>75</v>
      </c>
      <c r="E11" s="234">
        <v>75</v>
      </c>
      <c r="F11" s="234">
        <v>115</v>
      </c>
      <c r="G11" s="153">
        <f t="shared" si="0"/>
        <v>153.33333333333334</v>
      </c>
    </row>
    <row r="12" spans="1:7" x14ac:dyDescent="0.2">
      <c r="A12"/>
      <c r="B12" s="161" t="s">
        <v>292</v>
      </c>
      <c r="C12" s="235" t="s">
        <v>305</v>
      </c>
      <c r="D12" s="234">
        <v>37</v>
      </c>
      <c r="E12" s="234">
        <v>37</v>
      </c>
      <c r="F12" s="234">
        <v>27</v>
      </c>
      <c r="G12" s="153">
        <f t="shared" si="0"/>
        <v>72.972972972972968</v>
      </c>
    </row>
    <row r="13" spans="1:7" x14ac:dyDescent="0.2">
      <c r="A13"/>
      <c r="B13" s="161" t="s">
        <v>292</v>
      </c>
      <c r="C13" s="235" t="s">
        <v>306</v>
      </c>
      <c r="D13" s="234">
        <v>85</v>
      </c>
      <c r="E13" s="234">
        <v>85</v>
      </c>
      <c r="F13" s="234">
        <v>101</v>
      </c>
      <c r="G13" s="153">
        <f t="shared" si="0"/>
        <v>118.82352941176471</v>
      </c>
    </row>
    <row r="14" spans="1:7" x14ac:dyDescent="0.2">
      <c r="A14"/>
      <c r="B14" s="161" t="s">
        <v>292</v>
      </c>
      <c r="C14" s="235" t="s">
        <v>307</v>
      </c>
      <c r="D14" s="234">
        <v>66</v>
      </c>
      <c r="E14" s="234">
        <v>66</v>
      </c>
      <c r="F14" s="234">
        <v>89</v>
      </c>
      <c r="G14" s="153">
        <f t="shared" si="0"/>
        <v>134.84848484848484</v>
      </c>
    </row>
    <row r="15" spans="1:7" x14ac:dyDescent="0.2">
      <c r="A15"/>
      <c r="B15" s="161" t="s">
        <v>292</v>
      </c>
      <c r="C15" s="235" t="s">
        <v>308</v>
      </c>
      <c r="D15" s="234">
        <v>266</v>
      </c>
      <c r="E15" s="234">
        <v>266</v>
      </c>
      <c r="F15" s="234">
        <v>227</v>
      </c>
      <c r="G15" s="153">
        <f t="shared" si="0"/>
        <v>85.338345864661662</v>
      </c>
    </row>
    <row r="16" spans="1:7" x14ac:dyDescent="0.2">
      <c r="A16"/>
      <c r="B16" s="161" t="s">
        <v>292</v>
      </c>
      <c r="C16" s="235" t="s">
        <v>309</v>
      </c>
      <c r="D16" s="234">
        <v>91</v>
      </c>
      <c r="E16" s="234">
        <v>91</v>
      </c>
      <c r="F16" s="234">
        <v>113</v>
      </c>
      <c r="G16" s="153">
        <f t="shared" si="0"/>
        <v>124.17582417582418</v>
      </c>
    </row>
    <row r="17" spans="1:7" x14ac:dyDescent="0.2">
      <c r="A17"/>
      <c r="B17" s="161" t="s">
        <v>292</v>
      </c>
      <c r="C17" s="235" t="s">
        <v>310</v>
      </c>
      <c r="D17" s="234">
        <v>51</v>
      </c>
      <c r="E17" s="234">
        <v>51</v>
      </c>
      <c r="F17" s="234">
        <v>63</v>
      </c>
      <c r="G17" s="153">
        <f t="shared" si="0"/>
        <v>123.52941176470588</v>
      </c>
    </row>
    <row r="18" spans="1:7" x14ac:dyDescent="0.2">
      <c r="A18"/>
      <c r="B18" s="161" t="s">
        <v>292</v>
      </c>
      <c r="C18" s="235" t="s">
        <v>311</v>
      </c>
      <c r="D18" s="234">
        <v>83</v>
      </c>
      <c r="E18" s="234">
        <v>83</v>
      </c>
      <c r="F18" s="234">
        <v>109</v>
      </c>
      <c r="G18" s="153">
        <f t="shared" si="0"/>
        <v>131.32530120481925</v>
      </c>
    </row>
    <row r="19" spans="1:7" x14ac:dyDescent="0.2">
      <c r="A19"/>
      <c r="B19" s="161" t="s">
        <v>292</v>
      </c>
      <c r="C19" s="235" t="s">
        <v>312</v>
      </c>
      <c r="D19" s="234">
        <v>49</v>
      </c>
      <c r="E19" s="234">
        <v>49</v>
      </c>
      <c r="F19" s="234">
        <v>70</v>
      </c>
      <c r="G19" s="153">
        <f t="shared" si="0"/>
        <v>142.85714285714286</v>
      </c>
    </row>
    <row r="20" spans="1:7" x14ac:dyDescent="0.2">
      <c r="A20"/>
      <c r="B20" s="161" t="s">
        <v>293</v>
      </c>
      <c r="C20" s="235" t="s">
        <v>313</v>
      </c>
      <c r="D20" s="234">
        <v>366</v>
      </c>
      <c r="E20" s="234">
        <v>366</v>
      </c>
      <c r="F20" s="234">
        <v>620</v>
      </c>
      <c r="G20" s="153">
        <f t="shared" si="0"/>
        <v>169.39890710382514</v>
      </c>
    </row>
    <row r="21" spans="1:7" x14ac:dyDescent="0.2">
      <c r="A21"/>
      <c r="B21" s="161" t="s">
        <v>293</v>
      </c>
      <c r="C21" s="235" t="s">
        <v>314</v>
      </c>
      <c r="D21" s="234">
        <v>333</v>
      </c>
      <c r="E21" s="234">
        <v>333</v>
      </c>
      <c r="F21" s="234">
        <v>255</v>
      </c>
      <c r="G21" s="153">
        <f t="shared" si="0"/>
        <v>76.576576576576571</v>
      </c>
    </row>
    <row r="22" spans="1:7" x14ac:dyDescent="0.2">
      <c r="A22"/>
      <c r="B22" s="161" t="s">
        <v>293</v>
      </c>
      <c r="C22" s="235" t="s">
        <v>315</v>
      </c>
      <c r="D22" s="234">
        <v>305</v>
      </c>
      <c r="E22" s="234">
        <v>305</v>
      </c>
      <c r="F22" s="234">
        <v>354</v>
      </c>
      <c r="G22" s="153">
        <f t="shared" si="0"/>
        <v>116.06557377049181</v>
      </c>
    </row>
    <row r="23" spans="1:7" x14ac:dyDescent="0.2">
      <c r="A23"/>
      <c r="B23" s="245" t="s">
        <v>294</v>
      </c>
      <c r="C23" s="246"/>
      <c r="D23" s="247">
        <v>2191</v>
      </c>
      <c r="E23" s="247">
        <v>2187</v>
      </c>
      <c r="F23" s="247">
        <v>2455</v>
      </c>
      <c r="G23" s="248">
        <f t="shared" si="0"/>
        <v>112.25422953818016</v>
      </c>
    </row>
    <row r="24" spans="1:7" x14ac:dyDescent="0.2">
      <c r="A24"/>
      <c r="B24" s="241" t="s">
        <v>295</v>
      </c>
      <c r="C24" s="242" t="s">
        <v>316</v>
      </c>
      <c r="D24" s="243">
        <v>214</v>
      </c>
      <c r="E24" s="243">
        <v>214</v>
      </c>
      <c r="F24" s="243">
        <v>150</v>
      </c>
      <c r="G24" s="244">
        <f t="shared" si="0"/>
        <v>70.09345794392523</v>
      </c>
    </row>
    <row r="25" spans="1:7" x14ac:dyDescent="0.2">
      <c r="A25"/>
      <c r="B25" s="161" t="s">
        <v>295</v>
      </c>
      <c r="C25" s="235" t="s">
        <v>317</v>
      </c>
      <c r="D25" s="234">
        <v>301</v>
      </c>
      <c r="E25" s="234">
        <v>301</v>
      </c>
      <c r="F25" s="234">
        <v>271</v>
      </c>
      <c r="G25" s="153">
        <f t="shared" si="0"/>
        <v>90.033222591362133</v>
      </c>
    </row>
    <row r="26" spans="1:7" x14ac:dyDescent="0.2">
      <c r="A26"/>
      <c r="B26" s="161" t="s">
        <v>295</v>
      </c>
      <c r="C26" s="235" t="s">
        <v>318</v>
      </c>
      <c r="D26" s="234">
        <v>369</v>
      </c>
      <c r="E26" s="234">
        <v>369</v>
      </c>
      <c r="F26" s="234">
        <v>338</v>
      </c>
      <c r="G26" s="153">
        <f t="shared" si="0"/>
        <v>91.598915989159892</v>
      </c>
    </row>
    <row r="27" spans="1:7" x14ac:dyDescent="0.2">
      <c r="A27"/>
      <c r="B27" s="161" t="s">
        <v>295</v>
      </c>
      <c r="C27" s="235" t="s">
        <v>319</v>
      </c>
      <c r="D27" s="234">
        <v>398</v>
      </c>
      <c r="E27" s="234">
        <v>398</v>
      </c>
      <c r="F27" s="234">
        <v>370</v>
      </c>
      <c r="G27" s="153">
        <f t="shared" si="0"/>
        <v>92.964824120603012</v>
      </c>
    </row>
    <row r="28" spans="1:7" x14ac:dyDescent="0.2">
      <c r="A28"/>
      <c r="B28" s="161" t="s">
        <v>295</v>
      </c>
      <c r="C28" s="235" t="s">
        <v>320</v>
      </c>
      <c r="D28" s="234">
        <v>594</v>
      </c>
      <c r="E28" s="234">
        <v>590</v>
      </c>
      <c r="F28" s="234">
        <v>541</v>
      </c>
      <c r="G28" s="153">
        <f t="shared" si="0"/>
        <v>91.694915254237287</v>
      </c>
    </row>
    <row r="29" spans="1:7" x14ac:dyDescent="0.2">
      <c r="A29"/>
      <c r="B29" s="161" t="s">
        <v>296</v>
      </c>
      <c r="C29" s="235" t="s">
        <v>314</v>
      </c>
      <c r="D29" s="234">
        <v>368</v>
      </c>
      <c r="E29" s="234">
        <v>368</v>
      </c>
      <c r="F29" s="234">
        <v>349</v>
      </c>
      <c r="G29" s="153">
        <f t="shared" si="0"/>
        <v>94.83695652173914</v>
      </c>
    </row>
    <row r="30" spans="1:7" x14ac:dyDescent="0.2">
      <c r="A30"/>
      <c r="B30" s="161" t="s">
        <v>296</v>
      </c>
      <c r="C30" s="235" t="s">
        <v>315</v>
      </c>
      <c r="D30" s="234">
        <v>271</v>
      </c>
      <c r="E30" s="234">
        <v>271</v>
      </c>
      <c r="F30" s="234">
        <v>257</v>
      </c>
      <c r="G30" s="153">
        <f t="shared" si="0"/>
        <v>94.833948339483399</v>
      </c>
    </row>
    <row r="31" spans="1:7" x14ac:dyDescent="0.2">
      <c r="A31"/>
      <c r="B31" s="161" t="s">
        <v>297</v>
      </c>
      <c r="C31" s="235" t="s">
        <v>321</v>
      </c>
      <c r="D31" s="234">
        <v>500</v>
      </c>
      <c r="E31" s="234">
        <v>460</v>
      </c>
      <c r="F31" s="234">
        <v>392</v>
      </c>
      <c r="G31" s="153">
        <f t="shared" si="0"/>
        <v>85.217391304347828</v>
      </c>
    </row>
    <row r="32" spans="1:7" x14ac:dyDescent="0.2">
      <c r="A32"/>
      <c r="B32" s="161" t="s">
        <v>298</v>
      </c>
      <c r="C32" s="235" t="s">
        <v>313</v>
      </c>
      <c r="D32" s="234">
        <v>82</v>
      </c>
      <c r="E32" s="234">
        <v>82</v>
      </c>
      <c r="F32" s="234">
        <v>49</v>
      </c>
      <c r="G32" s="153">
        <f t="shared" si="0"/>
        <v>59.756097560975604</v>
      </c>
    </row>
    <row r="33" spans="1:7" x14ac:dyDescent="0.2">
      <c r="A33"/>
      <c r="B33" s="161" t="s">
        <v>298</v>
      </c>
      <c r="C33" s="235" t="s">
        <v>315</v>
      </c>
      <c r="D33" s="234">
        <v>27</v>
      </c>
      <c r="E33" s="234">
        <v>27</v>
      </c>
      <c r="F33" s="234">
        <v>1</v>
      </c>
      <c r="G33" s="153">
        <f t="shared" si="0"/>
        <v>3.7037037037037033</v>
      </c>
    </row>
    <row r="34" spans="1:7" x14ac:dyDescent="0.2">
      <c r="A34"/>
      <c r="B34" s="161" t="s">
        <v>299</v>
      </c>
      <c r="C34" s="235" t="s">
        <v>314</v>
      </c>
      <c r="D34" s="234">
        <v>19</v>
      </c>
      <c r="E34" s="234">
        <v>19</v>
      </c>
      <c r="F34" s="234">
        <v>2</v>
      </c>
      <c r="G34" s="153">
        <f t="shared" si="0"/>
        <v>10.526315789473683</v>
      </c>
    </row>
    <row r="35" spans="1:7" x14ac:dyDescent="0.2">
      <c r="A35"/>
      <c r="B35" s="161" t="s">
        <v>299</v>
      </c>
      <c r="C35" s="235" t="s">
        <v>315</v>
      </c>
      <c r="D35" s="234">
        <v>30</v>
      </c>
      <c r="E35" s="234">
        <v>30</v>
      </c>
      <c r="F35" s="234">
        <v>6</v>
      </c>
      <c r="G35" s="153">
        <f t="shared" si="0"/>
        <v>20</v>
      </c>
    </row>
    <row r="36" spans="1:7" x14ac:dyDescent="0.2">
      <c r="A36"/>
      <c r="B36" s="245" t="s">
        <v>300</v>
      </c>
      <c r="C36" s="246"/>
      <c r="D36" s="247">
        <v>3173</v>
      </c>
      <c r="E36" s="247">
        <v>3129</v>
      </c>
      <c r="F36" s="247">
        <v>2726</v>
      </c>
      <c r="G36" s="248">
        <f t="shared" si="0"/>
        <v>87.1204857782039</v>
      </c>
    </row>
    <row r="37" spans="1:7" x14ac:dyDescent="0.2">
      <c r="A37"/>
      <c r="B37" s="245" t="s">
        <v>301</v>
      </c>
      <c r="C37" s="246"/>
      <c r="D37" s="247">
        <v>5364</v>
      </c>
      <c r="E37" s="247">
        <v>5316</v>
      </c>
      <c r="F37" s="247">
        <v>5181</v>
      </c>
      <c r="G37" s="248">
        <f t="shared" si="0"/>
        <v>97.460496613995488</v>
      </c>
    </row>
    <row r="38" spans="1:7" x14ac:dyDescent="0.2">
      <c r="A38"/>
      <c r="B38" s="249" t="s">
        <v>180</v>
      </c>
      <c r="C38" s="250"/>
      <c r="D38" s="250"/>
      <c r="E38" s="250"/>
      <c r="F38" s="250"/>
      <c r="G38" s="250"/>
    </row>
    <row r="39" spans="1:7" x14ac:dyDescent="0.2">
      <c r="A39"/>
      <c r="B39" s="251" t="s">
        <v>190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85" orientation="landscape" r:id="rId1"/>
  <headerFooter alignWithMargins="0">
    <oddFooter>&amp;LStatistiques mensuelles
&amp;Rpage 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G200"/>
  <sheetViews>
    <sheetView view="pageBreakPreview" zoomScale="60" zoomScaleNormal="8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5.7109375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" style="29" customWidth="1"/>
    <col min="9" max="16384" width="11.42578125" style="29"/>
  </cols>
  <sheetData>
    <row r="1" spans="1:7" ht="18.75" x14ac:dyDescent="0.2">
      <c r="A1" s="98"/>
      <c r="B1" s="60" t="s">
        <v>54</v>
      </c>
      <c r="C1" s="60"/>
      <c r="D1" s="60"/>
      <c r="E1" s="60"/>
    </row>
    <row r="2" spans="1:7" ht="18.75" x14ac:dyDescent="0.2">
      <c r="A2" s="98"/>
      <c r="B2" s="60" t="s">
        <v>189</v>
      </c>
      <c r="C2" s="60"/>
      <c r="D2" s="60"/>
      <c r="E2" s="60"/>
      <c r="F2" s="60" t="s">
        <v>322</v>
      </c>
      <c r="G2" s="60"/>
    </row>
    <row r="3" spans="1:7" ht="9" customHeight="1" x14ac:dyDescent="0.2">
      <c r="A3" s="98"/>
      <c r="B3" s="98"/>
      <c r="C3" s="98"/>
      <c r="D3" s="98"/>
      <c r="E3" s="98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65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69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69"/>
      <c r="G6" s="205"/>
    </row>
    <row r="7" spans="1:7" ht="9" customHeight="1" x14ac:dyDescent="0.2">
      <c r="B7" s="179" t="s">
        <v>153</v>
      </c>
    </row>
    <row r="8" spans="1:7" ht="50.25" customHeight="1" x14ac:dyDescent="0.2"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ht="14.25" customHeight="1" x14ac:dyDescent="0.2">
      <c r="B9" s="232" t="s">
        <v>292</v>
      </c>
      <c r="C9" s="232" t="s">
        <v>324</v>
      </c>
      <c r="D9" s="239">
        <v>89</v>
      </c>
      <c r="E9" s="239">
        <v>89</v>
      </c>
      <c r="F9" s="239">
        <v>154</v>
      </c>
      <c r="G9" s="240">
        <f t="shared" ref="G9:G34" si="0">IF(E9=0,0,F9/E9*100)</f>
        <v>173.03370786516854</v>
      </c>
    </row>
    <row r="10" spans="1:7" ht="14.25" customHeight="1" x14ac:dyDescent="0.2">
      <c r="A10"/>
      <c r="B10" s="161" t="s">
        <v>292</v>
      </c>
      <c r="C10" s="161" t="s">
        <v>325</v>
      </c>
      <c r="D10" s="234">
        <v>114</v>
      </c>
      <c r="E10" s="234">
        <v>84</v>
      </c>
      <c r="F10" s="234">
        <v>88</v>
      </c>
      <c r="G10" s="153">
        <f t="shared" si="0"/>
        <v>104.76190476190477</v>
      </c>
    </row>
    <row r="11" spans="1:7" ht="14.25" customHeight="1" x14ac:dyDescent="0.2">
      <c r="A11"/>
      <c r="B11" s="161" t="s">
        <v>292</v>
      </c>
      <c r="C11" s="161" t="s">
        <v>326</v>
      </c>
      <c r="D11" s="234">
        <v>116</v>
      </c>
      <c r="E11" s="234">
        <v>116</v>
      </c>
      <c r="F11" s="234">
        <v>156</v>
      </c>
      <c r="G11" s="153">
        <f t="shared" si="0"/>
        <v>134.48275862068965</v>
      </c>
    </row>
    <row r="12" spans="1:7" ht="14.25" customHeight="1" x14ac:dyDescent="0.2">
      <c r="A12"/>
      <c r="B12" s="161" t="s">
        <v>292</v>
      </c>
      <c r="C12" s="161" t="s">
        <v>327</v>
      </c>
      <c r="D12" s="234">
        <v>314</v>
      </c>
      <c r="E12" s="234">
        <v>314</v>
      </c>
      <c r="F12" s="234">
        <v>305</v>
      </c>
      <c r="G12" s="153">
        <f t="shared" si="0"/>
        <v>97.133757961783445</v>
      </c>
    </row>
    <row r="13" spans="1:7" ht="14.25" customHeight="1" x14ac:dyDescent="0.2">
      <c r="A13"/>
      <c r="B13" s="161" t="s">
        <v>292</v>
      </c>
      <c r="C13" s="161" t="s">
        <v>328</v>
      </c>
      <c r="D13" s="234">
        <v>59</v>
      </c>
      <c r="E13" s="234">
        <v>59</v>
      </c>
      <c r="F13" s="234">
        <v>45</v>
      </c>
      <c r="G13" s="153">
        <f t="shared" si="0"/>
        <v>76.271186440677965</v>
      </c>
    </row>
    <row r="14" spans="1:7" ht="14.25" customHeight="1" x14ac:dyDescent="0.2">
      <c r="A14"/>
      <c r="B14" s="161" t="s">
        <v>292</v>
      </c>
      <c r="C14" s="161" t="s">
        <v>329</v>
      </c>
      <c r="D14" s="234">
        <v>112</v>
      </c>
      <c r="E14" s="234">
        <v>112</v>
      </c>
      <c r="F14" s="234">
        <v>130</v>
      </c>
      <c r="G14" s="153">
        <f t="shared" si="0"/>
        <v>116.07142857142858</v>
      </c>
    </row>
    <row r="15" spans="1:7" ht="14.25" customHeight="1" x14ac:dyDescent="0.2">
      <c r="A15"/>
      <c r="B15" s="161" t="s">
        <v>292</v>
      </c>
      <c r="C15" s="161" t="s">
        <v>330</v>
      </c>
      <c r="D15" s="234">
        <v>78</v>
      </c>
      <c r="E15" s="234">
        <v>78</v>
      </c>
      <c r="F15" s="234">
        <v>114</v>
      </c>
      <c r="G15" s="153">
        <f t="shared" si="0"/>
        <v>146.15384615384613</v>
      </c>
    </row>
    <row r="16" spans="1:7" ht="14.25" customHeight="1" x14ac:dyDescent="0.2">
      <c r="A16"/>
      <c r="B16" s="161" t="s">
        <v>292</v>
      </c>
      <c r="C16" s="161" t="s">
        <v>202</v>
      </c>
      <c r="D16" s="234">
        <v>185</v>
      </c>
      <c r="E16" s="234">
        <v>185</v>
      </c>
      <c r="F16" s="234">
        <v>259</v>
      </c>
      <c r="G16" s="153">
        <f t="shared" si="0"/>
        <v>140</v>
      </c>
    </row>
    <row r="17" spans="1:7" ht="14.25" customHeight="1" x14ac:dyDescent="0.2">
      <c r="A17"/>
      <c r="B17" s="161" t="s">
        <v>292</v>
      </c>
      <c r="C17" s="161" t="s">
        <v>331</v>
      </c>
      <c r="D17" s="234">
        <v>118</v>
      </c>
      <c r="E17" s="234">
        <v>118</v>
      </c>
      <c r="F17" s="234">
        <v>118</v>
      </c>
      <c r="G17" s="153">
        <f t="shared" si="0"/>
        <v>100</v>
      </c>
    </row>
    <row r="18" spans="1:7" ht="14.25" customHeight="1" x14ac:dyDescent="0.2">
      <c r="A18"/>
      <c r="B18" s="161" t="s">
        <v>292</v>
      </c>
      <c r="C18" s="161" t="s">
        <v>332</v>
      </c>
      <c r="D18" s="234">
        <v>105</v>
      </c>
      <c r="E18" s="234">
        <v>105</v>
      </c>
      <c r="F18" s="234">
        <v>253</v>
      </c>
      <c r="G18" s="153">
        <f t="shared" si="0"/>
        <v>240.95238095238093</v>
      </c>
    </row>
    <row r="19" spans="1:7" ht="14.25" customHeight="1" x14ac:dyDescent="0.2">
      <c r="A19"/>
      <c r="B19" s="161" t="s">
        <v>292</v>
      </c>
      <c r="C19" s="161" t="s">
        <v>333</v>
      </c>
      <c r="D19" s="234">
        <v>156</v>
      </c>
      <c r="E19" s="234">
        <v>156</v>
      </c>
      <c r="F19" s="234">
        <v>181</v>
      </c>
      <c r="G19" s="153">
        <f t="shared" si="0"/>
        <v>116.02564102564104</v>
      </c>
    </row>
    <row r="20" spans="1:7" ht="14.25" customHeight="1" x14ac:dyDescent="0.2">
      <c r="A20"/>
      <c r="B20" s="161" t="s">
        <v>292</v>
      </c>
      <c r="C20" s="161" t="s">
        <v>334</v>
      </c>
      <c r="D20" s="234">
        <v>145</v>
      </c>
      <c r="E20" s="234">
        <v>145</v>
      </c>
      <c r="F20" s="234">
        <v>230</v>
      </c>
      <c r="G20" s="153">
        <f t="shared" si="0"/>
        <v>158.62068965517241</v>
      </c>
    </row>
    <row r="21" spans="1:7" ht="14.25" customHeight="1" x14ac:dyDescent="0.2">
      <c r="A21"/>
      <c r="B21" s="161" t="s">
        <v>292</v>
      </c>
      <c r="C21" s="161" t="s">
        <v>335</v>
      </c>
      <c r="D21" s="234">
        <v>116</v>
      </c>
      <c r="E21" s="234">
        <v>116</v>
      </c>
      <c r="F21" s="234">
        <v>131</v>
      </c>
      <c r="G21" s="153">
        <f t="shared" si="0"/>
        <v>112.93103448275863</v>
      </c>
    </row>
    <row r="22" spans="1:7" ht="14.25" customHeight="1" x14ac:dyDescent="0.2">
      <c r="A22"/>
      <c r="B22" s="161" t="s">
        <v>293</v>
      </c>
      <c r="C22" s="161" t="s">
        <v>336</v>
      </c>
      <c r="D22" s="234">
        <v>105</v>
      </c>
      <c r="E22" s="234">
        <v>105</v>
      </c>
      <c r="F22" s="234">
        <v>119</v>
      </c>
      <c r="G22" s="153">
        <f t="shared" si="0"/>
        <v>113.33333333333333</v>
      </c>
    </row>
    <row r="23" spans="1:7" ht="14.25" customHeight="1" x14ac:dyDescent="0.2">
      <c r="A23"/>
      <c r="B23" s="161" t="s">
        <v>293</v>
      </c>
      <c r="C23" s="161" t="s">
        <v>337</v>
      </c>
      <c r="D23" s="234">
        <v>193</v>
      </c>
      <c r="E23" s="234">
        <v>193</v>
      </c>
      <c r="F23" s="234">
        <v>278</v>
      </c>
      <c r="G23" s="153">
        <f t="shared" si="0"/>
        <v>144.04145077720207</v>
      </c>
    </row>
    <row r="24" spans="1:7" ht="14.25" customHeight="1" x14ac:dyDescent="0.2">
      <c r="A24"/>
      <c r="B24" s="245" t="s">
        <v>294</v>
      </c>
      <c r="C24" s="245"/>
      <c r="D24" s="247">
        <v>2005</v>
      </c>
      <c r="E24" s="247">
        <v>1975</v>
      </c>
      <c r="F24" s="247">
        <v>2561</v>
      </c>
      <c r="G24" s="248">
        <f t="shared" si="0"/>
        <v>129.67088607594937</v>
      </c>
    </row>
    <row r="25" spans="1:7" ht="14.25" customHeight="1" x14ac:dyDescent="0.2">
      <c r="A25"/>
      <c r="B25" s="241" t="s">
        <v>295</v>
      </c>
      <c r="C25" s="241" t="s">
        <v>338</v>
      </c>
      <c r="D25" s="243">
        <v>599</v>
      </c>
      <c r="E25" s="243">
        <v>597</v>
      </c>
      <c r="F25" s="243">
        <v>491</v>
      </c>
      <c r="G25" s="244">
        <f t="shared" si="0"/>
        <v>82.244556113902846</v>
      </c>
    </row>
    <row r="26" spans="1:7" ht="14.25" customHeight="1" x14ac:dyDescent="0.2">
      <c r="A26"/>
      <c r="B26" s="161" t="s">
        <v>295</v>
      </c>
      <c r="C26" s="161" t="s">
        <v>339</v>
      </c>
      <c r="D26" s="234">
        <v>602</v>
      </c>
      <c r="E26" s="234">
        <v>602</v>
      </c>
      <c r="F26" s="234">
        <v>570</v>
      </c>
      <c r="G26" s="153">
        <f t="shared" si="0"/>
        <v>94.684385382059801</v>
      </c>
    </row>
    <row r="27" spans="1:7" ht="14.25" customHeight="1" x14ac:dyDescent="0.2">
      <c r="A27"/>
      <c r="B27" s="161" t="s">
        <v>295</v>
      </c>
      <c r="C27" s="161" t="s">
        <v>340</v>
      </c>
      <c r="D27" s="234">
        <v>606</v>
      </c>
      <c r="E27" s="234">
        <v>606</v>
      </c>
      <c r="F27" s="234">
        <v>572</v>
      </c>
      <c r="G27" s="153">
        <f t="shared" si="0"/>
        <v>94.38943894389439</v>
      </c>
    </row>
    <row r="28" spans="1:7" ht="14.25" customHeight="1" x14ac:dyDescent="0.2">
      <c r="A28"/>
      <c r="B28" s="161" t="s">
        <v>296</v>
      </c>
      <c r="C28" s="161" t="s">
        <v>336</v>
      </c>
      <c r="D28" s="234">
        <v>270</v>
      </c>
      <c r="E28" s="234">
        <v>257</v>
      </c>
      <c r="F28" s="234">
        <v>245</v>
      </c>
      <c r="G28" s="153">
        <f t="shared" si="0"/>
        <v>95.330739299610897</v>
      </c>
    </row>
    <row r="29" spans="1:7" ht="14.25" customHeight="1" x14ac:dyDescent="0.2">
      <c r="A29"/>
      <c r="B29" s="161" t="s">
        <v>296</v>
      </c>
      <c r="C29" s="161" t="s">
        <v>337</v>
      </c>
      <c r="D29" s="234">
        <v>191</v>
      </c>
      <c r="E29" s="234">
        <v>191</v>
      </c>
      <c r="F29" s="234">
        <v>178</v>
      </c>
      <c r="G29" s="153">
        <f t="shared" si="0"/>
        <v>93.193717277486911</v>
      </c>
    </row>
    <row r="30" spans="1:7" ht="14.25" customHeight="1" x14ac:dyDescent="0.2">
      <c r="A30"/>
      <c r="B30" s="161" t="s">
        <v>297</v>
      </c>
      <c r="C30" s="161" t="s">
        <v>341</v>
      </c>
      <c r="D30" s="234">
        <v>238</v>
      </c>
      <c r="E30" s="234">
        <v>209</v>
      </c>
      <c r="F30" s="234">
        <v>139</v>
      </c>
      <c r="G30" s="153">
        <f t="shared" si="0"/>
        <v>66.507177033492823</v>
      </c>
    </row>
    <row r="31" spans="1:7" ht="14.25" customHeight="1" x14ac:dyDescent="0.2">
      <c r="A31"/>
      <c r="B31" s="161" t="s">
        <v>297</v>
      </c>
      <c r="C31" s="161" t="s">
        <v>342</v>
      </c>
      <c r="D31" s="234">
        <v>330</v>
      </c>
      <c r="E31" s="234">
        <v>260</v>
      </c>
      <c r="F31" s="234">
        <v>216</v>
      </c>
      <c r="G31" s="153">
        <f t="shared" si="0"/>
        <v>83.07692307692308</v>
      </c>
    </row>
    <row r="32" spans="1:7" ht="14.25" customHeight="1" x14ac:dyDescent="0.2">
      <c r="A32"/>
      <c r="B32" s="161" t="s">
        <v>323</v>
      </c>
      <c r="C32" s="161" t="s">
        <v>343</v>
      </c>
      <c r="D32" s="234">
        <v>20</v>
      </c>
      <c r="E32" s="234">
        <v>20</v>
      </c>
      <c r="F32" s="234">
        <v>3</v>
      </c>
      <c r="G32" s="153">
        <f t="shared" si="0"/>
        <v>15</v>
      </c>
    </row>
    <row r="33" spans="1:7" ht="14.25" customHeight="1" x14ac:dyDescent="0.2">
      <c r="A33"/>
      <c r="B33" s="245" t="s">
        <v>300</v>
      </c>
      <c r="C33" s="245"/>
      <c r="D33" s="247">
        <v>2856</v>
      </c>
      <c r="E33" s="247">
        <v>2742</v>
      </c>
      <c r="F33" s="247">
        <v>2414</v>
      </c>
      <c r="G33" s="248">
        <f t="shared" si="0"/>
        <v>88.037928519328958</v>
      </c>
    </row>
    <row r="34" spans="1:7" ht="14.25" customHeight="1" x14ac:dyDescent="0.2">
      <c r="A34"/>
      <c r="B34" s="245" t="s">
        <v>301</v>
      </c>
      <c r="C34" s="245"/>
      <c r="D34" s="247">
        <v>4861</v>
      </c>
      <c r="E34" s="247">
        <v>4717</v>
      </c>
      <c r="F34" s="247">
        <v>4975</v>
      </c>
      <c r="G34" s="248">
        <f t="shared" si="0"/>
        <v>105.46957812168752</v>
      </c>
    </row>
    <row r="35" spans="1:7" ht="14.25" customHeight="1" x14ac:dyDescent="0.2">
      <c r="A35"/>
      <c r="B35" s="249" t="s">
        <v>180</v>
      </c>
      <c r="C35" s="250"/>
      <c r="D35" s="250"/>
      <c r="E35" s="250"/>
      <c r="F35" s="250"/>
      <c r="G35" s="250"/>
    </row>
    <row r="36" spans="1:7" x14ac:dyDescent="0.2">
      <c r="A36"/>
      <c r="B36" s="251" t="s">
        <v>190</v>
      </c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6" orientation="landscape" r:id="rId1"/>
  <headerFooter alignWithMargins="0">
    <oddFooter>&amp;LStatistiques mensuelles
&amp;Rpage 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G201"/>
  <sheetViews>
    <sheetView view="pageBreakPreview" zoomScale="60" zoomScaleNormal="8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6" style="29" customWidth="1"/>
    <col min="3" max="3" width="31.42578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5703125" style="29" customWidth="1"/>
    <col min="9" max="16384" width="11.42578125" style="29"/>
  </cols>
  <sheetData>
    <row r="1" spans="1:7" ht="18.75" x14ac:dyDescent="0.2">
      <c r="A1" s="98"/>
      <c r="B1" s="60" t="s">
        <v>57</v>
      </c>
      <c r="C1" s="60"/>
      <c r="D1" s="60"/>
      <c r="E1" s="60"/>
    </row>
    <row r="2" spans="1:7" ht="18.75" x14ac:dyDescent="0.2">
      <c r="A2" s="98"/>
      <c r="B2" s="60" t="s">
        <v>189</v>
      </c>
      <c r="C2" s="60"/>
      <c r="D2" s="60"/>
      <c r="E2" s="60"/>
      <c r="F2" s="60" t="s">
        <v>344</v>
      </c>
      <c r="G2" s="60"/>
    </row>
    <row r="3" spans="1:7" ht="9" customHeight="1" x14ac:dyDescent="0.2">
      <c r="A3" s="98"/>
      <c r="B3" s="98"/>
      <c r="C3" s="98"/>
      <c r="D3" s="98"/>
      <c r="E3" s="98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B7" s="179" t="s">
        <v>153</v>
      </c>
    </row>
    <row r="8" spans="1:7" ht="25.5" x14ac:dyDescent="0.2"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B9" s="232" t="s">
        <v>292</v>
      </c>
      <c r="C9" s="233" t="s">
        <v>347</v>
      </c>
      <c r="D9" s="239">
        <v>307</v>
      </c>
      <c r="E9" s="239">
        <v>307</v>
      </c>
      <c r="F9" s="239">
        <v>451</v>
      </c>
      <c r="G9" s="240">
        <f t="shared" ref="G9:G44" si="0">IF(E9=0,0,F9/E9*100)</f>
        <v>146.90553745928338</v>
      </c>
    </row>
    <row r="10" spans="1:7" x14ac:dyDescent="0.2">
      <c r="A10"/>
      <c r="B10" s="161" t="s">
        <v>292</v>
      </c>
      <c r="C10" s="235" t="s">
        <v>348</v>
      </c>
      <c r="D10" s="234">
        <v>202</v>
      </c>
      <c r="E10" s="234">
        <v>202</v>
      </c>
      <c r="F10" s="234">
        <v>280</v>
      </c>
      <c r="G10" s="153">
        <f t="shared" si="0"/>
        <v>138.61386138613861</v>
      </c>
    </row>
    <row r="11" spans="1:7" x14ac:dyDescent="0.2">
      <c r="A11"/>
      <c r="B11" s="161" t="s">
        <v>292</v>
      </c>
      <c r="C11" s="235" t="s">
        <v>349</v>
      </c>
      <c r="D11" s="234">
        <v>117</v>
      </c>
      <c r="E11" s="234">
        <v>117</v>
      </c>
      <c r="F11" s="234">
        <v>167</v>
      </c>
      <c r="G11" s="153">
        <f t="shared" si="0"/>
        <v>142.73504273504273</v>
      </c>
    </row>
    <row r="12" spans="1:7" x14ac:dyDescent="0.2">
      <c r="A12"/>
      <c r="B12" s="161" t="s">
        <v>292</v>
      </c>
      <c r="C12" s="235" t="s">
        <v>350</v>
      </c>
      <c r="D12" s="234">
        <v>180</v>
      </c>
      <c r="E12" s="234">
        <v>180</v>
      </c>
      <c r="F12" s="234">
        <v>369</v>
      </c>
      <c r="G12" s="153">
        <f t="shared" si="0"/>
        <v>204.99999999999997</v>
      </c>
    </row>
    <row r="13" spans="1:7" x14ac:dyDescent="0.2">
      <c r="A13"/>
      <c r="B13" s="161" t="s">
        <v>292</v>
      </c>
      <c r="C13" s="235" t="s">
        <v>351</v>
      </c>
      <c r="D13" s="234">
        <v>82</v>
      </c>
      <c r="E13" s="234">
        <v>82</v>
      </c>
      <c r="F13" s="234">
        <v>79</v>
      </c>
      <c r="G13" s="153">
        <f t="shared" si="0"/>
        <v>96.341463414634148</v>
      </c>
    </row>
    <row r="14" spans="1:7" x14ac:dyDescent="0.2">
      <c r="A14"/>
      <c r="B14" s="161" t="s">
        <v>292</v>
      </c>
      <c r="C14" s="235" t="s">
        <v>352</v>
      </c>
      <c r="D14" s="234">
        <v>385</v>
      </c>
      <c r="E14" s="234">
        <v>385</v>
      </c>
      <c r="F14" s="234">
        <v>558</v>
      </c>
      <c r="G14" s="153">
        <f t="shared" si="0"/>
        <v>144.93506493506493</v>
      </c>
    </row>
    <row r="15" spans="1:7" x14ac:dyDescent="0.2">
      <c r="A15"/>
      <c r="B15" s="161" t="s">
        <v>292</v>
      </c>
      <c r="C15" s="235" t="s">
        <v>353</v>
      </c>
      <c r="D15" s="234">
        <v>105</v>
      </c>
      <c r="E15" s="234">
        <v>105</v>
      </c>
      <c r="F15" s="234">
        <v>103</v>
      </c>
      <c r="G15" s="153">
        <f t="shared" si="0"/>
        <v>98.095238095238088</v>
      </c>
    </row>
    <row r="16" spans="1:7" x14ac:dyDescent="0.2">
      <c r="A16"/>
      <c r="B16" s="161" t="s">
        <v>292</v>
      </c>
      <c r="C16" s="235" t="s">
        <v>354</v>
      </c>
      <c r="D16" s="234">
        <v>162</v>
      </c>
      <c r="E16" s="234">
        <v>162</v>
      </c>
      <c r="F16" s="234">
        <v>234</v>
      </c>
      <c r="G16" s="153">
        <f t="shared" si="0"/>
        <v>144.44444444444443</v>
      </c>
    </row>
    <row r="17" spans="1:7" x14ac:dyDescent="0.2">
      <c r="A17"/>
      <c r="B17" s="161" t="s">
        <v>292</v>
      </c>
      <c r="C17" s="235" t="s">
        <v>355</v>
      </c>
      <c r="D17" s="234">
        <v>647</v>
      </c>
      <c r="E17" s="234">
        <v>647</v>
      </c>
      <c r="F17" s="234">
        <v>630</v>
      </c>
      <c r="G17" s="153">
        <f t="shared" si="0"/>
        <v>97.3724884080371</v>
      </c>
    </row>
    <row r="18" spans="1:7" x14ac:dyDescent="0.2">
      <c r="A18"/>
      <c r="B18" s="161" t="s">
        <v>292</v>
      </c>
      <c r="C18" s="235" t="s">
        <v>356</v>
      </c>
      <c r="D18" s="234">
        <v>222</v>
      </c>
      <c r="E18" s="234">
        <v>222</v>
      </c>
      <c r="F18" s="234">
        <v>376</v>
      </c>
      <c r="G18" s="153">
        <f t="shared" si="0"/>
        <v>169.36936936936937</v>
      </c>
    </row>
    <row r="19" spans="1:7" x14ac:dyDescent="0.2">
      <c r="A19"/>
      <c r="B19" s="161" t="s">
        <v>293</v>
      </c>
      <c r="C19" s="235" t="s">
        <v>357</v>
      </c>
      <c r="D19" s="234">
        <v>195</v>
      </c>
      <c r="E19" s="234">
        <v>195</v>
      </c>
      <c r="F19" s="234">
        <v>300</v>
      </c>
      <c r="G19" s="153">
        <f t="shared" si="0"/>
        <v>153.84615384615387</v>
      </c>
    </row>
    <row r="20" spans="1:7" x14ac:dyDescent="0.2">
      <c r="A20"/>
      <c r="B20" s="161" t="s">
        <v>293</v>
      </c>
      <c r="C20" s="235" t="s">
        <v>358</v>
      </c>
      <c r="D20" s="234">
        <v>298</v>
      </c>
      <c r="E20" s="234">
        <v>297</v>
      </c>
      <c r="F20" s="234">
        <v>314</v>
      </c>
      <c r="G20" s="153">
        <f t="shared" si="0"/>
        <v>105.72390572390573</v>
      </c>
    </row>
    <row r="21" spans="1:7" x14ac:dyDescent="0.2">
      <c r="A21"/>
      <c r="B21" s="161" t="s">
        <v>293</v>
      </c>
      <c r="C21" s="235" t="s">
        <v>359</v>
      </c>
      <c r="D21" s="234">
        <v>232</v>
      </c>
      <c r="E21" s="234">
        <v>232</v>
      </c>
      <c r="F21" s="234">
        <v>310</v>
      </c>
      <c r="G21" s="153">
        <f t="shared" si="0"/>
        <v>133.62068965517241</v>
      </c>
    </row>
    <row r="22" spans="1:7" x14ac:dyDescent="0.2">
      <c r="A22"/>
      <c r="B22" s="161" t="s">
        <v>293</v>
      </c>
      <c r="C22" s="235" t="s">
        <v>360</v>
      </c>
      <c r="D22" s="234">
        <v>449</v>
      </c>
      <c r="E22" s="234">
        <v>449</v>
      </c>
      <c r="F22" s="234">
        <v>541</v>
      </c>
      <c r="G22" s="153">
        <f t="shared" si="0"/>
        <v>120.48997772828507</v>
      </c>
    </row>
    <row r="23" spans="1:7" x14ac:dyDescent="0.2">
      <c r="A23"/>
      <c r="B23" s="161" t="s">
        <v>293</v>
      </c>
      <c r="C23" s="235" t="s">
        <v>361</v>
      </c>
      <c r="D23" s="234">
        <v>196</v>
      </c>
      <c r="E23" s="234">
        <v>196</v>
      </c>
      <c r="F23" s="234">
        <v>359</v>
      </c>
      <c r="G23" s="153">
        <f t="shared" si="0"/>
        <v>183.16326530612247</v>
      </c>
    </row>
    <row r="24" spans="1:7" x14ac:dyDescent="0.2">
      <c r="A24"/>
      <c r="B24" s="161" t="s">
        <v>293</v>
      </c>
      <c r="C24" s="235" t="s">
        <v>362</v>
      </c>
      <c r="D24" s="234">
        <v>200</v>
      </c>
      <c r="E24" s="234">
        <v>200</v>
      </c>
      <c r="F24" s="234">
        <v>246</v>
      </c>
      <c r="G24" s="153">
        <f t="shared" si="0"/>
        <v>123</v>
      </c>
    </row>
    <row r="25" spans="1:7" x14ac:dyDescent="0.2">
      <c r="A25"/>
      <c r="B25" s="161" t="s">
        <v>293</v>
      </c>
      <c r="C25" s="235" t="s">
        <v>359</v>
      </c>
      <c r="D25" s="234">
        <v>68</v>
      </c>
      <c r="E25" s="234">
        <v>0</v>
      </c>
      <c r="F25" s="234">
        <v>0</v>
      </c>
      <c r="G25" s="153">
        <f t="shared" si="0"/>
        <v>0</v>
      </c>
    </row>
    <row r="26" spans="1:7" x14ac:dyDescent="0.2">
      <c r="A26"/>
      <c r="B26" s="161" t="s">
        <v>293</v>
      </c>
      <c r="C26" s="235" t="s">
        <v>363</v>
      </c>
      <c r="D26" s="234">
        <v>586</v>
      </c>
      <c r="E26" s="234">
        <v>586</v>
      </c>
      <c r="F26" s="234">
        <v>875</v>
      </c>
      <c r="G26" s="153">
        <f t="shared" si="0"/>
        <v>149.3174061433447</v>
      </c>
    </row>
    <row r="27" spans="1:7" ht="13.5" x14ac:dyDescent="0.2">
      <c r="A27"/>
      <c r="B27" s="245" t="s">
        <v>294</v>
      </c>
      <c r="C27" s="246"/>
      <c r="D27" s="247">
        <v>4633</v>
      </c>
      <c r="E27" s="247">
        <v>4564</v>
      </c>
      <c r="F27" s="247">
        <v>6192</v>
      </c>
      <c r="G27" s="248">
        <f t="shared" si="0"/>
        <v>135.67046450482033</v>
      </c>
    </row>
    <row r="28" spans="1:7" x14ac:dyDescent="0.2">
      <c r="A28"/>
      <c r="B28" s="241" t="s">
        <v>295</v>
      </c>
      <c r="C28" s="242" t="s">
        <v>364</v>
      </c>
      <c r="D28" s="243">
        <v>599</v>
      </c>
      <c r="E28" s="243">
        <v>599</v>
      </c>
      <c r="F28" s="243">
        <v>553</v>
      </c>
      <c r="G28" s="244">
        <f t="shared" si="0"/>
        <v>92.320534223706176</v>
      </c>
    </row>
    <row r="29" spans="1:7" x14ac:dyDescent="0.2">
      <c r="A29"/>
      <c r="B29" s="161" t="s">
        <v>295</v>
      </c>
      <c r="C29" s="235" t="s">
        <v>365</v>
      </c>
      <c r="D29" s="234">
        <v>819</v>
      </c>
      <c r="E29" s="234">
        <v>780</v>
      </c>
      <c r="F29" s="234">
        <v>730</v>
      </c>
      <c r="G29" s="153">
        <f t="shared" si="0"/>
        <v>93.589743589743591</v>
      </c>
    </row>
    <row r="30" spans="1:7" x14ac:dyDescent="0.2">
      <c r="A30"/>
      <c r="B30" s="161" t="s">
        <v>296</v>
      </c>
      <c r="C30" s="235" t="s">
        <v>366</v>
      </c>
      <c r="D30" s="234">
        <v>33</v>
      </c>
      <c r="E30" s="234">
        <v>33</v>
      </c>
      <c r="F30" s="234">
        <v>24</v>
      </c>
      <c r="G30" s="153">
        <f t="shared" si="0"/>
        <v>72.727272727272734</v>
      </c>
    </row>
    <row r="31" spans="1:7" x14ac:dyDescent="0.2">
      <c r="A31"/>
      <c r="B31" s="161" t="s">
        <v>296</v>
      </c>
      <c r="C31" s="235" t="s">
        <v>357</v>
      </c>
      <c r="D31" s="234">
        <v>200</v>
      </c>
      <c r="E31" s="234">
        <v>200</v>
      </c>
      <c r="F31" s="234">
        <v>192</v>
      </c>
      <c r="G31" s="153">
        <f t="shared" si="0"/>
        <v>96</v>
      </c>
    </row>
    <row r="32" spans="1:7" x14ac:dyDescent="0.2">
      <c r="A32"/>
      <c r="B32" s="161" t="s">
        <v>296</v>
      </c>
      <c r="C32" s="235" t="s">
        <v>358</v>
      </c>
      <c r="D32" s="234">
        <v>392</v>
      </c>
      <c r="E32" s="234">
        <v>391</v>
      </c>
      <c r="F32" s="234">
        <v>376</v>
      </c>
      <c r="G32" s="153">
        <f t="shared" si="0"/>
        <v>96.163682864450124</v>
      </c>
    </row>
    <row r="33" spans="1:7" x14ac:dyDescent="0.2">
      <c r="A33"/>
      <c r="B33" s="161" t="s">
        <v>296</v>
      </c>
      <c r="C33" s="235" t="s">
        <v>359</v>
      </c>
      <c r="D33" s="234">
        <v>384</v>
      </c>
      <c r="E33" s="234">
        <v>384</v>
      </c>
      <c r="F33" s="234">
        <v>363</v>
      </c>
      <c r="G33" s="153">
        <f t="shared" si="0"/>
        <v>94.53125</v>
      </c>
    </row>
    <row r="34" spans="1:7" x14ac:dyDescent="0.2">
      <c r="A34"/>
      <c r="B34" s="161" t="s">
        <v>296</v>
      </c>
      <c r="C34" s="235" t="s">
        <v>360</v>
      </c>
      <c r="D34" s="234">
        <v>209</v>
      </c>
      <c r="E34" s="234">
        <v>209</v>
      </c>
      <c r="F34" s="234">
        <v>200</v>
      </c>
      <c r="G34" s="153">
        <f t="shared" si="0"/>
        <v>95.693779904306226</v>
      </c>
    </row>
    <row r="35" spans="1:7" x14ac:dyDescent="0.2">
      <c r="A35"/>
      <c r="B35" s="161" t="s">
        <v>296</v>
      </c>
      <c r="C35" s="235" t="s">
        <v>361</v>
      </c>
      <c r="D35" s="234">
        <v>400</v>
      </c>
      <c r="E35" s="234">
        <v>400</v>
      </c>
      <c r="F35" s="234">
        <v>382</v>
      </c>
      <c r="G35" s="153">
        <f t="shared" si="0"/>
        <v>95.5</v>
      </c>
    </row>
    <row r="36" spans="1:7" x14ac:dyDescent="0.2">
      <c r="A36"/>
      <c r="B36" s="161" t="s">
        <v>296</v>
      </c>
      <c r="C36" s="235" t="s">
        <v>362</v>
      </c>
      <c r="D36" s="234">
        <v>200</v>
      </c>
      <c r="E36" s="234">
        <v>200</v>
      </c>
      <c r="F36" s="234">
        <v>190</v>
      </c>
      <c r="G36" s="153">
        <f t="shared" si="0"/>
        <v>95</v>
      </c>
    </row>
    <row r="37" spans="1:7" x14ac:dyDescent="0.2">
      <c r="A37"/>
      <c r="B37" s="161" t="s">
        <v>296</v>
      </c>
      <c r="C37" s="235" t="s">
        <v>359</v>
      </c>
      <c r="D37" s="234">
        <v>94</v>
      </c>
      <c r="E37" s="234">
        <v>0</v>
      </c>
      <c r="F37" s="234">
        <v>0</v>
      </c>
      <c r="G37" s="153">
        <f t="shared" si="0"/>
        <v>0</v>
      </c>
    </row>
    <row r="38" spans="1:7" x14ac:dyDescent="0.2">
      <c r="A38"/>
      <c r="B38" s="161" t="s">
        <v>345</v>
      </c>
      <c r="C38" s="235" t="s">
        <v>366</v>
      </c>
      <c r="D38" s="234">
        <v>101</v>
      </c>
      <c r="E38" s="234">
        <v>101</v>
      </c>
      <c r="F38" s="234">
        <v>71</v>
      </c>
      <c r="G38" s="153">
        <f t="shared" si="0"/>
        <v>70.297029702970292</v>
      </c>
    </row>
    <row r="39" spans="1:7" x14ac:dyDescent="0.2">
      <c r="A39"/>
      <c r="B39" s="161" t="s">
        <v>345</v>
      </c>
      <c r="C39" s="235" t="s">
        <v>360</v>
      </c>
      <c r="D39" s="234">
        <v>28</v>
      </c>
      <c r="E39" s="234">
        <v>28</v>
      </c>
      <c r="F39" s="234">
        <v>25</v>
      </c>
      <c r="G39" s="153">
        <f t="shared" si="0"/>
        <v>89.285714285714292</v>
      </c>
    </row>
    <row r="40" spans="1:7" x14ac:dyDescent="0.2">
      <c r="A40"/>
      <c r="B40" s="161" t="s">
        <v>299</v>
      </c>
      <c r="C40" s="235" t="s">
        <v>367</v>
      </c>
      <c r="D40" s="234">
        <v>60</v>
      </c>
      <c r="E40" s="234">
        <v>60</v>
      </c>
      <c r="F40" s="234">
        <v>51</v>
      </c>
      <c r="G40" s="153">
        <f t="shared" si="0"/>
        <v>85</v>
      </c>
    </row>
    <row r="41" spans="1:7" x14ac:dyDescent="0.2">
      <c r="A41"/>
      <c r="B41" s="161" t="s">
        <v>179</v>
      </c>
      <c r="C41" s="235" t="s">
        <v>368</v>
      </c>
      <c r="D41" s="234">
        <v>60</v>
      </c>
      <c r="E41" s="234">
        <v>60</v>
      </c>
      <c r="F41" s="234">
        <v>41</v>
      </c>
      <c r="G41" s="153">
        <f t="shared" si="0"/>
        <v>68.333333333333329</v>
      </c>
    </row>
    <row r="42" spans="1:7" x14ac:dyDescent="0.2">
      <c r="A42"/>
      <c r="B42" s="161" t="s">
        <v>346</v>
      </c>
      <c r="C42" s="235" t="s">
        <v>369</v>
      </c>
      <c r="D42" s="234">
        <v>33</v>
      </c>
      <c r="E42" s="234">
        <v>30</v>
      </c>
      <c r="F42" s="234">
        <v>25</v>
      </c>
      <c r="G42" s="153">
        <f t="shared" si="0"/>
        <v>83.333333333333343</v>
      </c>
    </row>
    <row r="43" spans="1:7" ht="13.5" x14ac:dyDescent="0.2">
      <c r="A43"/>
      <c r="B43" s="245" t="s">
        <v>300</v>
      </c>
      <c r="C43" s="246"/>
      <c r="D43" s="247">
        <v>3612</v>
      </c>
      <c r="E43" s="247">
        <v>3475</v>
      </c>
      <c r="F43" s="247">
        <v>3223</v>
      </c>
      <c r="G43" s="248">
        <f t="shared" si="0"/>
        <v>92.748201438848923</v>
      </c>
    </row>
    <row r="44" spans="1:7" ht="13.5" x14ac:dyDescent="0.2">
      <c r="A44"/>
      <c r="B44" s="245" t="s">
        <v>301</v>
      </c>
      <c r="C44" s="246"/>
      <c r="D44" s="247">
        <v>8245</v>
      </c>
      <c r="E44" s="247">
        <v>8039</v>
      </c>
      <c r="F44" s="247">
        <v>9415</v>
      </c>
      <c r="G44" s="248">
        <f t="shared" si="0"/>
        <v>117.11655678566986</v>
      </c>
    </row>
    <row r="45" spans="1:7" x14ac:dyDescent="0.2">
      <c r="A45"/>
      <c r="B45" s="249" t="s">
        <v>180</v>
      </c>
      <c r="C45" s="250"/>
      <c r="D45" s="250"/>
      <c r="E45" s="250"/>
      <c r="F45" s="250"/>
      <c r="G45" s="250"/>
    </row>
    <row r="46" spans="1:7" x14ac:dyDescent="0.2">
      <c r="A46"/>
      <c r="B46" s="251" t="s">
        <v>190</v>
      </c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  <row r="201" spans="1:7" x14ac:dyDescent="0.2">
      <c r="A201"/>
      <c r="B201"/>
      <c r="C201"/>
      <c r="D201"/>
      <c r="E201"/>
      <c r="F201"/>
      <c r="G201"/>
    </row>
  </sheetData>
  <phoneticPr fontId="0" type="noConversion"/>
  <pageMargins left="0.78740157499999996" right="0.78740157499999996" top="0.984251969" bottom="0.984251969" header="0.4921259845" footer="0.4921259845"/>
  <pageSetup paperSize="9" scale="71" orientation="landscape" r:id="rId1"/>
  <headerFooter alignWithMargins="0">
    <oddFooter>&amp;LStatistiques mensuelles
&amp;Rpage 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>
    <pageSetUpPr fitToPage="1"/>
  </sheetPr>
  <dimension ref="A1:H200"/>
  <sheetViews>
    <sheetView view="pageBreakPreview" zoomScale="60" zoomScaleNormal="80" workbookViewId="0"/>
  </sheetViews>
  <sheetFormatPr baseColWidth="10" defaultColWidth="11.42578125" defaultRowHeight="12.75" x14ac:dyDescent="0.2"/>
  <cols>
    <col min="1" max="1" width="14.5703125" style="118" bestFit="1" customWidth="1"/>
    <col min="2" max="2" width="5.7109375" style="118" customWidth="1"/>
    <col min="3" max="3" width="28.7109375" style="118" customWidth="1"/>
    <col min="4" max="5" width="17.7109375" style="118" customWidth="1"/>
    <col min="6" max="6" width="26.7109375" style="118" customWidth="1"/>
    <col min="7" max="7" width="17.7109375" style="118" customWidth="1"/>
    <col min="8" max="8" width="4.7109375" style="118" customWidth="1"/>
    <col min="9" max="16384" width="11.42578125" style="118"/>
  </cols>
  <sheetData>
    <row r="1" spans="1:7" ht="18.75" x14ac:dyDescent="0.2">
      <c r="A1" s="98"/>
      <c r="B1" s="60" t="s">
        <v>60</v>
      </c>
      <c r="C1" s="60"/>
      <c r="D1" s="60"/>
      <c r="E1" s="60"/>
      <c r="F1" s="29"/>
      <c r="G1" s="29"/>
    </row>
    <row r="2" spans="1:7" ht="18.75" x14ac:dyDescent="0.2">
      <c r="A2" s="98"/>
      <c r="B2" s="60" t="s">
        <v>189</v>
      </c>
      <c r="C2" s="60"/>
      <c r="D2" s="60"/>
      <c r="E2" s="60"/>
      <c r="F2" s="60" t="s">
        <v>370</v>
      </c>
      <c r="G2" s="60"/>
    </row>
    <row r="3" spans="1:7" ht="9" customHeight="1" x14ac:dyDescent="0.2">
      <c r="A3" s="98"/>
      <c r="B3" s="98"/>
      <c r="C3" s="98"/>
      <c r="D3" s="98"/>
      <c r="E3" s="98"/>
      <c r="F3" s="29"/>
      <c r="G3" s="29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A7" s="29"/>
      <c r="B7" s="179" t="s">
        <v>153</v>
      </c>
      <c r="C7" s="29"/>
      <c r="D7" s="29"/>
      <c r="E7" s="29"/>
      <c r="F7" s="29"/>
      <c r="G7" s="29"/>
    </row>
    <row r="8" spans="1:7" ht="49.5" customHeight="1" x14ac:dyDescent="0.2">
      <c r="A8" s="29"/>
      <c r="B8" s="29"/>
      <c r="C8" s="29"/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A9" s="29"/>
      <c r="B9" s="232" t="s">
        <v>292</v>
      </c>
      <c r="C9" s="233" t="s">
        <v>371</v>
      </c>
      <c r="D9" s="239">
        <v>72</v>
      </c>
      <c r="E9" s="239">
        <v>72</v>
      </c>
      <c r="F9" s="239">
        <v>37</v>
      </c>
      <c r="G9" s="240">
        <f t="shared" ref="G9:G38" si="0">IF(E9=0,0,F9/E9*100)</f>
        <v>51.388888888888886</v>
      </c>
    </row>
    <row r="10" spans="1:7" x14ac:dyDescent="0.2">
      <c r="A10"/>
      <c r="B10" s="161" t="s">
        <v>292</v>
      </c>
      <c r="C10" s="235" t="s">
        <v>372</v>
      </c>
      <c r="D10" s="234">
        <v>187</v>
      </c>
      <c r="E10" s="234">
        <v>187</v>
      </c>
      <c r="F10" s="234">
        <v>207</v>
      </c>
      <c r="G10" s="153">
        <f t="shared" si="0"/>
        <v>110.69518716577539</v>
      </c>
    </row>
    <row r="11" spans="1:7" x14ac:dyDescent="0.2">
      <c r="A11"/>
      <c r="B11" s="161" t="s">
        <v>292</v>
      </c>
      <c r="C11" s="235" t="s">
        <v>373</v>
      </c>
      <c r="D11" s="234">
        <v>93</v>
      </c>
      <c r="E11" s="234">
        <v>93</v>
      </c>
      <c r="F11" s="234">
        <v>110</v>
      </c>
      <c r="G11" s="153">
        <f t="shared" si="0"/>
        <v>118.27956989247312</v>
      </c>
    </row>
    <row r="12" spans="1:7" x14ac:dyDescent="0.2">
      <c r="A12"/>
      <c r="B12" s="161" t="s">
        <v>292</v>
      </c>
      <c r="C12" s="235" t="s">
        <v>374</v>
      </c>
      <c r="D12" s="234">
        <v>86</v>
      </c>
      <c r="E12" s="234">
        <v>86</v>
      </c>
      <c r="F12" s="234">
        <v>85</v>
      </c>
      <c r="G12" s="153">
        <f t="shared" si="0"/>
        <v>98.837209302325576</v>
      </c>
    </row>
    <row r="13" spans="1:7" x14ac:dyDescent="0.2">
      <c r="A13"/>
      <c r="B13" s="161" t="s">
        <v>292</v>
      </c>
      <c r="C13" s="235" t="s">
        <v>375</v>
      </c>
      <c r="D13" s="234">
        <v>232</v>
      </c>
      <c r="E13" s="234">
        <v>232</v>
      </c>
      <c r="F13" s="234">
        <v>301</v>
      </c>
      <c r="G13" s="153">
        <f t="shared" si="0"/>
        <v>129.74137931034483</v>
      </c>
    </row>
    <row r="14" spans="1:7" x14ac:dyDescent="0.2">
      <c r="A14"/>
      <c r="B14" s="161" t="s">
        <v>292</v>
      </c>
      <c r="C14" s="235" t="s">
        <v>376</v>
      </c>
      <c r="D14" s="234">
        <v>36</v>
      </c>
      <c r="E14" s="234">
        <v>36</v>
      </c>
      <c r="F14" s="234">
        <v>59</v>
      </c>
      <c r="G14" s="153">
        <f t="shared" si="0"/>
        <v>163.88888888888889</v>
      </c>
    </row>
    <row r="15" spans="1:7" x14ac:dyDescent="0.2">
      <c r="A15"/>
      <c r="B15" s="161" t="s">
        <v>292</v>
      </c>
      <c r="C15" s="235" t="s">
        <v>377</v>
      </c>
      <c r="D15" s="234">
        <v>688</v>
      </c>
      <c r="E15" s="234">
        <v>688</v>
      </c>
      <c r="F15" s="234">
        <v>893</v>
      </c>
      <c r="G15" s="153">
        <f t="shared" si="0"/>
        <v>129.79651162790697</v>
      </c>
    </row>
    <row r="16" spans="1:7" x14ac:dyDescent="0.2">
      <c r="A16"/>
      <c r="B16" s="161" t="s">
        <v>292</v>
      </c>
      <c r="C16" s="235" t="s">
        <v>378</v>
      </c>
      <c r="D16" s="234">
        <v>21</v>
      </c>
      <c r="E16" s="234">
        <v>21</v>
      </c>
      <c r="F16" s="234">
        <v>30</v>
      </c>
      <c r="G16" s="153">
        <f t="shared" si="0"/>
        <v>142.85714285714286</v>
      </c>
    </row>
    <row r="17" spans="1:7" x14ac:dyDescent="0.2">
      <c r="A17"/>
      <c r="B17" s="161" t="s">
        <v>292</v>
      </c>
      <c r="C17" s="235" t="s">
        <v>379</v>
      </c>
      <c r="D17" s="234">
        <v>62</v>
      </c>
      <c r="E17" s="234">
        <v>62</v>
      </c>
      <c r="F17" s="234">
        <v>68</v>
      </c>
      <c r="G17" s="153">
        <f t="shared" si="0"/>
        <v>109.6774193548387</v>
      </c>
    </row>
    <row r="18" spans="1:7" x14ac:dyDescent="0.2">
      <c r="A18"/>
      <c r="B18" s="161" t="s">
        <v>292</v>
      </c>
      <c r="C18" s="235" t="s">
        <v>380</v>
      </c>
      <c r="D18" s="234">
        <v>141</v>
      </c>
      <c r="E18" s="234">
        <v>141</v>
      </c>
      <c r="F18" s="234">
        <v>90</v>
      </c>
      <c r="G18" s="153">
        <f t="shared" si="0"/>
        <v>63.829787234042556</v>
      </c>
    </row>
    <row r="19" spans="1:7" x14ac:dyDescent="0.2">
      <c r="A19"/>
      <c r="B19" s="161" t="s">
        <v>292</v>
      </c>
      <c r="C19" s="235" t="s">
        <v>381</v>
      </c>
      <c r="D19" s="234">
        <v>327</v>
      </c>
      <c r="E19" s="234">
        <v>327</v>
      </c>
      <c r="F19" s="234">
        <v>381</v>
      </c>
      <c r="G19" s="153">
        <f t="shared" si="0"/>
        <v>116.51376146788989</v>
      </c>
    </row>
    <row r="20" spans="1:7" x14ac:dyDescent="0.2">
      <c r="A20"/>
      <c r="B20" s="161" t="s">
        <v>292</v>
      </c>
      <c r="C20" s="235" t="s">
        <v>382</v>
      </c>
      <c r="D20" s="234">
        <v>137</v>
      </c>
      <c r="E20" s="234">
        <v>137</v>
      </c>
      <c r="F20" s="234">
        <v>174</v>
      </c>
      <c r="G20" s="153">
        <f t="shared" si="0"/>
        <v>127.00729927007299</v>
      </c>
    </row>
    <row r="21" spans="1:7" x14ac:dyDescent="0.2">
      <c r="A21"/>
      <c r="B21" s="161" t="s">
        <v>292</v>
      </c>
      <c r="C21" s="235" t="s">
        <v>383</v>
      </c>
      <c r="D21" s="234">
        <v>634</v>
      </c>
      <c r="E21" s="234">
        <v>634</v>
      </c>
      <c r="F21" s="234">
        <v>642</v>
      </c>
      <c r="G21" s="153">
        <f t="shared" si="0"/>
        <v>101.26182965299684</v>
      </c>
    </row>
    <row r="22" spans="1:7" x14ac:dyDescent="0.2">
      <c r="A22"/>
      <c r="B22" s="161" t="s">
        <v>293</v>
      </c>
      <c r="C22" s="235" t="s">
        <v>384</v>
      </c>
      <c r="D22" s="234">
        <v>227</v>
      </c>
      <c r="E22" s="234">
        <v>227</v>
      </c>
      <c r="F22" s="234">
        <v>257</v>
      </c>
      <c r="G22" s="153">
        <f t="shared" si="0"/>
        <v>113.215859030837</v>
      </c>
    </row>
    <row r="23" spans="1:7" x14ac:dyDescent="0.2">
      <c r="A23"/>
      <c r="B23" s="161" t="s">
        <v>293</v>
      </c>
      <c r="C23" s="235" t="s">
        <v>385</v>
      </c>
      <c r="D23" s="234">
        <v>388</v>
      </c>
      <c r="E23" s="234">
        <v>388</v>
      </c>
      <c r="F23" s="234">
        <v>469</v>
      </c>
      <c r="G23" s="153">
        <f t="shared" si="0"/>
        <v>120.8762886597938</v>
      </c>
    </row>
    <row r="24" spans="1:7" x14ac:dyDescent="0.2">
      <c r="A24"/>
      <c r="B24" s="161" t="s">
        <v>293</v>
      </c>
      <c r="C24" s="235" t="s">
        <v>386</v>
      </c>
      <c r="D24" s="234">
        <v>136</v>
      </c>
      <c r="E24" s="234">
        <v>116</v>
      </c>
      <c r="F24" s="234">
        <v>103</v>
      </c>
      <c r="G24" s="153">
        <f t="shared" si="0"/>
        <v>88.793103448275872</v>
      </c>
    </row>
    <row r="25" spans="1:7" x14ac:dyDescent="0.2">
      <c r="A25"/>
      <c r="B25" s="161" t="s">
        <v>293</v>
      </c>
      <c r="C25" s="235" t="s">
        <v>387</v>
      </c>
      <c r="D25" s="234">
        <v>237</v>
      </c>
      <c r="E25" s="234">
        <v>237</v>
      </c>
      <c r="F25" s="234">
        <v>299</v>
      </c>
      <c r="G25" s="153">
        <f t="shared" si="0"/>
        <v>126.1603375527426</v>
      </c>
    </row>
    <row r="26" spans="1:7" ht="13.5" x14ac:dyDescent="0.2">
      <c r="A26"/>
      <c r="B26" s="245" t="s">
        <v>294</v>
      </c>
      <c r="C26" s="246"/>
      <c r="D26" s="247">
        <v>3704</v>
      </c>
      <c r="E26" s="247">
        <v>3684</v>
      </c>
      <c r="F26" s="247">
        <v>4205</v>
      </c>
      <c r="G26" s="248">
        <f t="shared" si="0"/>
        <v>114.14223669923996</v>
      </c>
    </row>
    <row r="27" spans="1:7" x14ac:dyDescent="0.2">
      <c r="A27"/>
      <c r="B27" s="241" t="s">
        <v>295</v>
      </c>
      <c r="C27" s="242" t="s">
        <v>380</v>
      </c>
      <c r="D27" s="243">
        <v>163</v>
      </c>
      <c r="E27" s="243">
        <v>163</v>
      </c>
      <c r="F27" s="243">
        <v>142</v>
      </c>
      <c r="G27" s="244">
        <f t="shared" si="0"/>
        <v>87.116564417177912</v>
      </c>
    </row>
    <row r="28" spans="1:7" x14ac:dyDescent="0.2">
      <c r="A28"/>
      <c r="B28" s="161" t="s">
        <v>295</v>
      </c>
      <c r="C28" s="235" t="s">
        <v>388</v>
      </c>
      <c r="D28" s="234">
        <v>599</v>
      </c>
      <c r="E28" s="234">
        <v>569</v>
      </c>
      <c r="F28" s="234">
        <v>487</v>
      </c>
      <c r="G28" s="153">
        <f t="shared" si="0"/>
        <v>85.588752196836566</v>
      </c>
    </row>
    <row r="29" spans="1:7" x14ac:dyDescent="0.2">
      <c r="A29"/>
      <c r="B29" s="161" t="s">
        <v>296</v>
      </c>
      <c r="C29" s="235" t="s">
        <v>384</v>
      </c>
      <c r="D29" s="234">
        <v>200</v>
      </c>
      <c r="E29" s="234">
        <v>200</v>
      </c>
      <c r="F29" s="234">
        <v>185</v>
      </c>
      <c r="G29" s="153">
        <f t="shared" si="0"/>
        <v>92.5</v>
      </c>
    </row>
    <row r="30" spans="1:7" x14ac:dyDescent="0.2">
      <c r="A30"/>
      <c r="B30" s="161" t="s">
        <v>296</v>
      </c>
      <c r="C30" s="235" t="s">
        <v>385</v>
      </c>
      <c r="D30" s="234">
        <v>300</v>
      </c>
      <c r="E30" s="234">
        <v>300</v>
      </c>
      <c r="F30" s="234">
        <v>280</v>
      </c>
      <c r="G30" s="153">
        <f t="shared" si="0"/>
        <v>93.333333333333329</v>
      </c>
    </row>
    <row r="31" spans="1:7" x14ac:dyDescent="0.2">
      <c r="A31"/>
      <c r="B31" s="161" t="s">
        <v>296</v>
      </c>
      <c r="C31" s="235" t="s">
        <v>387</v>
      </c>
      <c r="D31" s="234">
        <v>192</v>
      </c>
      <c r="E31" s="234">
        <v>192</v>
      </c>
      <c r="F31" s="234">
        <v>174</v>
      </c>
      <c r="G31" s="153">
        <f t="shared" si="0"/>
        <v>90.625</v>
      </c>
    </row>
    <row r="32" spans="1:7" x14ac:dyDescent="0.2">
      <c r="A32"/>
      <c r="B32" s="161" t="s">
        <v>345</v>
      </c>
      <c r="C32" s="235" t="s">
        <v>386</v>
      </c>
      <c r="D32" s="234">
        <v>123</v>
      </c>
      <c r="E32" s="234">
        <v>123</v>
      </c>
      <c r="F32" s="234">
        <v>111</v>
      </c>
      <c r="G32" s="153">
        <f t="shared" si="0"/>
        <v>90.243902439024396</v>
      </c>
    </row>
    <row r="33" spans="1:8" x14ac:dyDescent="0.2">
      <c r="A33"/>
      <c r="B33" s="161" t="s">
        <v>323</v>
      </c>
      <c r="C33" s="235" t="s">
        <v>375</v>
      </c>
      <c r="D33" s="234">
        <v>36</v>
      </c>
      <c r="E33" s="234">
        <v>36</v>
      </c>
      <c r="F33" s="234">
        <v>27</v>
      </c>
      <c r="G33" s="153">
        <f t="shared" si="0"/>
        <v>75</v>
      </c>
    </row>
    <row r="34" spans="1:8" x14ac:dyDescent="0.2">
      <c r="A34"/>
      <c r="B34" s="161" t="s">
        <v>323</v>
      </c>
      <c r="C34" s="235" t="s">
        <v>204</v>
      </c>
      <c r="D34" s="234">
        <v>100</v>
      </c>
      <c r="E34" s="234">
        <v>100</v>
      </c>
      <c r="F34" s="234">
        <v>97</v>
      </c>
      <c r="G34" s="153">
        <f t="shared" si="0"/>
        <v>97</v>
      </c>
    </row>
    <row r="35" spans="1:8" x14ac:dyDescent="0.2">
      <c r="A35"/>
      <c r="B35" s="161" t="s">
        <v>299</v>
      </c>
      <c r="C35" s="235" t="s">
        <v>385</v>
      </c>
      <c r="D35" s="234">
        <v>40</v>
      </c>
      <c r="E35" s="234">
        <v>40</v>
      </c>
      <c r="F35" s="234">
        <v>30</v>
      </c>
      <c r="G35" s="153">
        <f t="shared" si="0"/>
        <v>75</v>
      </c>
    </row>
    <row r="36" spans="1:8" x14ac:dyDescent="0.2">
      <c r="A36"/>
      <c r="B36" s="161" t="s">
        <v>179</v>
      </c>
      <c r="C36" s="235" t="s">
        <v>389</v>
      </c>
      <c r="D36" s="234">
        <v>60</v>
      </c>
      <c r="E36" s="234">
        <v>60</v>
      </c>
      <c r="F36" s="234">
        <v>35</v>
      </c>
      <c r="G36" s="153">
        <f t="shared" si="0"/>
        <v>58.333333333333336</v>
      </c>
    </row>
    <row r="37" spans="1:8" ht="13.5" x14ac:dyDescent="0.2">
      <c r="A37"/>
      <c r="B37" s="245" t="s">
        <v>300</v>
      </c>
      <c r="C37" s="246"/>
      <c r="D37" s="247">
        <v>1813</v>
      </c>
      <c r="E37" s="247">
        <v>1783</v>
      </c>
      <c r="F37" s="247">
        <v>1568</v>
      </c>
      <c r="G37" s="248">
        <f t="shared" si="0"/>
        <v>87.941671340437466</v>
      </c>
      <c r="H37" s="338"/>
    </row>
    <row r="38" spans="1:8" ht="13.5" x14ac:dyDescent="0.2">
      <c r="A38"/>
      <c r="B38" s="245" t="s">
        <v>301</v>
      </c>
      <c r="C38" s="246"/>
      <c r="D38" s="247">
        <v>5517</v>
      </c>
      <c r="E38" s="247">
        <v>5467</v>
      </c>
      <c r="F38" s="247">
        <v>5773</v>
      </c>
      <c r="G38" s="248">
        <f t="shared" si="0"/>
        <v>105.59721968172673</v>
      </c>
    </row>
    <row r="39" spans="1:8" x14ac:dyDescent="0.2">
      <c r="A39"/>
      <c r="B39" s="249" t="s">
        <v>180</v>
      </c>
      <c r="C39" s="250"/>
      <c r="D39" s="250"/>
      <c r="E39" s="250"/>
      <c r="F39" s="250"/>
      <c r="G39" s="250"/>
    </row>
    <row r="40" spans="1:8" x14ac:dyDescent="0.2">
      <c r="A40"/>
      <c r="B40" s="251" t="s">
        <v>190</v>
      </c>
      <c r="C40"/>
      <c r="D40"/>
      <c r="E40"/>
      <c r="F40"/>
      <c r="G40"/>
    </row>
    <row r="41" spans="1:8" x14ac:dyDescent="0.2">
      <c r="A41"/>
      <c r="B41"/>
      <c r="C41"/>
      <c r="D41"/>
      <c r="E41"/>
      <c r="F41"/>
      <c r="G41"/>
    </row>
    <row r="42" spans="1:8" x14ac:dyDescent="0.2">
      <c r="A42"/>
      <c r="B42"/>
      <c r="C42"/>
      <c r="D42"/>
      <c r="E42"/>
      <c r="F42"/>
      <c r="G42"/>
    </row>
    <row r="43" spans="1:8" x14ac:dyDescent="0.2">
      <c r="A43"/>
      <c r="B43"/>
      <c r="C43"/>
      <c r="D43"/>
      <c r="E43"/>
      <c r="F43"/>
      <c r="G43"/>
    </row>
    <row r="44" spans="1:8" x14ac:dyDescent="0.2">
      <c r="A44"/>
      <c r="B44"/>
      <c r="C44"/>
      <c r="D44"/>
      <c r="E44"/>
      <c r="F44"/>
      <c r="G44"/>
    </row>
    <row r="45" spans="1:8" x14ac:dyDescent="0.2">
      <c r="A45"/>
      <c r="B45"/>
      <c r="C45"/>
      <c r="D45"/>
      <c r="E45"/>
      <c r="F45"/>
      <c r="G45"/>
    </row>
    <row r="46" spans="1:8" x14ac:dyDescent="0.2">
      <c r="A46"/>
      <c r="B46"/>
      <c r="C46"/>
      <c r="D46"/>
      <c r="E46"/>
      <c r="F46"/>
      <c r="G46"/>
    </row>
    <row r="47" spans="1:8" x14ac:dyDescent="0.2">
      <c r="A47"/>
      <c r="B47"/>
      <c r="C47"/>
      <c r="D47"/>
      <c r="E47"/>
      <c r="F47"/>
      <c r="G47"/>
    </row>
    <row r="48" spans="1:8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69" orientation="landscape" r:id="rId1"/>
  <headerFooter alignWithMargins="0">
    <oddFooter>&amp;LStatistiques mensuelles
&amp;Rpage 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G200"/>
  <sheetViews>
    <sheetView view="pageBreakPreview" zoomScale="60" zoomScaleNormal="85" workbookViewId="0"/>
  </sheetViews>
  <sheetFormatPr baseColWidth="10" defaultColWidth="11.42578125" defaultRowHeight="12.75" x14ac:dyDescent="0.2"/>
  <cols>
    <col min="1" max="1" width="14.5703125" style="118" bestFit="1" customWidth="1"/>
    <col min="2" max="2" width="5.7109375" style="118" customWidth="1"/>
    <col min="3" max="3" width="28.7109375" style="118" customWidth="1"/>
    <col min="4" max="5" width="17.7109375" style="118" customWidth="1"/>
    <col min="6" max="6" width="26.7109375" style="118" customWidth="1"/>
    <col min="7" max="7" width="17.7109375" style="118" customWidth="1"/>
    <col min="8" max="8" width="3.85546875" style="118" customWidth="1"/>
    <col min="9" max="16384" width="11.42578125" style="118"/>
  </cols>
  <sheetData>
    <row r="1" spans="1:7" ht="18.75" x14ac:dyDescent="0.2">
      <c r="A1" s="98"/>
      <c r="B1" s="60" t="s">
        <v>63</v>
      </c>
      <c r="C1" s="60"/>
      <c r="D1" s="60"/>
      <c r="E1" s="60"/>
      <c r="F1" s="29"/>
      <c r="G1" s="29"/>
    </row>
    <row r="2" spans="1:7" ht="18.75" x14ac:dyDescent="0.2">
      <c r="A2" s="98"/>
      <c r="B2" s="60" t="s">
        <v>189</v>
      </c>
      <c r="C2" s="60"/>
      <c r="D2" s="60"/>
      <c r="E2" s="60"/>
      <c r="F2" s="60" t="s">
        <v>390</v>
      </c>
      <c r="G2" s="60"/>
    </row>
    <row r="3" spans="1:7" ht="9" customHeight="1" x14ac:dyDescent="0.2">
      <c r="A3" s="98"/>
      <c r="B3" s="98"/>
      <c r="C3" s="98"/>
      <c r="D3" s="98"/>
      <c r="E3" s="98"/>
      <c r="F3" s="29"/>
      <c r="G3" s="29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A7" s="29"/>
      <c r="B7" s="179" t="s">
        <v>153</v>
      </c>
      <c r="C7" s="29"/>
      <c r="D7" s="29"/>
      <c r="E7" s="29"/>
      <c r="F7" s="29"/>
      <c r="G7" s="29"/>
    </row>
    <row r="8" spans="1:7" ht="43.5" customHeight="1" x14ac:dyDescent="0.2">
      <c r="A8" s="29"/>
      <c r="B8" s="29"/>
      <c r="C8" s="29"/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A9" s="29"/>
      <c r="B9" s="232" t="s">
        <v>292</v>
      </c>
      <c r="C9" s="233" t="s">
        <v>391</v>
      </c>
      <c r="D9" s="239">
        <v>53</v>
      </c>
      <c r="E9" s="239">
        <v>53</v>
      </c>
      <c r="F9" s="239">
        <v>56</v>
      </c>
      <c r="G9" s="240">
        <f t="shared" ref="G9:G33" si="0">IF(E9=0,0,F9/E9*100)</f>
        <v>105.66037735849056</v>
      </c>
    </row>
    <row r="10" spans="1:7" x14ac:dyDescent="0.2">
      <c r="A10"/>
      <c r="B10" s="161" t="s">
        <v>292</v>
      </c>
      <c r="C10" s="235" t="s">
        <v>392</v>
      </c>
      <c r="D10" s="234">
        <v>35</v>
      </c>
      <c r="E10" s="234">
        <v>35</v>
      </c>
      <c r="F10" s="234">
        <v>35</v>
      </c>
      <c r="G10" s="153">
        <f t="shared" si="0"/>
        <v>100</v>
      </c>
    </row>
    <row r="11" spans="1:7" x14ac:dyDescent="0.2">
      <c r="A11"/>
      <c r="B11" s="161" t="s">
        <v>292</v>
      </c>
      <c r="C11" s="235" t="s">
        <v>393</v>
      </c>
      <c r="D11" s="234">
        <v>37</v>
      </c>
      <c r="E11" s="234">
        <v>37</v>
      </c>
      <c r="F11" s="234">
        <v>33</v>
      </c>
      <c r="G11" s="153">
        <f t="shared" si="0"/>
        <v>89.189189189189193</v>
      </c>
    </row>
    <row r="12" spans="1:7" x14ac:dyDescent="0.2">
      <c r="A12"/>
      <c r="B12" s="161" t="s">
        <v>292</v>
      </c>
      <c r="C12" s="235" t="s">
        <v>394</v>
      </c>
      <c r="D12" s="234">
        <v>573</v>
      </c>
      <c r="E12" s="234">
        <v>573</v>
      </c>
      <c r="F12" s="234">
        <v>779</v>
      </c>
      <c r="G12" s="153">
        <f t="shared" si="0"/>
        <v>135.95113438045374</v>
      </c>
    </row>
    <row r="13" spans="1:7" x14ac:dyDescent="0.2">
      <c r="A13"/>
      <c r="B13" s="161" t="s">
        <v>292</v>
      </c>
      <c r="C13" s="235" t="s">
        <v>395</v>
      </c>
      <c r="D13" s="234">
        <v>363</v>
      </c>
      <c r="E13" s="234">
        <v>363</v>
      </c>
      <c r="F13" s="234">
        <v>597</v>
      </c>
      <c r="G13" s="153">
        <f t="shared" si="0"/>
        <v>164.46280991735537</v>
      </c>
    </row>
    <row r="14" spans="1:7" x14ac:dyDescent="0.2">
      <c r="A14"/>
      <c r="B14" s="161" t="s">
        <v>293</v>
      </c>
      <c r="C14" s="235" t="s">
        <v>396</v>
      </c>
      <c r="D14" s="234">
        <v>612</v>
      </c>
      <c r="E14" s="234">
        <v>612</v>
      </c>
      <c r="F14" s="234">
        <v>901</v>
      </c>
      <c r="G14" s="153">
        <f t="shared" si="0"/>
        <v>147.22222222222223</v>
      </c>
    </row>
    <row r="15" spans="1:7" x14ac:dyDescent="0.2">
      <c r="A15"/>
      <c r="B15" s="161" t="s">
        <v>293</v>
      </c>
      <c r="C15" s="235" t="s">
        <v>397</v>
      </c>
      <c r="D15" s="234">
        <v>420</v>
      </c>
      <c r="E15" s="234">
        <v>420</v>
      </c>
      <c r="F15" s="234">
        <v>600</v>
      </c>
      <c r="G15" s="153">
        <f t="shared" si="0"/>
        <v>142.85714285714286</v>
      </c>
    </row>
    <row r="16" spans="1:7" x14ac:dyDescent="0.2">
      <c r="A16"/>
      <c r="B16" s="161" t="s">
        <v>293</v>
      </c>
      <c r="C16" s="235" t="s">
        <v>398</v>
      </c>
      <c r="D16" s="234">
        <v>183</v>
      </c>
      <c r="E16" s="234">
        <v>183</v>
      </c>
      <c r="F16" s="234">
        <v>202</v>
      </c>
      <c r="G16" s="153">
        <f t="shared" si="0"/>
        <v>110.38251366120218</v>
      </c>
    </row>
    <row r="17" spans="1:7" x14ac:dyDescent="0.2">
      <c r="A17"/>
      <c r="B17" s="161" t="s">
        <v>293</v>
      </c>
      <c r="C17" s="235" t="s">
        <v>399</v>
      </c>
      <c r="D17" s="234">
        <v>1197</v>
      </c>
      <c r="E17" s="234">
        <v>1197</v>
      </c>
      <c r="F17" s="234">
        <v>1824</v>
      </c>
      <c r="G17" s="153">
        <f t="shared" si="0"/>
        <v>152.38095238095238</v>
      </c>
    </row>
    <row r="18" spans="1:7" x14ac:dyDescent="0.2">
      <c r="A18"/>
      <c r="B18" s="161" t="s">
        <v>293</v>
      </c>
      <c r="C18" s="235" t="s">
        <v>400</v>
      </c>
      <c r="D18" s="234">
        <v>395</v>
      </c>
      <c r="E18" s="234">
        <v>395</v>
      </c>
      <c r="F18" s="234">
        <v>626</v>
      </c>
      <c r="G18" s="153">
        <f t="shared" si="0"/>
        <v>158.48101265822785</v>
      </c>
    </row>
    <row r="19" spans="1:7" ht="13.5" x14ac:dyDescent="0.2">
      <c r="A19"/>
      <c r="B19" s="245" t="s">
        <v>294</v>
      </c>
      <c r="C19" s="246"/>
      <c r="D19" s="247">
        <v>3868</v>
      </c>
      <c r="E19" s="247">
        <v>3868</v>
      </c>
      <c r="F19" s="247">
        <v>5653</v>
      </c>
      <c r="G19" s="248">
        <f t="shared" si="0"/>
        <v>146.14788004136506</v>
      </c>
    </row>
    <row r="20" spans="1:7" x14ac:dyDescent="0.2">
      <c r="A20"/>
      <c r="B20" s="241" t="s">
        <v>295</v>
      </c>
      <c r="C20" s="242" t="s">
        <v>401</v>
      </c>
      <c r="D20" s="243">
        <v>194</v>
      </c>
      <c r="E20" s="243">
        <v>194</v>
      </c>
      <c r="F20" s="243">
        <v>136</v>
      </c>
      <c r="G20" s="244">
        <f t="shared" si="0"/>
        <v>70.103092783505147</v>
      </c>
    </row>
    <row r="21" spans="1:7" x14ac:dyDescent="0.2">
      <c r="A21"/>
      <c r="B21" s="161" t="s">
        <v>295</v>
      </c>
      <c r="C21" s="235" t="s">
        <v>402</v>
      </c>
      <c r="D21" s="234">
        <v>650</v>
      </c>
      <c r="E21" s="234">
        <v>650</v>
      </c>
      <c r="F21" s="234">
        <v>629</v>
      </c>
      <c r="G21" s="153">
        <f t="shared" si="0"/>
        <v>96.769230769230774</v>
      </c>
    </row>
    <row r="22" spans="1:7" x14ac:dyDescent="0.2">
      <c r="A22"/>
      <c r="B22" s="161" t="s">
        <v>295</v>
      </c>
      <c r="C22" s="235" t="s">
        <v>403</v>
      </c>
      <c r="D22" s="234">
        <v>651</v>
      </c>
      <c r="E22" s="234">
        <v>650</v>
      </c>
      <c r="F22" s="234">
        <v>640</v>
      </c>
      <c r="G22" s="153">
        <f t="shared" si="0"/>
        <v>98.461538461538467</v>
      </c>
    </row>
    <row r="23" spans="1:7" x14ac:dyDescent="0.2">
      <c r="A23"/>
      <c r="B23" s="161" t="s">
        <v>296</v>
      </c>
      <c r="C23" s="235" t="s">
        <v>397</v>
      </c>
      <c r="D23" s="234">
        <v>180</v>
      </c>
      <c r="E23" s="234">
        <v>180</v>
      </c>
      <c r="F23" s="234">
        <v>176</v>
      </c>
      <c r="G23" s="153">
        <f t="shared" si="0"/>
        <v>97.777777777777771</v>
      </c>
    </row>
    <row r="24" spans="1:7" x14ac:dyDescent="0.2">
      <c r="A24"/>
      <c r="B24" s="161" t="s">
        <v>296</v>
      </c>
      <c r="C24" s="235" t="s">
        <v>398</v>
      </c>
      <c r="D24" s="234">
        <v>48</v>
      </c>
      <c r="E24" s="234">
        <v>48</v>
      </c>
      <c r="F24" s="234">
        <v>47</v>
      </c>
      <c r="G24" s="153">
        <f t="shared" si="0"/>
        <v>97.916666666666657</v>
      </c>
    </row>
    <row r="25" spans="1:7" x14ac:dyDescent="0.2">
      <c r="A25"/>
      <c r="B25" s="161" t="s">
        <v>296</v>
      </c>
      <c r="C25" s="235" t="s">
        <v>399</v>
      </c>
      <c r="D25" s="234">
        <v>38</v>
      </c>
      <c r="E25" s="234">
        <v>0</v>
      </c>
      <c r="F25" s="234">
        <v>0</v>
      </c>
      <c r="G25" s="153">
        <f t="shared" si="0"/>
        <v>0</v>
      </c>
    </row>
    <row r="26" spans="1:7" x14ac:dyDescent="0.2">
      <c r="A26"/>
      <c r="B26" s="161" t="s">
        <v>296</v>
      </c>
      <c r="C26" s="235" t="s">
        <v>400</v>
      </c>
      <c r="D26" s="234">
        <v>191</v>
      </c>
      <c r="E26" s="234">
        <v>191</v>
      </c>
      <c r="F26" s="234">
        <v>184</v>
      </c>
      <c r="G26" s="153">
        <f t="shared" si="0"/>
        <v>96.33507853403141</v>
      </c>
    </row>
    <row r="27" spans="1:7" x14ac:dyDescent="0.2">
      <c r="A27"/>
      <c r="B27" s="161" t="s">
        <v>297</v>
      </c>
      <c r="C27" s="235" t="s">
        <v>404</v>
      </c>
      <c r="D27" s="234">
        <v>160</v>
      </c>
      <c r="E27" s="234">
        <v>157</v>
      </c>
      <c r="F27" s="234">
        <v>132</v>
      </c>
      <c r="G27" s="153">
        <f t="shared" si="0"/>
        <v>84.076433121019107</v>
      </c>
    </row>
    <row r="28" spans="1:7" x14ac:dyDescent="0.2">
      <c r="A28"/>
      <c r="B28" s="161" t="s">
        <v>298</v>
      </c>
      <c r="C28" s="235" t="s">
        <v>396</v>
      </c>
      <c r="D28" s="234">
        <v>82</v>
      </c>
      <c r="E28" s="234">
        <v>82</v>
      </c>
      <c r="F28" s="234">
        <v>46</v>
      </c>
      <c r="G28" s="153">
        <f t="shared" si="0"/>
        <v>56.09756097560976</v>
      </c>
    </row>
    <row r="29" spans="1:7" x14ac:dyDescent="0.2">
      <c r="A29"/>
      <c r="B29" s="161" t="s">
        <v>298</v>
      </c>
      <c r="C29" s="235" t="s">
        <v>399</v>
      </c>
      <c r="D29" s="234">
        <v>24</v>
      </c>
      <c r="E29" s="234">
        <v>24</v>
      </c>
      <c r="F29" s="234">
        <v>0</v>
      </c>
      <c r="G29" s="153">
        <f t="shared" si="0"/>
        <v>0</v>
      </c>
    </row>
    <row r="30" spans="1:7" x14ac:dyDescent="0.2">
      <c r="A30"/>
      <c r="B30" s="161" t="s">
        <v>299</v>
      </c>
      <c r="C30" s="235" t="s">
        <v>397</v>
      </c>
      <c r="D30" s="234">
        <v>51</v>
      </c>
      <c r="E30" s="234">
        <v>51</v>
      </c>
      <c r="F30" s="234">
        <v>30</v>
      </c>
      <c r="G30" s="153">
        <f t="shared" si="0"/>
        <v>58.82352941176471</v>
      </c>
    </row>
    <row r="31" spans="1:7" x14ac:dyDescent="0.2">
      <c r="A31"/>
      <c r="B31" s="161" t="s">
        <v>179</v>
      </c>
      <c r="C31" s="235" t="s">
        <v>205</v>
      </c>
      <c r="D31" s="234">
        <v>59</v>
      </c>
      <c r="E31" s="234">
        <v>59</v>
      </c>
      <c r="F31" s="234">
        <v>55</v>
      </c>
      <c r="G31" s="153">
        <f t="shared" si="0"/>
        <v>93.220338983050837</v>
      </c>
    </row>
    <row r="32" spans="1:7" ht="13.5" x14ac:dyDescent="0.2">
      <c r="A32"/>
      <c r="B32" s="245" t="s">
        <v>300</v>
      </c>
      <c r="C32" s="246"/>
      <c r="D32" s="247">
        <v>2328</v>
      </c>
      <c r="E32" s="247">
        <v>2286</v>
      </c>
      <c r="F32" s="247">
        <v>2075</v>
      </c>
      <c r="G32" s="248">
        <f t="shared" si="0"/>
        <v>90.769903762029742</v>
      </c>
    </row>
    <row r="33" spans="1:7" ht="13.5" x14ac:dyDescent="0.2">
      <c r="A33"/>
      <c r="B33" s="245" t="s">
        <v>301</v>
      </c>
      <c r="C33" s="246"/>
      <c r="D33" s="247">
        <v>6196</v>
      </c>
      <c r="E33" s="247">
        <v>6154</v>
      </c>
      <c r="F33" s="247">
        <v>7728</v>
      </c>
      <c r="G33" s="248">
        <f t="shared" si="0"/>
        <v>125.57686057848554</v>
      </c>
    </row>
    <row r="34" spans="1:7" x14ac:dyDescent="0.2">
      <c r="A34"/>
      <c r="B34" s="249" t="s">
        <v>180</v>
      </c>
      <c r="C34" s="250"/>
      <c r="D34" s="250"/>
      <c r="E34" s="250"/>
      <c r="F34" s="250"/>
      <c r="G34" s="250"/>
    </row>
    <row r="35" spans="1:7" x14ac:dyDescent="0.2">
      <c r="A35"/>
      <c r="B35" s="251" t="s">
        <v>190</v>
      </c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>
    <oddFooter>&amp;LStatistiques mensuelles
&amp;Rpage 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I200"/>
  <sheetViews>
    <sheetView view="pageBreakPreview" topLeftCell="A7" zoomScale="60" zoomScaleNormal="85" workbookViewId="0">
      <selection activeCell="C31" sqref="C31"/>
    </sheetView>
  </sheetViews>
  <sheetFormatPr baseColWidth="10" defaultColWidth="11.42578125" defaultRowHeight="12.75" x14ac:dyDescent="0.2"/>
  <cols>
    <col min="1" max="1" width="14.5703125" style="118" bestFit="1" customWidth="1"/>
    <col min="2" max="2" width="5.7109375" style="118" customWidth="1"/>
    <col min="3" max="3" width="29.7109375" style="118" customWidth="1"/>
    <col min="4" max="5" width="17.7109375" style="118" customWidth="1"/>
    <col min="6" max="6" width="26.7109375" style="118" customWidth="1"/>
    <col min="7" max="7" width="17.7109375" style="118" customWidth="1"/>
    <col min="8" max="8" width="3.85546875" style="118" customWidth="1"/>
    <col min="9" max="16384" width="11.42578125" style="118"/>
  </cols>
  <sheetData>
    <row r="1" spans="1:7" ht="18.75" x14ac:dyDescent="0.2">
      <c r="A1" s="98"/>
      <c r="B1" s="60" t="s">
        <v>66</v>
      </c>
      <c r="C1" s="60"/>
      <c r="D1" s="60"/>
      <c r="E1" s="60"/>
      <c r="F1" s="29"/>
      <c r="G1" s="29"/>
    </row>
    <row r="2" spans="1:7" ht="18.75" x14ac:dyDescent="0.2">
      <c r="A2" s="98"/>
      <c r="B2" s="60" t="s">
        <v>189</v>
      </c>
      <c r="C2" s="60"/>
      <c r="D2" s="60"/>
      <c r="E2" s="60"/>
      <c r="F2" s="60" t="s">
        <v>405</v>
      </c>
      <c r="G2" s="60"/>
    </row>
    <row r="3" spans="1:7" ht="9" customHeight="1" x14ac:dyDescent="0.2">
      <c r="A3" s="98"/>
      <c r="B3" s="98"/>
      <c r="C3" s="98"/>
      <c r="D3" s="98"/>
      <c r="E3" s="98"/>
      <c r="F3" s="29"/>
      <c r="G3" s="29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A7" s="29"/>
      <c r="B7" s="179" t="s">
        <v>153</v>
      </c>
      <c r="C7" s="29"/>
      <c r="D7" s="29"/>
      <c r="E7" s="29"/>
      <c r="F7" s="29"/>
      <c r="G7" s="29"/>
    </row>
    <row r="8" spans="1:7" ht="44.25" customHeight="1" x14ac:dyDescent="0.2">
      <c r="A8" s="29"/>
      <c r="B8" s="204"/>
      <c r="C8" s="238"/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A9" s="29"/>
      <c r="B9" s="232" t="s">
        <v>292</v>
      </c>
      <c r="C9" s="233" t="s">
        <v>406</v>
      </c>
      <c r="D9" s="239">
        <v>500</v>
      </c>
      <c r="E9" s="239">
        <v>500</v>
      </c>
      <c r="F9" s="239">
        <v>765</v>
      </c>
      <c r="G9" s="240">
        <f t="shared" ref="G9:G34" si="0">IF(E9=0,0,F9/E9*100)</f>
        <v>153</v>
      </c>
    </row>
    <row r="10" spans="1:7" x14ac:dyDescent="0.2">
      <c r="A10"/>
      <c r="B10" s="161" t="s">
        <v>292</v>
      </c>
      <c r="C10" s="235" t="s">
        <v>407</v>
      </c>
      <c r="D10" s="234">
        <v>2857</v>
      </c>
      <c r="E10" s="234">
        <v>2857</v>
      </c>
      <c r="F10" s="234">
        <v>3806</v>
      </c>
      <c r="G10" s="153">
        <f t="shared" si="0"/>
        <v>133.21666083304166</v>
      </c>
    </row>
    <row r="11" spans="1:7" x14ac:dyDescent="0.2">
      <c r="A11"/>
      <c r="B11" s="161" t="s">
        <v>292</v>
      </c>
      <c r="C11" s="235" t="s">
        <v>408</v>
      </c>
      <c r="D11" s="234">
        <v>593</v>
      </c>
      <c r="E11" s="234">
        <v>593</v>
      </c>
      <c r="F11" s="234">
        <v>940</v>
      </c>
      <c r="G11" s="153">
        <f t="shared" si="0"/>
        <v>158.51602023608768</v>
      </c>
    </row>
    <row r="12" spans="1:7" x14ac:dyDescent="0.2">
      <c r="A12"/>
      <c r="B12" s="161" t="s">
        <v>292</v>
      </c>
      <c r="C12" s="235" t="s">
        <v>409</v>
      </c>
      <c r="D12" s="234">
        <v>579</v>
      </c>
      <c r="E12" s="234">
        <v>579</v>
      </c>
      <c r="F12" s="234">
        <v>800</v>
      </c>
      <c r="G12" s="153">
        <f t="shared" si="0"/>
        <v>138.16925734024178</v>
      </c>
    </row>
    <row r="13" spans="1:7" x14ac:dyDescent="0.2">
      <c r="A13"/>
      <c r="B13" s="161" t="s">
        <v>292</v>
      </c>
      <c r="C13" s="235" t="s">
        <v>410</v>
      </c>
      <c r="D13" s="234">
        <v>483</v>
      </c>
      <c r="E13" s="234">
        <v>483</v>
      </c>
      <c r="F13" s="234">
        <v>621</v>
      </c>
      <c r="G13" s="153">
        <f t="shared" si="0"/>
        <v>128.57142857142858</v>
      </c>
    </row>
    <row r="14" spans="1:7" x14ac:dyDescent="0.2">
      <c r="A14"/>
      <c r="B14" s="161" t="s">
        <v>292</v>
      </c>
      <c r="C14" s="235" t="s">
        <v>411</v>
      </c>
      <c r="D14" s="234">
        <v>138</v>
      </c>
      <c r="E14" s="234">
        <v>138</v>
      </c>
      <c r="F14" s="234">
        <v>120</v>
      </c>
      <c r="G14" s="153">
        <f t="shared" si="0"/>
        <v>86.956521739130437</v>
      </c>
    </row>
    <row r="15" spans="1:7" x14ac:dyDescent="0.2">
      <c r="A15"/>
      <c r="B15" s="161" t="s">
        <v>292</v>
      </c>
      <c r="C15" s="235" t="s">
        <v>412</v>
      </c>
      <c r="D15" s="234">
        <v>587</v>
      </c>
      <c r="E15" s="234">
        <v>587</v>
      </c>
      <c r="F15" s="234">
        <v>917</v>
      </c>
      <c r="G15" s="153">
        <f t="shared" si="0"/>
        <v>156.21805792163542</v>
      </c>
    </row>
    <row r="16" spans="1:7" x14ac:dyDescent="0.2">
      <c r="A16"/>
      <c r="B16" s="161" t="s">
        <v>293</v>
      </c>
      <c r="C16" s="235" t="s">
        <v>413</v>
      </c>
      <c r="D16" s="234">
        <v>1404</v>
      </c>
      <c r="E16" s="234">
        <v>1404</v>
      </c>
      <c r="F16" s="234">
        <v>2155</v>
      </c>
      <c r="G16" s="153">
        <f t="shared" si="0"/>
        <v>153.49002849002849</v>
      </c>
    </row>
    <row r="17" spans="1:9" ht="12" customHeight="1" x14ac:dyDescent="0.2">
      <c r="A17"/>
      <c r="B17" s="161" t="s">
        <v>293</v>
      </c>
      <c r="C17" s="235" t="s">
        <v>414</v>
      </c>
      <c r="D17" s="234">
        <v>385</v>
      </c>
      <c r="E17" s="234">
        <v>385</v>
      </c>
      <c r="F17" s="234">
        <v>584</v>
      </c>
      <c r="G17" s="153">
        <f t="shared" si="0"/>
        <v>151.6883116883117</v>
      </c>
    </row>
    <row r="18" spans="1:9" ht="13.5" x14ac:dyDescent="0.2">
      <c r="A18"/>
      <c r="B18" s="245" t="s">
        <v>294</v>
      </c>
      <c r="C18" s="246"/>
      <c r="D18" s="247">
        <v>7526</v>
      </c>
      <c r="E18" s="247">
        <v>7526</v>
      </c>
      <c r="F18" s="247">
        <v>10708</v>
      </c>
      <c r="G18" s="248">
        <f t="shared" si="0"/>
        <v>142.2800956683497</v>
      </c>
    </row>
    <row r="19" spans="1:9" x14ac:dyDescent="0.2">
      <c r="A19"/>
      <c r="B19" s="241" t="s">
        <v>295</v>
      </c>
      <c r="C19" s="242" t="s">
        <v>415</v>
      </c>
      <c r="D19" s="243">
        <v>310</v>
      </c>
      <c r="E19" s="243">
        <v>308</v>
      </c>
      <c r="F19" s="243">
        <v>288</v>
      </c>
      <c r="G19" s="244">
        <f t="shared" si="0"/>
        <v>93.506493506493499</v>
      </c>
    </row>
    <row r="20" spans="1:9" x14ac:dyDescent="0.2">
      <c r="A20"/>
      <c r="B20" s="161" t="s">
        <v>296</v>
      </c>
      <c r="C20" s="235" t="s">
        <v>414</v>
      </c>
      <c r="D20" s="234">
        <v>192</v>
      </c>
      <c r="E20" s="234">
        <v>192</v>
      </c>
      <c r="F20" s="234">
        <v>182</v>
      </c>
      <c r="G20" s="153">
        <f t="shared" si="0"/>
        <v>94.791666666666657</v>
      </c>
    </row>
    <row r="21" spans="1:9" x14ac:dyDescent="0.2">
      <c r="A21"/>
      <c r="B21" s="161" t="s">
        <v>296</v>
      </c>
      <c r="C21" s="235" t="s">
        <v>416</v>
      </c>
      <c r="D21" s="234">
        <v>537</v>
      </c>
      <c r="E21" s="234">
        <v>537</v>
      </c>
      <c r="F21" s="234">
        <v>457</v>
      </c>
      <c r="G21" s="153">
        <f t="shared" si="0"/>
        <v>85.102420856610806</v>
      </c>
    </row>
    <row r="22" spans="1:9" x14ac:dyDescent="0.2">
      <c r="A22"/>
      <c r="B22" s="161" t="s">
        <v>297</v>
      </c>
      <c r="C22" s="235" t="s">
        <v>417</v>
      </c>
      <c r="D22" s="234">
        <v>314</v>
      </c>
      <c r="E22" s="234">
        <v>235</v>
      </c>
      <c r="F22" s="234">
        <v>224</v>
      </c>
      <c r="G22" s="153">
        <f t="shared" si="0"/>
        <v>95.319148936170222</v>
      </c>
    </row>
    <row r="23" spans="1:9" x14ac:dyDescent="0.2">
      <c r="A23"/>
      <c r="B23" s="161" t="s">
        <v>345</v>
      </c>
      <c r="C23" s="235" t="s">
        <v>416</v>
      </c>
      <c r="D23" s="234">
        <v>28</v>
      </c>
      <c r="E23" s="234">
        <v>28</v>
      </c>
      <c r="F23" s="234">
        <v>22</v>
      </c>
      <c r="G23" s="153">
        <f t="shared" si="0"/>
        <v>78.571428571428569</v>
      </c>
    </row>
    <row r="24" spans="1:9" x14ac:dyDescent="0.2">
      <c r="A24"/>
      <c r="B24" s="161" t="s">
        <v>298</v>
      </c>
      <c r="C24" s="235" t="s">
        <v>418</v>
      </c>
      <c r="D24" s="234">
        <v>116</v>
      </c>
      <c r="E24" s="234">
        <v>116</v>
      </c>
      <c r="F24" s="234">
        <v>133</v>
      </c>
      <c r="G24" s="153">
        <f t="shared" si="0"/>
        <v>114.65517241379311</v>
      </c>
    </row>
    <row r="25" spans="1:9" x14ac:dyDescent="0.2">
      <c r="A25"/>
      <c r="B25" s="161" t="s">
        <v>298</v>
      </c>
      <c r="C25" s="235" t="s">
        <v>414</v>
      </c>
      <c r="D25" s="234">
        <v>60</v>
      </c>
      <c r="E25" s="234">
        <v>60</v>
      </c>
      <c r="F25" s="234">
        <v>58</v>
      </c>
      <c r="G25" s="153">
        <f t="shared" si="0"/>
        <v>96.666666666666671</v>
      </c>
    </row>
    <row r="26" spans="1:9" x14ac:dyDescent="0.2">
      <c r="A26"/>
      <c r="B26" s="161" t="s">
        <v>323</v>
      </c>
      <c r="C26" s="235" t="s">
        <v>419</v>
      </c>
      <c r="D26" s="234">
        <v>77</v>
      </c>
      <c r="E26" s="234">
        <v>77</v>
      </c>
      <c r="F26" s="234">
        <v>76</v>
      </c>
      <c r="G26" s="153">
        <f t="shared" si="0"/>
        <v>98.701298701298697</v>
      </c>
    </row>
    <row r="27" spans="1:9" x14ac:dyDescent="0.2">
      <c r="A27"/>
      <c r="B27" s="161" t="s">
        <v>323</v>
      </c>
      <c r="C27" s="235" t="s">
        <v>420</v>
      </c>
      <c r="D27" s="234">
        <v>48</v>
      </c>
      <c r="E27" s="234">
        <v>48</v>
      </c>
      <c r="F27" s="234">
        <v>98</v>
      </c>
      <c r="G27" s="153">
        <f t="shared" si="0"/>
        <v>204.16666666666666</v>
      </c>
    </row>
    <row r="28" spans="1:9" x14ac:dyDescent="0.2">
      <c r="A28"/>
      <c r="B28" s="161" t="s">
        <v>323</v>
      </c>
      <c r="C28" s="235" t="s">
        <v>415</v>
      </c>
      <c r="D28" s="234">
        <v>43</v>
      </c>
      <c r="E28" s="234">
        <v>43</v>
      </c>
      <c r="F28" s="234">
        <v>49</v>
      </c>
      <c r="G28" s="153">
        <f t="shared" si="0"/>
        <v>113.95348837209302</v>
      </c>
    </row>
    <row r="29" spans="1:9" x14ac:dyDescent="0.2">
      <c r="A29"/>
      <c r="B29" s="161" t="s">
        <v>299</v>
      </c>
      <c r="C29" s="235" t="s">
        <v>418</v>
      </c>
      <c r="D29" s="234">
        <v>27</v>
      </c>
      <c r="E29" s="234">
        <v>27</v>
      </c>
      <c r="F29" s="234">
        <v>22</v>
      </c>
      <c r="G29" s="153">
        <f t="shared" si="0"/>
        <v>81.481481481481481</v>
      </c>
    </row>
    <row r="30" spans="1:9" x14ac:dyDescent="0.2">
      <c r="A30"/>
      <c r="B30" s="161" t="s">
        <v>179</v>
      </c>
      <c r="C30" s="235" t="s">
        <v>421</v>
      </c>
      <c r="D30" s="234">
        <v>60</v>
      </c>
      <c r="E30" s="234">
        <v>60</v>
      </c>
      <c r="F30" s="234">
        <v>52</v>
      </c>
      <c r="G30" s="153">
        <f t="shared" si="0"/>
        <v>86.666666666666671</v>
      </c>
      <c r="H30" s="167"/>
      <c r="I30" s="167"/>
    </row>
    <row r="31" spans="1:9" x14ac:dyDescent="0.2">
      <c r="A31"/>
      <c r="B31" s="161" t="s">
        <v>346</v>
      </c>
      <c r="C31" s="235" t="s">
        <v>413</v>
      </c>
      <c r="D31" s="234">
        <v>57</v>
      </c>
      <c r="E31" s="234">
        <v>57</v>
      </c>
      <c r="F31" s="234">
        <v>25</v>
      </c>
      <c r="G31" s="153">
        <f t="shared" si="0"/>
        <v>43.859649122807014</v>
      </c>
      <c r="H31" s="167"/>
      <c r="I31" s="167"/>
    </row>
    <row r="32" spans="1:9" x14ac:dyDescent="0.2">
      <c r="A32"/>
      <c r="B32" s="161" t="s">
        <v>346</v>
      </c>
      <c r="C32" s="235" t="s">
        <v>416</v>
      </c>
      <c r="D32" s="234">
        <v>231</v>
      </c>
      <c r="E32" s="234">
        <v>231</v>
      </c>
      <c r="F32" s="234">
        <v>193</v>
      </c>
      <c r="G32" s="153">
        <f t="shared" si="0"/>
        <v>83.549783549783555</v>
      </c>
      <c r="H32" s="167"/>
      <c r="I32" s="167"/>
    </row>
    <row r="33" spans="1:7" ht="13.5" x14ac:dyDescent="0.2">
      <c r="A33"/>
      <c r="B33" s="245" t="s">
        <v>300</v>
      </c>
      <c r="C33" s="246"/>
      <c r="D33" s="247">
        <v>2100</v>
      </c>
      <c r="E33" s="247">
        <v>2019</v>
      </c>
      <c r="F33" s="247">
        <v>1879</v>
      </c>
      <c r="G33" s="248">
        <f t="shared" si="0"/>
        <v>93.065874195146108</v>
      </c>
    </row>
    <row r="34" spans="1:7" ht="13.5" x14ac:dyDescent="0.2">
      <c r="A34"/>
      <c r="B34" s="245" t="s">
        <v>301</v>
      </c>
      <c r="C34" s="246"/>
      <c r="D34" s="247">
        <v>9626</v>
      </c>
      <c r="E34" s="247">
        <v>9545</v>
      </c>
      <c r="F34" s="247">
        <v>12587</v>
      </c>
      <c r="G34" s="248">
        <f t="shared" si="0"/>
        <v>131.87008905185962</v>
      </c>
    </row>
    <row r="35" spans="1:7" x14ac:dyDescent="0.2">
      <c r="A35"/>
      <c r="B35" s="249" t="s">
        <v>180</v>
      </c>
      <c r="C35" s="250"/>
      <c r="D35" s="250"/>
      <c r="E35" s="250"/>
      <c r="F35" s="250"/>
      <c r="G35" s="250"/>
    </row>
    <row r="36" spans="1:7" x14ac:dyDescent="0.2">
      <c r="A36"/>
      <c r="B36" s="251" t="s">
        <v>190</v>
      </c>
      <c r="C36"/>
      <c r="D36"/>
      <c r="E36"/>
      <c r="F36"/>
      <c r="G36"/>
    </row>
    <row r="37" spans="1:7" x14ac:dyDescent="0.2">
      <c r="A37"/>
      <c r="B37" s="251" t="s">
        <v>233</v>
      </c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95" orientation="landscape" r:id="rId1"/>
  <headerFooter alignWithMargins="0">
    <oddFooter>&amp;LStatistiques mensuelles
&amp;Rpage 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G200"/>
  <sheetViews>
    <sheetView view="pageBreakPreview" topLeftCell="A23" zoomScale="60" zoomScaleNormal="80" workbookViewId="0">
      <selection activeCell="C30" sqref="C30"/>
    </sheetView>
  </sheetViews>
  <sheetFormatPr baseColWidth="10" defaultColWidth="11.42578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8"/>
      <c r="B1" s="60" t="s">
        <v>69</v>
      </c>
      <c r="C1" s="60"/>
      <c r="D1" s="60"/>
      <c r="E1" s="60"/>
    </row>
    <row r="2" spans="1:7" ht="18.75" x14ac:dyDescent="0.2">
      <c r="A2" s="98"/>
      <c r="B2" s="60" t="s">
        <v>189</v>
      </c>
      <c r="C2" s="60"/>
      <c r="D2" s="60"/>
      <c r="E2" s="60"/>
      <c r="F2" s="60" t="s">
        <v>422</v>
      </c>
      <c r="G2" s="60"/>
    </row>
    <row r="3" spans="1:7" ht="9" customHeight="1" x14ac:dyDescent="0.2">
      <c r="A3" s="98"/>
      <c r="B3" s="98"/>
      <c r="C3" s="98"/>
      <c r="D3" s="98"/>
      <c r="E3" s="98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B7" s="179" t="s">
        <v>153</v>
      </c>
    </row>
    <row r="8" spans="1:7" ht="55.5" customHeight="1" x14ac:dyDescent="0.2"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B9" s="232" t="s">
        <v>292</v>
      </c>
      <c r="C9" s="233" t="s">
        <v>423</v>
      </c>
      <c r="D9" s="239">
        <v>266</v>
      </c>
      <c r="E9" s="239">
        <v>239</v>
      </c>
      <c r="F9" s="239">
        <v>364</v>
      </c>
      <c r="G9" s="240">
        <f t="shared" ref="G9:G40" si="0">IF(E9=0,0,F9/E9*100)</f>
        <v>152.30125523012552</v>
      </c>
    </row>
    <row r="10" spans="1:7" x14ac:dyDescent="0.2">
      <c r="A10"/>
      <c r="B10" s="161" t="s">
        <v>292</v>
      </c>
      <c r="C10" s="235" t="s">
        <v>424</v>
      </c>
      <c r="D10" s="234">
        <v>254</v>
      </c>
      <c r="E10" s="234">
        <v>254</v>
      </c>
      <c r="F10" s="234">
        <v>375</v>
      </c>
      <c r="G10" s="153">
        <f t="shared" si="0"/>
        <v>147.63779527559055</v>
      </c>
    </row>
    <row r="11" spans="1:7" x14ac:dyDescent="0.2">
      <c r="A11"/>
      <c r="B11" s="161" t="s">
        <v>292</v>
      </c>
      <c r="C11" s="235" t="s">
        <v>425</v>
      </c>
      <c r="D11" s="234">
        <v>269</v>
      </c>
      <c r="E11" s="234">
        <v>269</v>
      </c>
      <c r="F11" s="234">
        <v>420</v>
      </c>
      <c r="G11" s="153">
        <f t="shared" si="0"/>
        <v>156.13382899628252</v>
      </c>
    </row>
    <row r="12" spans="1:7" x14ac:dyDescent="0.2">
      <c r="A12"/>
      <c r="B12" s="161" t="s">
        <v>292</v>
      </c>
      <c r="C12" s="235" t="s">
        <v>426</v>
      </c>
      <c r="D12" s="234">
        <v>46</v>
      </c>
      <c r="E12" s="234">
        <v>46</v>
      </c>
      <c r="F12" s="234">
        <v>79</v>
      </c>
      <c r="G12" s="153">
        <f t="shared" si="0"/>
        <v>171.73913043478262</v>
      </c>
    </row>
    <row r="13" spans="1:7" x14ac:dyDescent="0.2">
      <c r="A13"/>
      <c r="B13" s="161" t="s">
        <v>292</v>
      </c>
      <c r="C13" s="235" t="s">
        <v>427</v>
      </c>
      <c r="D13" s="234">
        <v>48</v>
      </c>
      <c r="E13" s="234">
        <v>48</v>
      </c>
      <c r="F13" s="234">
        <v>81</v>
      </c>
      <c r="G13" s="153">
        <f t="shared" si="0"/>
        <v>168.75</v>
      </c>
    </row>
    <row r="14" spans="1:7" x14ac:dyDescent="0.2">
      <c r="A14"/>
      <c r="B14" s="161" t="s">
        <v>292</v>
      </c>
      <c r="C14" s="235" t="s">
        <v>428</v>
      </c>
      <c r="D14" s="234">
        <v>39</v>
      </c>
      <c r="E14" s="234">
        <v>39</v>
      </c>
      <c r="F14" s="234">
        <v>71</v>
      </c>
      <c r="G14" s="153">
        <f t="shared" si="0"/>
        <v>182.05128205128204</v>
      </c>
    </row>
    <row r="15" spans="1:7" x14ac:dyDescent="0.2">
      <c r="A15"/>
      <c r="B15" s="161" t="s">
        <v>292</v>
      </c>
      <c r="C15" s="235" t="s">
        <v>429</v>
      </c>
      <c r="D15" s="234">
        <v>40</v>
      </c>
      <c r="E15" s="234">
        <v>40</v>
      </c>
      <c r="F15" s="234">
        <v>96</v>
      </c>
      <c r="G15" s="153">
        <f t="shared" si="0"/>
        <v>240</v>
      </c>
    </row>
    <row r="16" spans="1:7" x14ac:dyDescent="0.2">
      <c r="A16"/>
      <c r="B16" s="161" t="s">
        <v>292</v>
      </c>
      <c r="C16" s="235" t="s">
        <v>430</v>
      </c>
      <c r="D16" s="234">
        <v>71</v>
      </c>
      <c r="E16" s="234">
        <v>71</v>
      </c>
      <c r="F16" s="234">
        <v>128</v>
      </c>
      <c r="G16" s="153">
        <f t="shared" si="0"/>
        <v>180.28169014084509</v>
      </c>
    </row>
    <row r="17" spans="1:7" x14ac:dyDescent="0.2">
      <c r="A17"/>
      <c r="B17" s="161" t="s">
        <v>292</v>
      </c>
      <c r="C17" s="235" t="s">
        <v>431</v>
      </c>
      <c r="D17" s="234">
        <v>401</v>
      </c>
      <c r="E17" s="234">
        <v>401</v>
      </c>
      <c r="F17" s="234">
        <v>491</v>
      </c>
      <c r="G17" s="153">
        <f t="shared" si="0"/>
        <v>122.44389027431421</v>
      </c>
    </row>
    <row r="18" spans="1:7" x14ac:dyDescent="0.2">
      <c r="A18"/>
      <c r="B18" s="161" t="s">
        <v>292</v>
      </c>
      <c r="C18" s="235" t="s">
        <v>432</v>
      </c>
      <c r="D18" s="234">
        <v>92</v>
      </c>
      <c r="E18" s="234">
        <v>92</v>
      </c>
      <c r="F18" s="234">
        <v>128</v>
      </c>
      <c r="G18" s="153">
        <f t="shared" si="0"/>
        <v>139.13043478260869</v>
      </c>
    </row>
    <row r="19" spans="1:7" x14ac:dyDescent="0.2">
      <c r="A19"/>
      <c r="B19" s="161" t="s">
        <v>292</v>
      </c>
      <c r="C19" s="235" t="s">
        <v>433</v>
      </c>
      <c r="D19" s="234">
        <v>85</v>
      </c>
      <c r="E19" s="234">
        <v>85</v>
      </c>
      <c r="F19" s="234">
        <v>156</v>
      </c>
      <c r="G19" s="153">
        <f t="shared" si="0"/>
        <v>183.52941176470588</v>
      </c>
    </row>
    <row r="20" spans="1:7" x14ac:dyDescent="0.2">
      <c r="A20"/>
      <c r="B20" s="161" t="s">
        <v>292</v>
      </c>
      <c r="C20" s="235" t="s">
        <v>434</v>
      </c>
      <c r="D20" s="234">
        <v>52</v>
      </c>
      <c r="E20" s="234">
        <v>52</v>
      </c>
      <c r="F20" s="234">
        <v>87</v>
      </c>
      <c r="G20" s="153">
        <f t="shared" si="0"/>
        <v>167.30769230769232</v>
      </c>
    </row>
    <row r="21" spans="1:7" x14ac:dyDescent="0.2">
      <c r="A21"/>
      <c r="B21" s="161" t="s">
        <v>293</v>
      </c>
      <c r="C21" s="235" t="s">
        <v>425</v>
      </c>
      <c r="D21" s="234">
        <v>6</v>
      </c>
      <c r="E21" s="234">
        <v>6</v>
      </c>
      <c r="F21" s="234">
        <v>4</v>
      </c>
      <c r="G21" s="153">
        <f t="shared" si="0"/>
        <v>66.666666666666657</v>
      </c>
    </row>
    <row r="22" spans="1:7" x14ac:dyDescent="0.2">
      <c r="A22"/>
      <c r="B22" s="161" t="s">
        <v>293</v>
      </c>
      <c r="C22" s="235" t="s">
        <v>435</v>
      </c>
      <c r="D22" s="234">
        <v>198</v>
      </c>
      <c r="E22" s="234">
        <v>198</v>
      </c>
      <c r="F22" s="234">
        <v>306</v>
      </c>
      <c r="G22" s="153">
        <f t="shared" si="0"/>
        <v>154.54545454545453</v>
      </c>
    </row>
    <row r="23" spans="1:7" x14ac:dyDescent="0.2">
      <c r="A23"/>
      <c r="B23" s="161" t="s">
        <v>293</v>
      </c>
      <c r="C23" s="235" t="s">
        <v>436</v>
      </c>
      <c r="D23" s="234">
        <v>570</v>
      </c>
      <c r="E23" s="234">
        <v>570</v>
      </c>
      <c r="F23" s="234">
        <v>667</v>
      </c>
      <c r="G23" s="153">
        <f t="shared" si="0"/>
        <v>117.01754385964914</v>
      </c>
    </row>
    <row r="24" spans="1:7" x14ac:dyDescent="0.2">
      <c r="A24"/>
      <c r="B24" s="161" t="s">
        <v>293</v>
      </c>
      <c r="C24" s="235" t="s">
        <v>207</v>
      </c>
      <c r="D24" s="234">
        <v>63</v>
      </c>
      <c r="E24" s="234">
        <v>63</v>
      </c>
      <c r="F24" s="234">
        <v>51</v>
      </c>
      <c r="G24" s="153">
        <f t="shared" si="0"/>
        <v>80.952380952380949</v>
      </c>
    </row>
    <row r="25" spans="1:7" x14ac:dyDescent="0.2">
      <c r="A25"/>
      <c r="B25" s="161" t="s">
        <v>293</v>
      </c>
      <c r="C25" s="235" t="s">
        <v>437</v>
      </c>
      <c r="D25" s="234">
        <v>480</v>
      </c>
      <c r="E25" s="234">
        <v>480</v>
      </c>
      <c r="F25" s="234">
        <v>623</v>
      </c>
      <c r="G25" s="153">
        <f t="shared" si="0"/>
        <v>129.79166666666666</v>
      </c>
    </row>
    <row r="26" spans="1:7" ht="13.5" x14ac:dyDescent="0.2">
      <c r="A26"/>
      <c r="B26" s="245" t="s">
        <v>294</v>
      </c>
      <c r="C26" s="246"/>
      <c r="D26" s="247">
        <v>2980</v>
      </c>
      <c r="E26" s="247">
        <v>2953</v>
      </c>
      <c r="F26" s="247">
        <v>4127</v>
      </c>
      <c r="G26" s="248">
        <f t="shared" si="0"/>
        <v>139.75618015577379</v>
      </c>
    </row>
    <row r="27" spans="1:7" x14ac:dyDescent="0.2">
      <c r="A27"/>
      <c r="B27" s="241" t="s">
        <v>295</v>
      </c>
      <c r="C27" s="242" t="s">
        <v>438</v>
      </c>
      <c r="D27" s="243">
        <v>638</v>
      </c>
      <c r="E27" s="243">
        <v>638</v>
      </c>
      <c r="F27" s="243">
        <v>572</v>
      </c>
      <c r="G27" s="244">
        <f t="shared" si="0"/>
        <v>89.65517241379311</v>
      </c>
    </row>
    <row r="28" spans="1:7" x14ac:dyDescent="0.2">
      <c r="A28"/>
      <c r="B28" s="161" t="s">
        <v>296</v>
      </c>
      <c r="C28" s="235" t="s">
        <v>425</v>
      </c>
      <c r="D28" s="234">
        <v>448</v>
      </c>
      <c r="E28" s="234">
        <v>422</v>
      </c>
      <c r="F28" s="234">
        <v>362</v>
      </c>
      <c r="G28" s="153">
        <f t="shared" si="0"/>
        <v>85.781990521327018</v>
      </c>
    </row>
    <row r="29" spans="1:7" x14ac:dyDescent="0.2">
      <c r="A29"/>
      <c r="B29" s="161" t="s">
        <v>296</v>
      </c>
      <c r="C29" s="235" t="s">
        <v>435</v>
      </c>
      <c r="D29" s="234">
        <v>40</v>
      </c>
      <c r="E29" s="234">
        <v>40</v>
      </c>
      <c r="F29" s="234">
        <v>39</v>
      </c>
      <c r="G29" s="153">
        <f t="shared" si="0"/>
        <v>97.5</v>
      </c>
    </row>
    <row r="30" spans="1:7" x14ac:dyDescent="0.2">
      <c r="A30"/>
      <c r="B30" s="161" t="s">
        <v>296</v>
      </c>
      <c r="C30" s="235" t="s">
        <v>436</v>
      </c>
      <c r="D30" s="234">
        <v>510</v>
      </c>
      <c r="E30" s="234">
        <v>414</v>
      </c>
      <c r="F30" s="234">
        <v>395</v>
      </c>
      <c r="G30" s="153">
        <f t="shared" si="0"/>
        <v>95.410628019323667</v>
      </c>
    </row>
    <row r="31" spans="1:7" x14ac:dyDescent="0.2">
      <c r="A31"/>
      <c r="B31" s="161" t="s">
        <v>296</v>
      </c>
      <c r="C31" s="235" t="s">
        <v>207</v>
      </c>
      <c r="D31" s="234">
        <v>232</v>
      </c>
      <c r="E31" s="234">
        <v>232</v>
      </c>
      <c r="F31" s="234">
        <v>190</v>
      </c>
      <c r="G31" s="153">
        <f t="shared" si="0"/>
        <v>81.896551724137936</v>
      </c>
    </row>
    <row r="32" spans="1:7" x14ac:dyDescent="0.2">
      <c r="A32"/>
      <c r="B32" s="161" t="s">
        <v>296</v>
      </c>
      <c r="C32" s="235" t="s">
        <v>437</v>
      </c>
      <c r="D32" s="234">
        <v>210</v>
      </c>
      <c r="E32" s="234">
        <v>210</v>
      </c>
      <c r="F32" s="234">
        <v>198</v>
      </c>
      <c r="G32" s="153">
        <f t="shared" si="0"/>
        <v>94.285714285714278</v>
      </c>
    </row>
    <row r="33" spans="1:7" x14ac:dyDescent="0.2">
      <c r="A33"/>
      <c r="B33" s="161" t="s">
        <v>345</v>
      </c>
      <c r="C33" s="235" t="s">
        <v>439</v>
      </c>
      <c r="D33" s="234">
        <v>204</v>
      </c>
      <c r="E33" s="234">
        <v>204</v>
      </c>
      <c r="F33" s="234">
        <v>68</v>
      </c>
      <c r="G33" s="153">
        <f t="shared" si="0"/>
        <v>33.333333333333329</v>
      </c>
    </row>
    <row r="34" spans="1:7" x14ac:dyDescent="0.2">
      <c r="A34"/>
      <c r="B34" s="161" t="s">
        <v>298</v>
      </c>
      <c r="C34" s="235" t="s">
        <v>439</v>
      </c>
      <c r="D34" s="234">
        <v>45</v>
      </c>
      <c r="E34" s="234">
        <v>45</v>
      </c>
      <c r="F34" s="234">
        <v>23</v>
      </c>
      <c r="G34" s="153">
        <f t="shared" si="0"/>
        <v>51.111111111111107</v>
      </c>
    </row>
    <row r="35" spans="1:7" x14ac:dyDescent="0.2">
      <c r="A35"/>
      <c r="B35" s="161" t="s">
        <v>299</v>
      </c>
      <c r="C35" s="235" t="s">
        <v>425</v>
      </c>
      <c r="D35" s="234">
        <v>50</v>
      </c>
      <c r="E35" s="234">
        <v>50</v>
      </c>
      <c r="F35" s="234">
        <v>24</v>
      </c>
      <c r="G35" s="153">
        <f t="shared" si="0"/>
        <v>48</v>
      </c>
    </row>
    <row r="36" spans="1:7" x14ac:dyDescent="0.2">
      <c r="A36"/>
      <c r="B36" s="161" t="s">
        <v>299</v>
      </c>
      <c r="C36" s="235" t="s">
        <v>436</v>
      </c>
      <c r="D36" s="234">
        <v>36</v>
      </c>
      <c r="E36" s="234">
        <v>36</v>
      </c>
      <c r="F36" s="234">
        <v>22</v>
      </c>
      <c r="G36" s="153">
        <f t="shared" si="0"/>
        <v>61.111111111111114</v>
      </c>
    </row>
    <row r="37" spans="1:7" s="179" customFormat="1" x14ac:dyDescent="0.2">
      <c r="A37"/>
      <c r="B37" s="161" t="s">
        <v>299</v>
      </c>
      <c r="C37" s="235" t="s">
        <v>437</v>
      </c>
      <c r="D37" s="234">
        <v>26</v>
      </c>
      <c r="E37" s="234">
        <v>26</v>
      </c>
      <c r="F37" s="234">
        <v>6</v>
      </c>
      <c r="G37" s="153">
        <f t="shared" si="0"/>
        <v>23.076923076923077</v>
      </c>
    </row>
    <row r="38" spans="1:7" s="179" customFormat="1" x14ac:dyDescent="0.2">
      <c r="A38"/>
      <c r="B38" s="161" t="s">
        <v>179</v>
      </c>
      <c r="C38" s="235" t="s">
        <v>440</v>
      </c>
      <c r="D38" s="234">
        <v>59</v>
      </c>
      <c r="E38" s="234">
        <v>55</v>
      </c>
      <c r="F38" s="234">
        <v>34</v>
      </c>
      <c r="G38" s="153">
        <f t="shared" si="0"/>
        <v>61.818181818181813</v>
      </c>
    </row>
    <row r="39" spans="1:7" ht="13.5" x14ac:dyDescent="0.2">
      <c r="A39"/>
      <c r="B39" s="245" t="s">
        <v>300</v>
      </c>
      <c r="C39" s="246"/>
      <c r="D39" s="247">
        <v>2498</v>
      </c>
      <c r="E39" s="247">
        <v>2372</v>
      </c>
      <c r="F39" s="247">
        <v>1933</v>
      </c>
      <c r="G39" s="248">
        <f t="shared" si="0"/>
        <v>81.492411467116355</v>
      </c>
    </row>
    <row r="40" spans="1:7" ht="13.5" x14ac:dyDescent="0.2">
      <c r="A40"/>
      <c r="B40" s="245" t="s">
        <v>301</v>
      </c>
      <c r="C40" s="246"/>
      <c r="D40" s="247">
        <v>5478</v>
      </c>
      <c r="E40" s="247">
        <v>5325</v>
      </c>
      <c r="F40" s="247">
        <v>6060</v>
      </c>
      <c r="G40" s="248">
        <f t="shared" si="0"/>
        <v>113.80281690140845</v>
      </c>
    </row>
    <row r="41" spans="1:7" x14ac:dyDescent="0.2">
      <c r="A41"/>
      <c r="B41" s="249" t="s">
        <v>180</v>
      </c>
      <c r="C41" s="250"/>
      <c r="D41" s="250"/>
      <c r="E41" s="250"/>
      <c r="F41" s="250"/>
      <c r="G41" s="250"/>
    </row>
    <row r="42" spans="1:7" x14ac:dyDescent="0.2">
      <c r="A42"/>
      <c r="B42" s="251" t="s">
        <v>190</v>
      </c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83" orientation="landscape" r:id="rId1"/>
  <headerFooter alignWithMargins="0">
    <oddFooter>&amp;LStatistiques mensuelles
&amp;Rpage 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G200"/>
  <sheetViews>
    <sheetView view="pageBreakPreview" zoomScale="60" zoomScaleNormal="80" workbookViewId="0"/>
  </sheetViews>
  <sheetFormatPr baseColWidth="10" defaultColWidth="12.5703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9.7109375" style="29" customWidth="1"/>
    <col min="8" max="8" width="5.7109375" style="29" customWidth="1"/>
    <col min="9" max="16384" width="12.5703125" style="29"/>
  </cols>
  <sheetData>
    <row r="1" spans="1:7" ht="18.75" x14ac:dyDescent="0.2">
      <c r="A1" s="98"/>
      <c r="B1" s="60" t="s">
        <v>72</v>
      </c>
      <c r="C1" s="60"/>
      <c r="D1" s="60"/>
      <c r="E1" s="60"/>
    </row>
    <row r="2" spans="1:7" ht="18.75" x14ac:dyDescent="0.2">
      <c r="A2" s="98"/>
      <c r="B2" s="60" t="s">
        <v>189</v>
      </c>
      <c r="C2" s="60"/>
      <c r="D2" s="60"/>
      <c r="E2" s="60"/>
      <c r="F2" s="60" t="s">
        <v>441</v>
      </c>
      <c r="G2" s="60"/>
    </row>
    <row r="3" spans="1:7" ht="9" customHeight="1" x14ac:dyDescent="0.2">
      <c r="A3" s="98"/>
      <c r="B3" s="98"/>
      <c r="C3" s="98"/>
      <c r="D3" s="98"/>
      <c r="E3" s="98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B7" s="179" t="s">
        <v>153</v>
      </c>
    </row>
    <row r="8" spans="1:7" ht="25.5" x14ac:dyDescent="0.2"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B9" s="232" t="s">
        <v>292</v>
      </c>
      <c r="C9" s="233" t="s">
        <v>442</v>
      </c>
      <c r="D9" s="239">
        <v>73</v>
      </c>
      <c r="E9" s="239">
        <v>73</v>
      </c>
      <c r="F9" s="239">
        <v>83</v>
      </c>
      <c r="G9" s="240">
        <f t="shared" ref="G9:G37" si="0">IF(E9=0,0,F9/E9*100)</f>
        <v>113.69863013698631</v>
      </c>
    </row>
    <row r="10" spans="1:7" x14ac:dyDescent="0.2">
      <c r="A10"/>
      <c r="B10" s="161" t="s">
        <v>292</v>
      </c>
      <c r="C10" s="235" t="s">
        <v>443</v>
      </c>
      <c r="D10" s="234">
        <v>39</v>
      </c>
      <c r="E10" s="234">
        <v>39</v>
      </c>
      <c r="F10" s="234">
        <v>51</v>
      </c>
      <c r="G10" s="153">
        <f t="shared" si="0"/>
        <v>130.76923076923077</v>
      </c>
    </row>
    <row r="11" spans="1:7" x14ac:dyDescent="0.2">
      <c r="A11"/>
      <c r="B11" s="161" t="s">
        <v>292</v>
      </c>
      <c r="C11" s="235" t="s">
        <v>444</v>
      </c>
      <c r="D11" s="234">
        <v>275</v>
      </c>
      <c r="E11" s="234">
        <v>275</v>
      </c>
      <c r="F11" s="234">
        <v>240</v>
      </c>
      <c r="G11" s="153">
        <f t="shared" si="0"/>
        <v>87.272727272727266</v>
      </c>
    </row>
    <row r="12" spans="1:7" x14ac:dyDescent="0.2">
      <c r="A12"/>
      <c r="B12" s="161" t="s">
        <v>292</v>
      </c>
      <c r="C12" s="235" t="s">
        <v>445</v>
      </c>
      <c r="D12" s="234">
        <v>120</v>
      </c>
      <c r="E12" s="234">
        <v>120</v>
      </c>
      <c r="F12" s="234">
        <v>145</v>
      </c>
      <c r="G12" s="153">
        <f t="shared" si="0"/>
        <v>120.83333333333333</v>
      </c>
    </row>
    <row r="13" spans="1:7" x14ac:dyDescent="0.2">
      <c r="A13"/>
      <c r="B13" s="161" t="s">
        <v>292</v>
      </c>
      <c r="C13" s="235" t="s">
        <v>446</v>
      </c>
      <c r="D13" s="234">
        <v>294</v>
      </c>
      <c r="E13" s="234">
        <v>294</v>
      </c>
      <c r="F13" s="234">
        <v>279</v>
      </c>
      <c r="G13" s="153">
        <f t="shared" si="0"/>
        <v>94.897959183673478</v>
      </c>
    </row>
    <row r="14" spans="1:7" x14ac:dyDescent="0.2">
      <c r="A14"/>
      <c r="B14" s="161" t="s">
        <v>292</v>
      </c>
      <c r="C14" s="235" t="s">
        <v>447</v>
      </c>
      <c r="D14" s="234">
        <v>39</v>
      </c>
      <c r="E14" s="234">
        <v>39</v>
      </c>
      <c r="F14" s="234">
        <v>55</v>
      </c>
      <c r="G14" s="153">
        <f t="shared" si="0"/>
        <v>141.02564102564102</v>
      </c>
    </row>
    <row r="15" spans="1:7" x14ac:dyDescent="0.2">
      <c r="A15"/>
      <c r="B15" s="161" t="s">
        <v>292</v>
      </c>
      <c r="C15" s="235" t="s">
        <v>448</v>
      </c>
      <c r="D15" s="234">
        <v>73</v>
      </c>
      <c r="E15" s="234">
        <v>73</v>
      </c>
      <c r="F15" s="234">
        <v>57</v>
      </c>
      <c r="G15" s="153">
        <f t="shared" si="0"/>
        <v>78.082191780821915</v>
      </c>
    </row>
    <row r="16" spans="1:7" x14ac:dyDescent="0.2">
      <c r="A16"/>
      <c r="B16" s="161" t="s">
        <v>292</v>
      </c>
      <c r="C16" s="235" t="s">
        <v>449</v>
      </c>
      <c r="D16" s="234">
        <v>41</v>
      </c>
      <c r="E16" s="234">
        <v>41</v>
      </c>
      <c r="F16" s="234">
        <v>46</v>
      </c>
      <c r="G16" s="153">
        <f t="shared" si="0"/>
        <v>112.19512195121952</v>
      </c>
    </row>
    <row r="17" spans="1:7" x14ac:dyDescent="0.2">
      <c r="A17"/>
      <c r="B17" s="161" t="s">
        <v>292</v>
      </c>
      <c r="C17" s="235" t="s">
        <v>450</v>
      </c>
      <c r="D17" s="234">
        <v>283</v>
      </c>
      <c r="E17" s="234">
        <v>283</v>
      </c>
      <c r="F17" s="234">
        <v>362</v>
      </c>
      <c r="G17" s="153">
        <f t="shared" si="0"/>
        <v>127.91519434628975</v>
      </c>
    </row>
    <row r="18" spans="1:7" x14ac:dyDescent="0.2">
      <c r="A18"/>
      <c r="B18" s="161" t="s">
        <v>292</v>
      </c>
      <c r="C18" s="235" t="s">
        <v>451</v>
      </c>
      <c r="D18" s="234">
        <v>71</v>
      </c>
      <c r="E18" s="234">
        <v>71</v>
      </c>
      <c r="F18" s="234">
        <v>104</v>
      </c>
      <c r="G18" s="153">
        <f t="shared" si="0"/>
        <v>146.47887323943664</v>
      </c>
    </row>
    <row r="19" spans="1:7" x14ac:dyDescent="0.2">
      <c r="A19"/>
      <c r="B19" s="161" t="s">
        <v>292</v>
      </c>
      <c r="C19" s="235" t="s">
        <v>208</v>
      </c>
      <c r="D19" s="234">
        <v>445</v>
      </c>
      <c r="E19" s="234">
        <v>445</v>
      </c>
      <c r="F19" s="234">
        <v>724</v>
      </c>
      <c r="G19" s="153">
        <f t="shared" si="0"/>
        <v>162.69662921348316</v>
      </c>
    </row>
    <row r="20" spans="1:7" x14ac:dyDescent="0.2">
      <c r="A20"/>
      <c r="B20" s="161" t="s">
        <v>292</v>
      </c>
      <c r="C20" s="235" t="s">
        <v>452</v>
      </c>
      <c r="D20" s="234">
        <v>50</v>
      </c>
      <c r="E20" s="234">
        <v>50</v>
      </c>
      <c r="F20" s="234">
        <v>31</v>
      </c>
      <c r="G20" s="153">
        <f t="shared" si="0"/>
        <v>62</v>
      </c>
    </row>
    <row r="21" spans="1:7" x14ac:dyDescent="0.2">
      <c r="A21"/>
      <c r="B21" s="161" t="s">
        <v>293</v>
      </c>
      <c r="C21" s="235" t="s">
        <v>453</v>
      </c>
      <c r="D21" s="234">
        <v>404</v>
      </c>
      <c r="E21" s="234">
        <v>404</v>
      </c>
      <c r="F21" s="234">
        <v>579</v>
      </c>
      <c r="G21" s="153">
        <f t="shared" si="0"/>
        <v>143.31683168316832</v>
      </c>
    </row>
    <row r="22" spans="1:7" x14ac:dyDescent="0.2">
      <c r="A22"/>
      <c r="B22" s="161" t="s">
        <v>293</v>
      </c>
      <c r="C22" s="235" t="s">
        <v>454</v>
      </c>
      <c r="D22" s="234">
        <v>452</v>
      </c>
      <c r="E22" s="234">
        <v>452</v>
      </c>
      <c r="F22" s="234">
        <v>607</v>
      </c>
      <c r="G22" s="153">
        <f t="shared" si="0"/>
        <v>134.2920353982301</v>
      </c>
    </row>
    <row r="23" spans="1:7" ht="13.5" x14ac:dyDescent="0.2">
      <c r="A23"/>
      <c r="B23" s="245" t="s">
        <v>294</v>
      </c>
      <c r="C23" s="246"/>
      <c r="D23" s="247">
        <v>2659</v>
      </c>
      <c r="E23" s="247">
        <v>2659</v>
      </c>
      <c r="F23" s="247">
        <v>3363</v>
      </c>
      <c r="G23" s="248">
        <f t="shared" si="0"/>
        <v>126.4761188416698</v>
      </c>
    </row>
    <row r="24" spans="1:7" x14ac:dyDescent="0.2">
      <c r="A24"/>
      <c r="B24" s="241" t="s">
        <v>295</v>
      </c>
      <c r="C24" s="242" t="s">
        <v>455</v>
      </c>
      <c r="D24" s="243">
        <v>269</v>
      </c>
      <c r="E24" s="243">
        <v>269</v>
      </c>
      <c r="F24" s="243">
        <v>260</v>
      </c>
      <c r="G24" s="244">
        <f t="shared" si="0"/>
        <v>96.6542750929368</v>
      </c>
    </row>
    <row r="25" spans="1:7" x14ac:dyDescent="0.2">
      <c r="A25"/>
      <c r="B25" s="161" t="s">
        <v>295</v>
      </c>
      <c r="C25" s="235" t="s">
        <v>456</v>
      </c>
      <c r="D25" s="234">
        <v>366</v>
      </c>
      <c r="E25" s="234">
        <v>326</v>
      </c>
      <c r="F25" s="234">
        <v>290</v>
      </c>
      <c r="G25" s="153">
        <f t="shared" si="0"/>
        <v>88.957055214723923</v>
      </c>
    </row>
    <row r="26" spans="1:7" x14ac:dyDescent="0.2">
      <c r="A26"/>
      <c r="B26" s="161" t="s">
        <v>295</v>
      </c>
      <c r="C26" s="235" t="s">
        <v>457</v>
      </c>
      <c r="D26" s="234">
        <v>268</v>
      </c>
      <c r="E26" s="234">
        <v>263</v>
      </c>
      <c r="F26" s="234">
        <v>249</v>
      </c>
      <c r="G26" s="153">
        <f t="shared" si="0"/>
        <v>94.676806083650192</v>
      </c>
    </row>
    <row r="27" spans="1:7" x14ac:dyDescent="0.2">
      <c r="A27"/>
      <c r="B27" s="161" t="s">
        <v>295</v>
      </c>
      <c r="C27" s="235" t="s">
        <v>458</v>
      </c>
      <c r="D27" s="234">
        <v>400</v>
      </c>
      <c r="E27" s="234">
        <v>400</v>
      </c>
      <c r="F27" s="234">
        <v>305</v>
      </c>
      <c r="G27" s="153">
        <f t="shared" si="0"/>
        <v>76.25</v>
      </c>
    </row>
    <row r="28" spans="1:7" x14ac:dyDescent="0.2">
      <c r="A28"/>
      <c r="B28" s="161" t="s">
        <v>295</v>
      </c>
      <c r="C28" s="235" t="s">
        <v>459</v>
      </c>
      <c r="D28" s="234">
        <v>429</v>
      </c>
      <c r="E28" s="234">
        <v>429</v>
      </c>
      <c r="F28" s="234">
        <v>405</v>
      </c>
      <c r="G28" s="153">
        <f t="shared" si="0"/>
        <v>94.4055944055944</v>
      </c>
    </row>
    <row r="29" spans="1:7" x14ac:dyDescent="0.2">
      <c r="A29"/>
      <c r="B29" s="161" t="s">
        <v>296</v>
      </c>
      <c r="C29" s="235" t="s">
        <v>454</v>
      </c>
      <c r="D29" s="234">
        <v>240</v>
      </c>
      <c r="E29" s="234">
        <v>240</v>
      </c>
      <c r="F29" s="234">
        <v>221</v>
      </c>
      <c r="G29" s="153">
        <f t="shared" si="0"/>
        <v>92.083333333333329</v>
      </c>
    </row>
    <row r="30" spans="1:7" x14ac:dyDescent="0.2">
      <c r="A30"/>
      <c r="B30" s="161" t="s">
        <v>297</v>
      </c>
      <c r="C30" s="235" t="s">
        <v>460</v>
      </c>
      <c r="D30" s="234">
        <v>215</v>
      </c>
      <c r="E30" s="234">
        <v>200</v>
      </c>
      <c r="F30" s="234">
        <v>190</v>
      </c>
      <c r="G30" s="153">
        <f t="shared" si="0"/>
        <v>95</v>
      </c>
    </row>
    <row r="31" spans="1:7" x14ac:dyDescent="0.2">
      <c r="A31"/>
      <c r="B31" s="161" t="s">
        <v>298</v>
      </c>
      <c r="C31" s="235" t="s">
        <v>453</v>
      </c>
      <c r="D31" s="234">
        <v>77</v>
      </c>
      <c r="E31" s="234">
        <v>77</v>
      </c>
      <c r="F31" s="234">
        <v>54</v>
      </c>
      <c r="G31" s="153">
        <f t="shared" si="0"/>
        <v>70.129870129870127</v>
      </c>
    </row>
    <row r="32" spans="1:7" x14ac:dyDescent="0.2">
      <c r="A32"/>
      <c r="B32" s="161" t="s">
        <v>323</v>
      </c>
      <c r="C32" s="235" t="s">
        <v>444</v>
      </c>
      <c r="D32" s="234">
        <v>23</v>
      </c>
      <c r="E32" s="234">
        <v>23</v>
      </c>
      <c r="F32" s="234">
        <v>14</v>
      </c>
      <c r="G32" s="153">
        <f t="shared" si="0"/>
        <v>60.869565217391312</v>
      </c>
    </row>
    <row r="33" spans="1:7" x14ac:dyDescent="0.2">
      <c r="A33"/>
      <c r="B33" s="161" t="s">
        <v>323</v>
      </c>
      <c r="C33" s="235" t="s">
        <v>461</v>
      </c>
      <c r="D33" s="234">
        <v>25</v>
      </c>
      <c r="E33" s="234">
        <v>25</v>
      </c>
      <c r="F33" s="234">
        <v>14</v>
      </c>
      <c r="G33" s="153">
        <f t="shared" si="0"/>
        <v>56.000000000000007</v>
      </c>
    </row>
    <row r="34" spans="1:7" x14ac:dyDescent="0.2">
      <c r="A34"/>
      <c r="B34" s="161" t="s">
        <v>323</v>
      </c>
      <c r="C34" s="235" t="s">
        <v>462</v>
      </c>
      <c r="D34" s="234">
        <v>56</v>
      </c>
      <c r="E34" s="234">
        <v>56</v>
      </c>
      <c r="F34" s="234">
        <v>31</v>
      </c>
      <c r="G34" s="153">
        <f t="shared" si="0"/>
        <v>55.357142857142861</v>
      </c>
    </row>
    <row r="35" spans="1:7" x14ac:dyDescent="0.2">
      <c r="A35"/>
      <c r="B35" s="161" t="s">
        <v>323</v>
      </c>
      <c r="C35" s="235" t="s">
        <v>463</v>
      </c>
      <c r="D35" s="234">
        <v>53</v>
      </c>
      <c r="E35" s="234">
        <v>53</v>
      </c>
      <c r="F35" s="234">
        <v>44</v>
      </c>
      <c r="G35" s="153">
        <f t="shared" si="0"/>
        <v>83.018867924528308</v>
      </c>
    </row>
    <row r="36" spans="1:7" ht="13.5" x14ac:dyDescent="0.2">
      <c r="A36"/>
      <c r="B36" s="245" t="s">
        <v>300</v>
      </c>
      <c r="C36" s="246"/>
      <c r="D36" s="247">
        <v>2421</v>
      </c>
      <c r="E36" s="247">
        <v>2361</v>
      </c>
      <c r="F36" s="247">
        <v>2077</v>
      </c>
      <c r="G36" s="248">
        <f t="shared" si="0"/>
        <v>87.971198644642101</v>
      </c>
    </row>
    <row r="37" spans="1:7" ht="13.5" x14ac:dyDescent="0.2">
      <c r="A37"/>
      <c r="B37" s="245" t="s">
        <v>301</v>
      </c>
      <c r="C37" s="246"/>
      <c r="D37" s="247">
        <v>5080</v>
      </c>
      <c r="E37" s="247">
        <v>5020</v>
      </c>
      <c r="F37" s="247">
        <v>5440</v>
      </c>
      <c r="G37" s="248">
        <f t="shared" si="0"/>
        <v>108.36653386454182</v>
      </c>
    </row>
    <row r="38" spans="1:7" s="179" customFormat="1" x14ac:dyDescent="0.2">
      <c r="A38"/>
      <c r="B38" s="249" t="s">
        <v>180</v>
      </c>
      <c r="C38" s="250"/>
      <c r="D38" s="250"/>
      <c r="E38" s="250"/>
      <c r="F38" s="250"/>
      <c r="G38" s="250"/>
    </row>
    <row r="39" spans="1:7" s="179" customFormat="1" x14ac:dyDescent="0.2">
      <c r="A39"/>
      <c r="B39" s="251" t="s">
        <v>190</v>
      </c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>
    <oddFooter>&amp;LStatistiques mensuelles
&amp;Rpage 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200"/>
  <sheetViews>
    <sheetView view="pageBreakPreview" zoomScale="60" zoomScaleNormal="10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5.7109375" style="29" customWidth="1"/>
    <col min="3" max="3" width="28.710937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4.28515625" style="29" customWidth="1"/>
    <col min="9" max="16384" width="11.42578125" style="29"/>
  </cols>
  <sheetData>
    <row r="1" spans="1:7" ht="18.75" x14ac:dyDescent="0.2">
      <c r="A1" s="98"/>
      <c r="B1" s="60" t="s">
        <v>75</v>
      </c>
      <c r="C1" s="60"/>
      <c r="D1" s="60"/>
      <c r="E1" s="60"/>
    </row>
    <row r="2" spans="1:7" ht="18.75" x14ac:dyDescent="0.2">
      <c r="A2" s="98"/>
      <c r="B2" s="60" t="s">
        <v>189</v>
      </c>
      <c r="C2" s="60"/>
      <c r="D2" s="60"/>
      <c r="E2" s="60"/>
      <c r="F2" s="60" t="s">
        <v>464</v>
      </c>
      <c r="G2" s="60"/>
    </row>
    <row r="3" spans="1:7" ht="9" customHeight="1" x14ac:dyDescent="0.2">
      <c r="A3" s="98"/>
      <c r="B3" s="98"/>
      <c r="C3" s="98"/>
      <c r="D3" s="98"/>
      <c r="E3" s="98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9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B7" s="179" t="s">
        <v>153</v>
      </c>
    </row>
    <row r="8" spans="1:7" ht="25.5" x14ac:dyDescent="0.2"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x14ac:dyDescent="0.2">
      <c r="B9" s="232" t="s">
        <v>292</v>
      </c>
      <c r="C9" s="233" t="s">
        <v>465</v>
      </c>
      <c r="D9" s="239">
        <v>105</v>
      </c>
      <c r="E9" s="239">
        <v>105</v>
      </c>
      <c r="F9" s="239">
        <v>112</v>
      </c>
      <c r="G9" s="240">
        <f t="shared" ref="G9:G32" si="0">IF(E9=0,0,F9/E9*100)</f>
        <v>106.66666666666667</v>
      </c>
    </row>
    <row r="10" spans="1:7" x14ac:dyDescent="0.2">
      <c r="A10"/>
      <c r="B10" s="161" t="s">
        <v>292</v>
      </c>
      <c r="C10" s="235" t="s">
        <v>466</v>
      </c>
      <c r="D10" s="234">
        <v>66</v>
      </c>
      <c r="E10" s="234">
        <v>66</v>
      </c>
      <c r="F10" s="234">
        <v>104</v>
      </c>
      <c r="G10" s="153">
        <f t="shared" si="0"/>
        <v>157.57575757575756</v>
      </c>
    </row>
    <row r="11" spans="1:7" x14ac:dyDescent="0.2">
      <c r="A11"/>
      <c r="B11" s="161" t="s">
        <v>292</v>
      </c>
      <c r="C11" s="235" t="s">
        <v>467</v>
      </c>
      <c r="D11" s="234">
        <v>66</v>
      </c>
      <c r="E11" s="234">
        <v>64</v>
      </c>
      <c r="F11" s="234">
        <v>96</v>
      </c>
      <c r="G11" s="153">
        <f t="shared" si="0"/>
        <v>150</v>
      </c>
    </row>
    <row r="12" spans="1:7" x14ac:dyDescent="0.2">
      <c r="A12"/>
      <c r="B12" s="161" t="s">
        <v>292</v>
      </c>
      <c r="C12" s="235" t="s">
        <v>468</v>
      </c>
      <c r="D12" s="234">
        <v>45</v>
      </c>
      <c r="E12" s="234">
        <v>45</v>
      </c>
      <c r="F12" s="234">
        <v>58</v>
      </c>
      <c r="G12" s="153">
        <f t="shared" si="0"/>
        <v>128.88888888888889</v>
      </c>
    </row>
    <row r="13" spans="1:7" x14ac:dyDescent="0.2">
      <c r="A13"/>
      <c r="B13" s="161" t="s">
        <v>292</v>
      </c>
      <c r="C13" s="235" t="s">
        <v>469</v>
      </c>
      <c r="D13" s="234">
        <v>144</v>
      </c>
      <c r="E13" s="234">
        <v>144</v>
      </c>
      <c r="F13" s="234">
        <v>178</v>
      </c>
      <c r="G13" s="153">
        <f t="shared" si="0"/>
        <v>123.61111111111111</v>
      </c>
    </row>
    <row r="14" spans="1:7" x14ac:dyDescent="0.2">
      <c r="A14"/>
      <c r="B14" s="161" t="s">
        <v>292</v>
      </c>
      <c r="C14" s="235" t="s">
        <v>470</v>
      </c>
      <c r="D14" s="234">
        <v>192</v>
      </c>
      <c r="E14" s="234">
        <v>192</v>
      </c>
      <c r="F14" s="234">
        <v>401</v>
      </c>
      <c r="G14" s="153">
        <f t="shared" si="0"/>
        <v>208.85416666666666</v>
      </c>
    </row>
    <row r="15" spans="1:7" x14ac:dyDescent="0.2">
      <c r="A15"/>
      <c r="B15" s="161" t="s">
        <v>292</v>
      </c>
      <c r="C15" s="235" t="s">
        <v>471</v>
      </c>
      <c r="D15" s="234">
        <v>100</v>
      </c>
      <c r="E15" s="234">
        <v>100</v>
      </c>
      <c r="F15" s="234">
        <v>85</v>
      </c>
      <c r="G15" s="153">
        <f t="shared" si="0"/>
        <v>85</v>
      </c>
    </row>
    <row r="16" spans="1:7" x14ac:dyDescent="0.2">
      <c r="A16"/>
      <c r="B16" s="161" t="s">
        <v>292</v>
      </c>
      <c r="C16" s="235" t="s">
        <v>472</v>
      </c>
      <c r="D16" s="234">
        <v>69</v>
      </c>
      <c r="E16" s="234">
        <v>69</v>
      </c>
      <c r="F16" s="234">
        <v>108</v>
      </c>
      <c r="G16" s="153">
        <f t="shared" si="0"/>
        <v>156.52173913043478</v>
      </c>
    </row>
    <row r="17" spans="1:7" x14ac:dyDescent="0.2">
      <c r="A17"/>
      <c r="B17" s="161" t="s">
        <v>292</v>
      </c>
      <c r="C17" s="235" t="s">
        <v>473</v>
      </c>
      <c r="D17" s="234">
        <v>593</v>
      </c>
      <c r="E17" s="234">
        <v>543</v>
      </c>
      <c r="F17" s="234">
        <v>780</v>
      </c>
      <c r="G17" s="153">
        <f t="shared" si="0"/>
        <v>143.64640883977901</v>
      </c>
    </row>
    <row r="18" spans="1:7" x14ac:dyDescent="0.2">
      <c r="A18"/>
      <c r="B18" s="161" t="s">
        <v>293</v>
      </c>
      <c r="C18" s="235" t="s">
        <v>474</v>
      </c>
      <c r="D18" s="234">
        <v>416</v>
      </c>
      <c r="E18" s="234">
        <v>385</v>
      </c>
      <c r="F18" s="234">
        <v>494</v>
      </c>
      <c r="G18" s="153">
        <f t="shared" si="0"/>
        <v>128.3116883116883</v>
      </c>
    </row>
    <row r="19" spans="1:7" x14ac:dyDescent="0.2">
      <c r="A19"/>
      <c r="B19" s="161" t="s">
        <v>293</v>
      </c>
      <c r="C19" s="235" t="s">
        <v>475</v>
      </c>
      <c r="D19" s="234">
        <v>204</v>
      </c>
      <c r="E19" s="234">
        <v>204</v>
      </c>
      <c r="F19" s="234">
        <v>332</v>
      </c>
      <c r="G19" s="153">
        <f t="shared" si="0"/>
        <v>162.74509803921569</v>
      </c>
    </row>
    <row r="20" spans="1:7" x14ac:dyDescent="0.2">
      <c r="A20"/>
      <c r="B20" s="161" t="s">
        <v>293</v>
      </c>
      <c r="C20" s="235" t="s">
        <v>476</v>
      </c>
      <c r="D20" s="234">
        <v>652</v>
      </c>
      <c r="E20" s="234">
        <v>650</v>
      </c>
      <c r="F20" s="234">
        <v>942</v>
      </c>
      <c r="G20" s="153">
        <f t="shared" si="0"/>
        <v>144.92307692307693</v>
      </c>
    </row>
    <row r="21" spans="1:7" ht="13.5" x14ac:dyDescent="0.2">
      <c r="A21"/>
      <c r="B21" s="245" t="s">
        <v>294</v>
      </c>
      <c r="C21" s="246"/>
      <c r="D21" s="247">
        <v>2652</v>
      </c>
      <c r="E21" s="247">
        <v>2567</v>
      </c>
      <c r="F21" s="247">
        <v>3690</v>
      </c>
      <c r="G21" s="248">
        <f t="shared" si="0"/>
        <v>143.74756525126605</v>
      </c>
    </row>
    <row r="22" spans="1:7" x14ac:dyDescent="0.2">
      <c r="A22"/>
      <c r="B22" s="241" t="s">
        <v>295</v>
      </c>
      <c r="C22" s="242" t="s">
        <v>477</v>
      </c>
      <c r="D22" s="243">
        <v>657</v>
      </c>
      <c r="E22" s="243">
        <v>620</v>
      </c>
      <c r="F22" s="243">
        <v>568</v>
      </c>
      <c r="G22" s="244">
        <f t="shared" si="0"/>
        <v>91.612903225806448</v>
      </c>
    </row>
    <row r="23" spans="1:7" x14ac:dyDescent="0.2">
      <c r="A23"/>
      <c r="B23" s="161" t="s">
        <v>295</v>
      </c>
      <c r="C23" s="235" t="s">
        <v>478</v>
      </c>
      <c r="D23" s="234">
        <v>102</v>
      </c>
      <c r="E23" s="234">
        <v>102</v>
      </c>
      <c r="F23" s="234">
        <v>80</v>
      </c>
      <c r="G23" s="153">
        <f t="shared" si="0"/>
        <v>78.431372549019613</v>
      </c>
    </row>
    <row r="24" spans="1:7" x14ac:dyDescent="0.2">
      <c r="A24"/>
      <c r="B24" s="161" t="s">
        <v>296</v>
      </c>
      <c r="C24" s="235" t="s">
        <v>474</v>
      </c>
      <c r="D24" s="234">
        <v>393</v>
      </c>
      <c r="E24" s="234">
        <v>393</v>
      </c>
      <c r="F24" s="234">
        <v>393</v>
      </c>
      <c r="G24" s="153">
        <f t="shared" si="0"/>
        <v>100</v>
      </c>
    </row>
    <row r="25" spans="1:7" x14ac:dyDescent="0.2">
      <c r="A25"/>
      <c r="B25" s="161" t="s">
        <v>296</v>
      </c>
      <c r="C25" s="235" t="s">
        <v>479</v>
      </c>
      <c r="D25" s="234">
        <v>20</v>
      </c>
      <c r="E25" s="234">
        <v>10</v>
      </c>
      <c r="F25" s="234">
        <v>6</v>
      </c>
      <c r="G25" s="153">
        <f t="shared" si="0"/>
        <v>60</v>
      </c>
    </row>
    <row r="26" spans="1:7" x14ac:dyDescent="0.2">
      <c r="A26"/>
      <c r="B26" s="161" t="s">
        <v>296</v>
      </c>
      <c r="C26" s="235" t="s">
        <v>475</v>
      </c>
      <c r="D26" s="234">
        <v>333</v>
      </c>
      <c r="E26" s="234">
        <v>333</v>
      </c>
      <c r="F26" s="234">
        <v>322</v>
      </c>
      <c r="G26" s="153">
        <f t="shared" si="0"/>
        <v>96.696696696696691</v>
      </c>
    </row>
    <row r="27" spans="1:7" x14ac:dyDescent="0.2">
      <c r="A27"/>
      <c r="B27" s="161" t="s">
        <v>345</v>
      </c>
      <c r="C27" s="235" t="s">
        <v>479</v>
      </c>
      <c r="D27" s="234">
        <v>210</v>
      </c>
      <c r="E27" s="234">
        <v>160</v>
      </c>
      <c r="F27" s="234">
        <v>146</v>
      </c>
      <c r="G27" s="153">
        <f t="shared" si="0"/>
        <v>91.25</v>
      </c>
    </row>
    <row r="28" spans="1:7" x14ac:dyDescent="0.2">
      <c r="A28"/>
      <c r="B28" s="161" t="s">
        <v>323</v>
      </c>
      <c r="C28" s="235" t="s">
        <v>480</v>
      </c>
      <c r="D28" s="234">
        <v>24</v>
      </c>
      <c r="E28" s="234">
        <v>24</v>
      </c>
      <c r="F28" s="234">
        <v>11</v>
      </c>
      <c r="G28" s="153">
        <f t="shared" si="0"/>
        <v>45.833333333333329</v>
      </c>
    </row>
    <row r="29" spans="1:7" x14ac:dyDescent="0.2">
      <c r="A29"/>
      <c r="B29" s="161" t="s">
        <v>299</v>
      </c>
      <c r="C29" s="235" t="s">
        <v>476</v>
      </c>
      <c r="D29" s="234">
        <v>101</v>
      </c>
      <c r="E29" s="234">
        <v>52</v>
      </c>
      <c r="F29" s="234">
        <v>35</v>
      </c>
      <c r="G29" s="153">
        <f t="shared" si="0"/>
        <v>67.307692307692307</v>
      </c>
    </row>
    <row r="30" spans="1:7" x14ac:dyDescent="0.2">
      <c r="A30"/>
      <c r="B30" s="161" t="s">
        <v>179</v>
      </c>
      <c r="C30" s="235" t="s">
        <v>481</v>
      </c>
      <c r="D30" s="234">
        <v>59</v>
      </c>
      <c r="E30" s="234">
        <v>59</v>
      </c>
      <c r="F30" s="234">
        <v>40</v>
      </c>
      <c r="G30" s="153">
        <f t="shared" si="0"/>
        <v>67.796610169491515</v>
      </c>
    </row>
    <row r="31" spans="1:7" ht="13.5" x14ac:dyDescent="0.2">
      <c r="A31"/>
      <c r="B31" s="245" t="s">
        <v>300</v>
      </c>
      <c r="C31" s="246"/>
      <c r="D31" s="247">
        <v>1899</v>
      </c>
      <c r="E31" s="247">
        <v>1753</v>
      </c>
      <c r="F31" s="247">
        <v>1601</v>
      </c>
      <c r="G31" s="248">
        <f t="shared" si="0"/>
        <v>91.329150028522534</v>
      </c>
    </row>
    <row r="32" spans="1:7" ht="13.5" x14ac:dyDescent="0.2">
      <c r="A32"/>
      <c r="B32" s="245" t="s">
        <v>301</v>
      </c>
      <c r="C32" s="246"/>
      <c r="D32" s="247">
        <v>4551</v>
      </c>
      <c r="E32" s="247">
        <v>4320</v>
      </c>
      <c r="F32" s="247">
        <v>5291</v>
      </c>
      <c r="G32" s="248">
        <f t="shared" si="0"/>
        <v>122.47685185185185</v>
      </c>
    </row>
    <row r="33" spans="1:7" x14ac:dyDescent="0.2">
      <c r="A33"/>
      <c r="B33" s="249" t="s">
        <v>180</v>
      </c>
      <c r="C33" s="250"/>
      <c r="D33" s="250"/>
      <c r="E33" s="250"/>
      <c r="F33" s="250"/>
      <c r="G33" s="250"/>
    </row>
    <row r="34" spans="1:7" s="179" customFormat="1" x14ac:dyDescent="0.2">
      <c r="A34"/>
      <c r="B34" s="251" t="s">
        <v>190</v>
      </c>
      <c r="C34"/>
      <c r="D34"/>
      <c r="E34"/>
      <c r="F34"/>
      <c r="G34"/>
    </row>
    <row r="35" spans="1:7" s="179" customFormat="1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  <row r="82" spans="1:7" x14ac:dyDescent="0.2">
      <c r="A82"/>
      <c r="B82"/>
      <c r="C82"/>
      <c r="D82"/>
      <c r="E82"/>
      <c r="F82"/>
      <c r="G82"/>
    </row>
    <row r="83" spans="1:7" x14ac:dyDescent="0.2">
      <c r="A83"/>
      <c r="B83"/>
      <c r="C83"/>
      <c r="D83"/>
      <c r="E83"/>
      <c r="F83"/>
      <c r="G83"/>
    </row>
    <row r="84" spans="1:7" x14ac:dyDescent="0.2">
      <c r="A84"/>
      <c r="B84"/>
      <c r="C84"/>
      <c r="D84"/>
      <c r="E84"/>
      <c r="F84"/>
      <c r="G84"/>
    </row>
    <row r="85" spans="1:7" x14ac:dyDescent="0.2">
      <c r="A85"/>
      <c r="B85"/>
      <c r="C85"/>
      <c r="D85"/>
      <c r="E85"/>
      <c r="F85"/>
      <c r="G85"/>
    </row>
    <row r="86" spans="1:7" x14ac:dyDescent="0.2">
      <c r="A86"/>
      <c r="B86"/>
      <c r="C86"/>
      <c r="D86"/>
      <c r="E86"/>
      <c r="F86"/>
      <c r="G86"/>
    </row>
    <row r="87" spans="1:7" x14ac:dyDescent="0.2">
      <c r="A87"/>
      <c r="B87"/>
      <c r="C87"/>
      <c r="D87"/>
      <c r="E87"/>
      <c r="F87"/>
      <c r="G87"/>
    </row>
    <row r="88" spans="1:7" x14ac:dyDescent="0.2">
      <c r="A88"/>
      <c r="B88"/>
      <c r="C88"/>
      <c r="D88"/>
      <c r="E88"/>
      <c r="F88"/>
      <c r="G88"/>
    </row>
    <row r="89" spans="1:7" x14ac:dyDescent="0.2">
      <c r="A89"/>
      <c r="B89"/>
      <c r="C89"/>
      <c r="D89"/>
      <c r="E89"/>
      <c r="F89"/>
      <c r="G89"/>
    </row>
    <row r="90" spans="1:7" x14ac:dyDescent="0.2">
      <c r="A90"/>
      <c r="B90"/>
      <c r="C90"/>
      <c r="D90"/>
      <c r="E90"/>
      <c r="F90"/>
      <c r="G90"/>
    </row>
    <row r="91" spans="1:7" x14ac:dyDescent="0.2">
      <c r="A91"/>
      <c r="B91"/>
      <c r="C91"/>
      <c r="D91"/>
      <c r="E91"/>
      <c r="F91"/>
      <c r="G91"/>
    </row>
    <row r="92" spans="1:7" x14ac:dyDescent="0.2">
      <c r="A92"/>
      <c r="B92"/>
      <c r="C92"/>
      <c r="D92"/>
      <c r="E92"/>
      <c r="F92"/>
      <c r="G92"/>
    </row>
    <row r="93" spans="1:7" x14ac:dyDescent="0.2">
      <c r="A93"/>
      <c r="B93"/>
      <c r="C93"/>
      <c r="D93"/>
      <c r="E93"/>
      <c r="F93"/>
      <c r="G93"/>
    </row>
    <row r="94" spans="1:7" x14ac:dyDescent="0.2">
      <c r="A94"/>
      <c r="B94"/>
      <c r="C94"/>
      <c r="D94"/>
      <c r="E94"/>
      <c r="F94"/>
      <c r="G94"/>
    </row>
    <row r="95" spans="1:7" x14ac:dyDescent="0.2">
      <c r="A95"/>
      <c r="B95"/>
      <c r="C95"/>
      <c r="D95"/>
      <c r="E95"/>
      <c r="F95"/>
      <c r="G95"/>
    </row>
    <row r="96" spans="1:7" x14ac:dyDescent="0.2">
      <c r="A96"/>
      <c r="B96"/>
      <c r="C96"/>
      <c r="D96"/>
      <c r="E96"/>
      <c r="F96"/>
      <c r="G96"/>
    </row>
    <row r="97" spans="1:7" x14ac:dyDescent="0.2">
      <c r="A97"/>
      <c r="B97"/>
      <c r="C97"/>
      <c r="D97"/>
      <c r="E97"/>
      <c r="F97"/>
      <c r="G97"/>
    </row>
    <row r="98" spans="1:7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phoneticPr fontId="0" type="noConversion"/>
  <pageMargins left="0.78740157499999996" right="0.78740157499999996" top="0.984251969" bottom="0.984251969" header="0.4921259845" footer="0.4921259845"/>
  <pageSetup paperSize="9" scale="86" orientation="landscape" r:id="rId1"/>
  <headerFooter alignWithMargins="0">
    <oddFooter>&amp;LStatistiques mensuelles
&amp;Rpage 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I1212"/>
  <sheetViews>
    <sheetView view="pageBreakPreview" zoomScale="60" zoomScaleNormal="80" workbookViewId="0"/>
  </sheetViews>
  <sheetFormatPr baseColWidth="10" defaultColWidth="1.85546875" defaultRowHeight="12.75" x14ac:dyDescent="0.2"/>
  <cols>
    <col min="1" max="1" width="23.7109375" style="29" customWidth="1"/>
    <col min="2" max="2" width="9.140625" style="29" customWidth="1"/>
    <col min="3" max="3" width="26.5703125" style="29" customWidth="1"/>
    <col min="4" max="5" width="17.7109375" style="29" customWidth="1"/>
    <col min="6" max="6" width="26.7109375" style="29" customWidth="1"/>
    <col min="7" max="7" width="17.7109375" style="29" customWidth="1"/>
    <col min="8" max="8" width="2.5703125" style="29" customWidth="1"/>
    <col min="9" max="16384" width="1.85546875" style="29"/>
  </cols>
  <sheetData>
    <row r="1" spans="1:7" ht="18.75" x14ac:dyDescent="0.2">
      <c r="A1" s="98"/>
      <c r="B1" s="60" t="s">
        <v>78</v>
      </c>
      <c r="C1" s="60"/>
      <c r="D1" s="252"/>
      <c r="E1" s="60"/>
    </row>
    <row r="2" spans="1:7" ht="18.75" x14ac:dyDescent="0.2">
      <c r="A2" s="98"/>
      <c r="B2" s="60" t="s">
        <v>189</v>
      </c>
      <c r="C2" s="60"/>
      <c r="D2" s="60"/>
      <c r="E2" s="60" t="s">
        <v>191</v>
      </c>
      <c r="F2" s="60"/>
      <c r="G2" s="60"/>
    </row>
    <row r="3" spans="1:7" ht="9" customHeight="1" x14ac:dyDescent="0.2">
      <c r="A3" s="98"/>
      <c r="B3" s="98"/>
      <c r="C3" s="98"/>
      <c r="D3" s="98"/>
      <c r="E3" s="98"/>
    </row>
    <row r="4" spans="1:7" ht="15" x14ac:dyDescent="0.2">
      <c r="A4" s="63" t="s">
        <v>132</v>
      </c>
      <c r="B4" s="64" t="str">
        <f>couverture!D15</f>
        <v xml:space="preserve">1er janvier 2014 </v>
      </c>
      <c r="C4" s="65"/>
      <c r="D4" s="65"/>
      <c r="E4" s="65"/>
      <c r="F4" s="204"/>
      <c r="G4" s="204"/>
    </row>
    <row r="5" spans="1:7" ht="15" x14ac:dyDescent="0.2">
      <c r="A5" s="67" t="s">
        <v>133</v>
      </c>
      <c r="B5" s="68" t="s">
        <v>134</v>
      </c>
      <c r="C5" s="69"/>
      <c r="D5" s="65"/>
      <c r="E5" s="69"/>
      <c r="F5" s="205"/>
      <c r="G5" s="205"/>
    </row>
    <row r="6" spans="1:7" ht="15" x14ac:dyDescent="0.2">
      <c r="A6" s="67" t="s">
        <v>152</v>
      </c>
      <c r="B6" s="68" t="str">
        <f>couverture!D15</f>
        <v xml:space="preserve">1er janvier 2014 </v>
      </c>
      <c r="C6" s="69"/>
      <c r="D6" s="69"/>
      <c r="E6" s="69"/>
      <c r="F6" s="205"/>
      <c r="G6" s="205"/>
    </row>
    <row r="7" spans="1:7" ht="9" customHeight="1" x14ac:dyDescent="0.2">
      <c r="B7" s="179" t="s">
        <v>153</v>
      </c>
    </row>
    <row r="8" spans="1:7" ht="50.25" customHeight="1" x14ac:dyDescent="0.2">
      <c r="A8" s="204"/>
      <c r="B8" s="204"/>
      <c r="C8" s="204"/>
      <c r="D8" s="104" t="s">
        <v>154</v>
      </c>
      <c r="E8" s="104" t="s">
        <v>155</v>
      </c>
      <c r="F8" s="77" t="s">
        <v>135</v>
      </c>
      <c r="G8" s="104" t="s">
        <v>157</v>
      </c>
    </row>
    <row r="9" spans="1:7" ht="15.75" customHeight="1" x14ac:dyDescent="0.2">
      <c r="A9" s="253" t="s">
        <v>174</v>
      </c>
      <c r="B9" s="321" t="s">
        <v>292</v>
      </c>
      <c r="C9" s="322" t="s">
        <v>482</v>
      </c>
      <c r="D9" s="239">
        <v>130</v>
      </c>
      <c r="E9" s="239">
        <v>130</v>
      </c>
      <c r="F9" s="239">
        <v>197</v>
      </c>
      <c r="G9" s="240">
        <f t="shared" ref="G9" si="0">IF(E9=0,0,F9/E9*100)</f>
        <v>151.53846153846155</v>
      </c>
    </row>
    <row r="10" spans="1:7" x14ac:dyDescent="0.2">
      <c r="A10" s="254"/>
      <c r="B10" s="254" t="s">
        <v>293</v>
      </c>
      <c r="C10" s="255" t="s">
        <v>483</v>
      </c>
      <c r="D10" s="234">
        <v>266</v>
      </c>
      <c r="E10" s="234">
        <v>266</v>
      </c>
      <c r="F10" s="234">
        <v>463</v>
      </c>
      <c r="G10" s="153">
        <f t="shared" ref="G10:G32" si="1">IF(E10=0,0,F10/E10*100)</f>
        <v>174.06015037593986</v>
      </c>
    </row>
    <row r="11" spans="1:7" x14ac:dyDescent="0.2">
      <c r="A11" s="339" t="s">
        <v>192</v>
      </c>
      <c r="B11" s="254" t="s">
        <v>293</v>
      </c>
      <c r="C11" s="255" t="s">
        <v>484</v>
      </c>
      <c r="D11" s="234">
        <v>211</v>
      </c>
      <c r="E11" s="234">
        <v>211</v>
      </c>
      <c r="F11" s="234">
        <v>457</v>
      </c>
      <c r="G11" s="153">
        <f t="shared" si="1"/>
        <v>216.58767772511845</v>
      </c>
    </row>
    <row r="12" spans="1:7" x14ac:dyDescent="0.2">
      <c r="A12" s="257"/>
      <c r="B12" s="257" t="s">
        <v>293</v>
      </c>
      <c r="C12" s="256" t="s">
        <v>485</v>
      </c>
      <c r="D12" s="258">
        <v>310</v>
      </c>
      <c r="E12" s="258">
        <v>310</v>
      </c>
      <c r="F12" s="258">
        <v>393</v>
      </c>
      <c r="G12" s="259">
        <f t="shared" si="1"/>
        <v>126.7741935483871</v>
      </c>
    </row>
    <row r="13" spans="1:7" ht="13.5" customHeight="1" x14ac:dyDescent="0.2">
      <c r="A13" s="340"/>
      <c r="B13" s="254" t="s">
        <v>292</v>
      </c>
      <c r="C13" s="255" t="s">
        <v>486</v>
      </c>
      <c r="D13" s="234">
        <v>123</v>
      </c>
      <c r="E13" s="234">
        <v>123</v>
      </c>
      <c r="F13" s="234">
        <v>113</v>
      </c>
      <c r="G13" s="153">
        <f t="shared" si="1"/>
        <v>91.869918699186996</v>
      </c>
    </row>
    <row r="14" spans="1:7" x14ac:dyDescent="0.2">
      <c r="A14" s="340"/>
      <c r="B14" s="254" t="s">
        <v>293</v>
      </c>
      <c r="C14" s="255" t="s">
        <v>487</v>
      </c>
      <c r="D14" s="234">
        <v>558</v>
      </c>
      <c r="E14" s="234">
        <v>558</v>
      </c>
      <c r="F14" s="234">
        <v>517</v>
      </c>
      <c r="G14" s="153">
        <f t="shared" si="1"/>
        <v>92.652329749103941</v>
      </c>
    </row>
    <row r="15" spans="1:7" x14ac:dyDescent="0.2">
      <c r="A15" s="339" t="s">
        <v>193</v>
      </c>
      <c r="B15" s="254" t="s">
        <v>293</v>
      </c>
      <c r="C15" s="255" t="s">
        <v>488</v>
      </c>
      <c r="D15" s="234">
        <v>7</v>
      </c>
      <c r="E15" s="234">
        <v>7</v>
      </c>
      <c r="F15" s="234">
        <v>3</v>
      </c>
      <c r="G15" s="153">
        <f t="shared" si="1"/>
        <v>42.857142857142854</v>
      </c>
    </row>
    <row r="16" spans="1:7" x14ac:dyDescent="0.2">
      <c r="A16" s="339" t="s">
        <v>194</v>
      </c>
      <c r="B16" s="254" t="s">
        <v>292</v>
      </c>
      <c r="C16" s="255" t="s">
        <v>489</v>
      </c>
      <c r="D16" s="234">
        <v>105</v>
      </c>
      <c r="E16" s="234">
        <v>105</v>
      </c>
      <c r="F16" s="234">
        <v>166</v>
      </c>
      <c r="G16" s="153">
        <f t="shared" si="1"/>
        <v>158.0952380952381</v>
      </c>
    </row>
    <row r="17" spans="1:9" x14ac:dyDescent="0.2">
      <c r="A17" s="339" t="s">
        <v>195</v>
      </c>
      <c r="B17" s="254" t="s">
        <v>292</v>
      </c>
      <c r="C17" s="255" t="s">
        <v>490</v>
      </c>
      <c r="D17" s="234">
        <v>3</v>
      </c>
      <c r="E17" s="234">
        <v>3</v>
      </c>
      <c r="F17" s="234">
        <v>4</v>
      </c>
      <c r="G17" s="153">
        <f t="shared" si="1"/>
        <v>133.33333333333331</v>
      </c>
    </row>
    <row r="18" spans="1:9" x14ac:dyDescent="0.2">
      <c r="A18" s="254"/>
      <c r="B18" s="254" t="s">
        <v>292</v>
      </c>
      <c r="C18" s="255" t="s">
        <v>491</v>
      </c>
      <c r="D18" s="234">
        <v>5</v>
      </c>
      <c r="E18" s="234">
        <v>5</v>
      </c>
      <c r="F18" s="234">
        <v>3</v>
      </c>
      <c r="G18" s="153">
        <f t="shared" si="1"/>
        <v>60</v>
      </c>
    </row>
    <row r="19" spans="1:9" x14ac:dyDescent="0.2">
      <c r="A19" s="254"/>
      <c r="B19" s="254" t="s">
        <v>292</v>
      </c>
      <c r="C19" s="255" t="s">
        <v>492</v>
      </c>
      <c r="D19" s="234">
        <v>20</v>
      </c>
      <c r="E19" s="234">
        <v>20</v>
      </c>
      <c r="F19" s="234">
        <v>14</v>
      </c>
      <c r="G19" s="153">
        <f t="shared" si="1"/>
        <v>70</v>
      </c>
    </row>
    <row r="20" spans="1:9" x14ac:dyDescent="0.2">
      <c r="A20" s="254"/>
      <c r="B20" s="254" t="s">
        <v>293</v>
      </c>
      <c r="C20" s="255" t="s">
        <v>493</v>
      </c>
      <c r="D20" s="234">
        <v>54</v>
      </c>
      <c r="E20" s="234">
        <v>54</v>
      </c>
      <c r="F20" s="234">
        <v>138</v>
      </c>
      <c r="G20" s="153">
        <f t="shared" si="1"/>
        <v>255.55555555555554</v>
      </c>
    </row>
    <row r="21" spans="1:9" x14ac:dyDescent="0.2">
      <c r="A21" s="254"/>
      <c r="B21" s="254" t="s">
        <v>293</v>
      </c>
      <c r="C21" s="255" t="s">
        <v>494</v>
      </c>
      <c r="D21" s="234">
        <v>103</v>
      </c>
      <c r="E21" s="234">
        <v>103</v>
      </c>
      <c r="F21" s="234">
        <v>158</v>
      </c>
      <c r="G21" s="153">
        <f t="shared" si="1"/>
        <v>153.39805825242718</v>
      </c>
    </row>
    <row r="22" spans="1:9" ht="13.5" x14ac:dyDescent="0.2">
      <c r="A22" s="342"/>
      <c r="B22" s="343" t="s">
        <v>294</v>
      </c>
      <c r="C22" s="344"/>
      <c r="D22" s="247">
        <v>1895</v>
      </c>
      <c r="E22" s="247">
        <v>1895</v>
      </c>
      <c r="F22" s="247">
        <v>2626</v>
      </c>
      <c r="G22" s="248">
        <f t="shared" si="1"/>
        <v>138.57519788918208</v>
      </c>
    </row>
    <row r="23" spans="1:9" x14ac:dyDescent="0.2">
      <c r="A23" s="341" t="s">
        <v>196</v>
      </c>
      <c r="B23" s="319" t="s">
        <v>296</v>
      </c>
      <c r="C23" s="320" t="s">
        <v>483</v>
      </c>
      <c r="D23" s="243">
        <v>238</v>
      </c>
      <c r="E23" s="243">
        <v>238</v>
      </c>
      <c r="F23" s="243">
        <v>238</v>
      </c>
      <c r="G23" s="244">
        <f t="shared" si="1"/>
        <v>100</v>
      </c>
    </row>
    <row r="24" spans="1:9" x14ac:dyDescent="0.2">
      <c r="A24" s="341" t="s">
        <v>197</v>
      </c>
      <c r="B24" s="254" t="s">
        <v>296</v>
      </c>
      <c r="C24" s="255" t="s">
        <v>484</v>
      </c>
      <c r="D24" s="234">
        <v>358</v>
      </c>
      <c r="E24" s="234">
        <v>358</v>
      </c>
      <c r="F24" s="234">
        <v>474</v>
      </c>
      <c r="G24" s="153">
        <f t="shared" si="1"/>
        <v>132.4022346368715</v>
      </c>
    </row>
    <row r="25" spans="1:9" ht="16.5" customHeight="1" x14ac:dyDescent="0.2">
      <c r="A25" s="345" t="s">
        <v>192</v>
      </c>
      <c r="B25" s="257" t="s">
        <v>296</v>
      </c>
      <c r="C25" s="256" t="s">
        <v>485</v>
      </c>
      <c r="D25" s="258">
        <v>304</v>
      </c>
      <c r="E25" s="258">
        <v>304</v>
      </c>
      <c r="F25" s="258">
        <v>336</v>
      </c>
      <c r="G25" s="259">
        <f t="shared" si="1"/>
        <v>110.5263157894737</v>
      </c>
    </row>
    <row r="26" spans="1:9" x14ac:dyDescent="0.2">
      <c r="A26" s="161"/>
      <c r="B26" s="254" t="s">
        <v>295</v>
      </c>
      <c r="C26" s="255" t="s">
        <v>495</v>
      </c>
      <c r="D26" s="234">
        <v>560</v>
      </c>
      <c r="E26" s="234">
        <v>508</v>
      </c>
      <c r="F26" s="234">
        <v>440</v>
      </c>
      <c r="G26" s="153">
        <f t="shared" si="1"/>
        <v>86.614173228346459</v>
      </c>
    </row>
    <row r="27" spans="1:9" x14ac:dyDescent="0.2">
      <c r="A27" s="339" t="s">
        <v>193</v>
      </c>
      <c r="B27" s="254" t="s">
        <v>296</v>
      </c>
      <c r="C27" s="255" t="s">
        <v>487</v>
      </c>
      <c r="D27" s="234">
        <v>17</v>
      </c>
      <c r="E27" s="234">
        <v>17</v>
      </c>
      <c r="F27" s="234">
        <v>17</v>
      </c>
      <c r="G27" s="153">
        <f t="shared" si="1"/>
        <v>100</v>
      </c>
    </row>
    <row r="28" spans="1:9" x14ac:dyDescent="0.2">
      <c r="A28" s="339" t="s">
        <v>194</v>
      </c>
      <c r="B28" s="254" t="s">
        <v>296</v>
      </c>
      <c r="C28" s="255" t="s">
        <v>488</v>
      </c>
      <c r="D28" s="234">
        <v>4</v>
      </c>
      <c r="E28" s="234">
        <v>4</v>
      </c>
      <c r="F28" s="234">
        <v>2</v>
      </c>
      <c r="G28" s="153">
        <f t="shared" si="1"/>
        <v>50</v>
      </c>
      <c r="H28" s="224"/>
      <c r="I28" s="224"/>
    </row>
    <row r="29" spans="1:9" x14ac:dyDescent="0.2">
      <c r="A29" s="339" t="s">
        <v>198</v>
      </c>
      <c r="B29" s="254" t="s">
        <v>296</v>
      </c>
      <c r="C29" s="255" t="s">
        <v>493</v>
      </c>
      <c r="D29" s="234">
        <v>111</v>
      </c>
      <c r="E29" s="234">
        <v>111</v>
      </c>
      <c r="F29" s="234">
        <v>255</v>
      </c>
      <c r="G29" s="153">
        <f t="shared" si="1"/>
        <v>229.72972972972974</v>
      </c>
      <c r="H29" s="224"/>
      <c r="I29" s="224"/>
    </row>
    <row r="30" spans="1:9" x14ac:dyDescent="0.2">
      <c r="A30" s="161"/>
      <c r="B30" s="254" t="s">
        <v>296</v>
      </c>
      <c r="C30" s="255" t="s">
        <v>494</v>
      </c>
      <c r="D30" s="234">
        <v>178</v>
      </c>
      <c r="E30" s="234">
        <v>178</v>
      </c>
      <c r="F30" s="234">
        <v>237</v>
      </c>
      <c r="G30" s="153">
        <f t="shared" si="1"/>
        <v>133.14606741573033</v>
      </c>
      <c r="H30" s="224"/>
      <c r="I30" s="224"/>
    </row>
    <row r="31" spans="1:9" ht="13.5" x14ac:dyDescent="0.2">
      <c r="A31" s="257"/>
      <c r="B31" s="327" t="s">
        <v>300</v>
      </c>
      <c r="C31" s="328"/>
      <c r="D31" s="329">
        <v>1770</v>
      </c>
      <c r="E31" s="329">
        <v>1718</v>
      </c>
      <c r="F31" s="329">
        <v>1999</v>
      </c>
      <c r="G31" s="330">
        <f t="shared" si="1"/>
        <v>116.35622817229336</v>
      </c>
      <c r="H31" s="224"/>
      <c r="I31" s="224"/>
    </row>
    <row r="32" spans="1:9" ht="13.5" x14ac:dyDescent="0.2">
      <c r="B32" s="325" t="s">
        <v>301</v>
      </c>
      <c r="C32" s="326"/>
      <c r="D32" s="323">
        <v>3665</v>
      </c>
      <c r="E32" s="323">
        <v>3613</v>
      </c>
      <c r="F32" s="323">
        <v>4625</v>
      </c>
      <c r="G32" s="324">
        <f t="shared" si="1"/>
        <v>128.00996401882091</v>
      </c>
      <c r="H32" s="224"/>
      <c r="I32" s="224"/>
    </row>
    <row r="33" spans="1:9" x14ac:dyDescent="0.2">
      <c r="A33" s="260"/>
      <c r="B33" s="249" t="s">
        <v>180</v>
      </c>
      <c r="C33" s="250"/>
      <c r="D33" s="250"/>
      <c r="E33" s="250"/>
      <c r="F33" s="250"/>
      <c r="G33" s="250"/>
      <c r="H33" s="224"/>
    </row>
    <row r="34" spans="1:9" s="179" customFormat="1" x14ac:dyDescent="0.2">
      <c r="A34" s="236"/>
      <c r="B34" s="251" t="s">
        <v>190</v>
      </c>
      <c r="C34"/>
      <c r="D34"/>
      <c r="E34"/>
      <c r="F34"/>
      <c r="G34"/>
    </row>
    <row r="35" spans="1:9" s="179" customFormat="1" x14ac:dyDescent="0.2">
      <c r="A35" s="236"/>
      <c r="B35"/>
      <c r="C35"/>
      <c r="D35"/>
      <c r="E35"/>
      <c r="F35"/>
      <c r="G35"/>
    </row>
    <row r="36" spans="1:9" x14ac:dyDescent="0.2">
      <c r="B36"/>
      <c r="C36"/>
      <c r="D36"/>
      <c r="E36"/>
      <c r="F36"/>
      <c r="G36"/>
    </row>
    <row r="37" spans="1:9" x14ac:dyDescent="0.2">
      <c r="B37"/>
      <c r="C37"/>
      <c r="D37"/>
      <c r="E37"/>
      <c r="F37"/>
      <c r="G37"/>
      <c r="H37" s="224"/>
      <c r="I37" s="224"/>
    </row>
    <row r="38" spans="1:9" x14ac:dyDescent="0.2">
      <c r="B38"/>
      <c r="C38"/>
      <c r="D38"/>
      <c r="E38"/>
      <c r="F38"/>
      <c r="G38"/>
      <c r="H38" s="224"/>
      <c r="I38" s="224"/>
    </row>
    <row r="39" spans="1:9" s="224" customFormat="1" x14ac:dyDescent="0.2">
      <c r="B39"/>
      <c r="C39"/>
      <c r="D39"/>
      <c r="E39"/>
      <c r="F39"/>
      <c r="G39"/>
    </row>
    <row r="40" spans="1:9" s="224" customFormat="1" x14ac:dyDescent="0.2">
      <c r="B40"/>
      <c r="C40"/>
      <c r="D40"/>
      <c r="E40"/>
      <c r="F40"/>
      <c r="G40"/>
    </row>
    <row r="41" spans="1:9" s="224" customFormat="1" x14ac:dyDescent="0.2">
      <c r="B41"/>
      <c r="C41"/>
      <c r="D41"/>
      <c r="E41"/>
      <c r="F41"/>
      <c r="G41"/>
    </row>
    <row r="42" spans="1:9" s="224" customFormat="1" x14ac:dyDescent="0.2">
      <c r="B42"/>
      <c r="C42"/>
      <c r="D42"/>
      <c r="E42"/>
      <c r="F42"/>
      <c r="G42"/>
    </row>
    <row r="43" spans="1:9" s="224" customFormat="1" x14ac:dyDescent="0.2">
      <c r="B43"/>
      <c r="C43"/>
      <c r="D43"/>
      <c r="E43"/>
      <c r="F43"/>
      <c r="G43"/>
    </row>
    <row r="44" spans="1:9" s="224" customFormat="1" x14ac:dyDescent="0.2">
      <c r="B44"/>
      <c r="C44"/>
      <c r="D44"/>
      <c r="E44"/>
      <c r="F44"/>
      <c r="G44"/>
    </row>
    <row r="45" spans="1:9" s="224" customFormat="1" x14ac:dyDescent="0.2">
      <c r="B45"/>
      <c r="C45"/>
      <c r="D45"/>
      <c r="E45"/>
      <c r="F45"/>
      <c r="G45"/>
    </row>
    <row r="46" spans="1:9" s="224" customFormat="1" x14ac:dyDescent="0.2">
      <c r="B46"/>
      <c r="C46"/>
      <c r="D46"/>
      <c r="E46"/>
      <c r="F46"/>
      <c r="G46"/>
    </row>
    <row r="47" spans="1:9" s="224" customFormat="1" x14ac:dyDescent="0.2">
      <c r="B47"/>
      <c r="C47"/>
      <c r="D47"/>
      <c r="E47"/>
      <c r="F47"/>
      <c r="G47"/>
    </row>
    <row r="48" spans="1:9" s="224" customFormat="1" x14ac:dyDescent="0.2">
      <c r="B48"/>
      <c r="C48"/>
      <c r="D48"/>
      <c r="E48"/>
      <c r="F48"/>
      <c r="G48"/>
    </row>
    <row r="49" spans="2:7" s="224" customFormat="1" x14ac:dyDescent="0.2">
      <c r="B49"/>
      <c r="C49"/>
      <c r="D49"/>
      <c r="E49"/>
      <c r="F49"/>
      <c r="G49"/>
    </row>
    <row r="50" spans="2:7" s="224" customFormat="1" x14ac:dyDescent="0.2">
      <c r="B50"/>
      <c r="C50"/>
      <c r="D50"/>
      <c r="E50"/>
      <c r="F50"/>
      <c r="G50"/>
    </row>
    <row r="51" spans="2:7" s="224" customFormat="1" x14ac:dyDescent="0.2">
      <c r="B51"/>
      <c r="C51"/>
      <c r="D51"/>
      <c r="E51"/>
      <c r="F51"/>
      <c r="G51"/>
    </row>
    <row r="52" spans="2:7" s="224" customFormat="1" x14ac:dyDescent="0.2">
      <c r="B52"/>
      <c r="C52"/>
      <c r="D52"/>
      <c r="E52"/>
      <c r="F52"/>
      <c r="G52"/>
    </row>
    <row r="53" spans="2:7" s="224" customFormat="1" x14ac:dyDescent="0.2">
      <c r="B53"/>
      <c r="C53"/>
      <c r="D53"/>
      <c r="E53"/>
      <c r="F53"/>
      <c r="G53"/>
    </row>
    <row r="54" spans="2:7" s="224" customFormat="1" x14ac:dyDescent="0.2">
      <c r="B54"/>
      <c r="C54"/>
      <c r="D54"/>
      <c r="E54"/>
      <c r="F54"/>
      <c r="G54"/>
    </row>
    <row r="55" spans="2:7" s="224" customFormat="1" x14ac:dyDescent="0.2">
      <c r="B55"/>
      <c r="C55"/>
      <c r="D55"/>
      <c r="E55"/>
      <c r="F55"/>
      <c r="G55"/>
    </row>
    <row r="56" spans="2:7" s="224" customFormat="1" x14ac:dyDescent="0.2">
      <c r="B56"/>
      <c r="C56"/>
      <c r="D56"/>
      <c r="E56"/>
      <c r="F56"/>
      <c r="G56"/>
    </row>
    <row r="57" spans="2:7" s="224" customFormat="1" x14ac:dyDescent="0.2">
      <c r="B57"/>
      <c r="C57"/>
      <c r="D57"/>
      <c r="E57"/>
      <c r="F57"/>
      <c r="G57"/>
    </row>
    <row r="58" spans="2:7" s="224" customFormat="1" x14ac:dyDescent="0.2">
      <c r="B58"/>
      <c r="C58"/>
      <c r="D58"/>
      <c r="E58"/>
      <c r="F58"/>
      <c r="G58"/>
    </row>
    <row r="59" spans="2:7" s="224" customFormat="1" x14ac:dyDescent="0.2">
      <c r="B59"/>
      <c r="C59"/>
      <c r="D59"/>
      <c r="E59"/>
      <c r="F59"/>
      <c r="G59"/>
    </row>
    <row r="60" spans="2:7" s="224" customFormat="1" x14ac:dyDescent="0.2">
      <c r="B60"/>
      <c r="C60"/>
      <c r="D60"/>
      <c r="E60"/>
      <c r="F60"/>
      <c r="G60"/>
    </row>
    <row r="61" spans="2:7" s="224" customFormat="1" x14ac:dyDescent="0.2">
      <c r="B61"/>
      <c r="C61"/>
      <c r="D61"/>
      <c r="E61"/>
      <c r="F61"/>
      <c r="G61"/>
    </row>
    <row r="62" spans="2:7" s="224" customFormat="1" x14ac:dyDescent="0.2">
      <c r="B62"/>
      <c r="C62"/>
      <c r="D62"/>
      <c r="E62"/>
      <c r="F62"/>
      <c r="G62"/>
    </row>
    <row r="63" spans="2:7" s="224" customFormat="1" x14ac:dyDescent="0.2">
      <c r="B63"/>
      <c r="C63"/>
      <c r="D63"/>
      <c r="E63"/>
      <c r="F63"/>
      <c r="G63"/>
    </row>
    <row r="64" spans="2:7" s="224" customFormat="1" x14ac:dyDescent="0.2">
      <c r="B64"/>
      <c r="C64"/>
      <c r="D64"/>
      <c r="E64"/>
      <c r="F64"/>
      <c r="G64"/>
    </row>
    <row r="65" spans="2:7" s="224" customFormat="1" x14ac:dyDescent="0.2">
      <c r="B65"/>
      <c r="C65"/>
      <c r="D65"/>
      <c r="E65"/>
      <c r="F65"/>
      <c r="G65"/>
    </row>
    <row r="66" spans="2:7" s="224" customFormat="1" x14ac:dyDescent="0.2">
      <c r="B66"/>
      <c r="C66"/>
      <c r="D66"/>
      <c r="E66"/>
      <c r="F66"/>
      <c r="G66"/>
    </row>
    <row r="67" spans="2:7" s="224" customFormat="1" x14ac:dyDescent="0.2">
      <c r="B67"/>
      <c r="C67"/>
      <c r="D67"/>
      <c r="E67"/>
      <c r="F67"/>
      <c r="G67"/>
    </row>
    <row r="68" spans="2:7" s="224" customFormat="1" x14ac:dyDescent="0.2">
      <c r="B68"/>
      <c r="C68"/>
      <c r="D68"/>
      <c r="E68"/>
      <c r="F68"/>
      <c r="G68"/>
    </row>
    <row r="69" spans="2:7" s="224" customFormat="1" x14ac:dyDescent="0.2">
      <c r="B69"/>
      <c r="C69"/>
      <c r="D69"/>
      <c r="E69"/>
      <c r="F69"/>
      <c r="G69"/>
    </row>
    <row r="70" spans="2:7" s="224" customFormat="1" x14ac:dyDescent="0.2">
      <c r="B70"/>
      <c r="C70"/>
      <c r="D70"/>
      <c r="E70"/>
      <c r="F70"/>
      <c r="G70"/>
    </row>
    <row r="71" spans="2:7" s="224" customFormat="1" x14ac:dyDescent="0.2">
      <c r="B71"/>
      <c r="C71"/>
      <c r="D71"/>
      <c r="E71"/>
      <c r="F71"/>
      <c r="G71"/>
    </row>
    <row r="72" spans="2:7" s="224" customFormat="1" x14ac:dyDescent="0.2">
      <c r="B72"/>
      <c r="C72"/>
      <c r="D72"/>
      <c r="E72"/>
      <c r="F72"/>
      <c r="G72"/>
    </row>
    <row r="73" spans="2:7" s="224" customFormat="1" x14ac:dyDescent="0.2">
      <c r="B73"/>
      <c r="C73"/>
      <c r="D73"/>
      <c r="E73"/>
      <c r="F73"/>
      <c r="G73"/>
    </row>
    <row r="74" spans="2:7" s="224" customFormat="1" x14ac:dyDescent="0.2">
      <c r="B74"/>
      <c r="C74"/>
      <c r="D74"/>
      <c r="E74"/>
      <c r="F74"/>
      <c r="G74"/>
    </row>
    <row r="75" spans="2:7" s="224" customFormat="1" x14ac:dyDescent="0.2">
      <c r="B75"/>
      <c r="C75"/>
      <c r="D75"/>
      <c r="E75"/>
      <c r="F75"/>
      <c r="G75"/>
    </row>
    <row r="76" spans="2:7" s="224" customFormat="1" x14ac:dyDescent="0.2">
      <c r="B76"/>
      <c r="C76"/>
      <c r="D76"/>
      <c r="E76"/>
      <c r="F76"/>
      <c r="G76"/>
    </row>
    <row r="77" spans="2:7" s="224" customFormat="1" x14ac:dyDescent="0.2">
      <c r="B77"/>
      <c r="C77"/>
      <c r="D77"/>
      <c r="E77"/>
      <c r="F77"/>
      <c r="G77"/>
    </row>
    <row r="78" spans="2:7" s="224" customFormat="1" x14ac:dyDescent="0.2">
      <c r="B78"/>
      <c r="C78"/>
      <c r="D78"/>
      <c r="E78"/>
      <c r="F78"/>
      <c r="G78"/>
    </row>
    <row r="79" spans="2:7" s="224" customFormat="1" x14ac:dyDescent="0.2">
      <c r="B79"/>
      <c r="C79"/>
      <c r="D79"/>
      <c r="E79"/>
      <c r="F79"/>
      <c r="G79"/>
    </row>
    <row r="80" spans="2:7" s="224" customFormat="1" x14ac:dyDescent="0.2">
      <c r="B80"/>
      <c r="C80"/>
      <c r="D80"/>
      <c r="E80"/>
      <c r="F80"/>
      <c r="G80"/>
    </row>
    <row r="81" spans="2:7" s="224" customFormat="1" x14ac:dyDescent="0.2">
      <c r="B81"/>
      <c r="C81"/>
      <c r="D81"/>
      <c r="E81"/>
      <c r="F81"/>
      <c r="G81"/>
    </row>
    <row r="82" spans="2:7" s="224" customFormat="1" x14ac:dyDescent="0.2">
      <c r="B82"/>
      <c r="C82"/>
      <c r="D82"/>
      <c r="E82"/>
      <c r="F82"/>
      <c r="G82"/>
    </row>
    <row r="83" spans="2:7" s="224" customFormat="1" x14ac:dyDescent="0.2">
      <c r="B83"/>
      <c r="C83"/>
      <c r="D83"/>
      <c r="E83"/>
      <c r="F83"/>
      <c r="G83"/>
    </row>
    <row r="84" spans="2:7" s="224" customFormat="1" x14ac:dyDescent="0.2">
      <c r="B84"/>
      <c r="C84"/>
      <c r="D84"/>
      <c r="E84"/>
      <c r="F84"/>
      <c r="G84"/>
    </row>
    <row r="85" spans="2:7" s="224" customFormat="1" x14ac:dyDescent="0.2">
      <c r="B85"/>
      <c r="C85"/>
      <c r="D85"/>
      <c r="E85"/>
      <c r="F85"/>
      <c r="G85"/>
    </row>
    <row r="86" spans="2:7" s="224" customFormat="1" x14ac:dyDescent="0.2">
      <c r="B86"/>
      <c r="C86"/>
      <c r="D86"/>
      <c r="E86"/>
      <c r="F86"/>
      <c r="G86"/>
    </row>
    <row r="87" spans="2:7" s="224" customFormat="1" x14ac:dyDescent="0.2">
      <c r="B87"/>
      <c r="C87"/>
      <c r="D87"/>
      <c r="E87"/>
      <c r="F87"/>
      <c r="G87"/>
    </row>
    <row r="88" spans="2:7" s="224" customFormat="1" x14ac:dyDescent="0.2">
      <c r="B88"/>
      <c r="C88"/>
      <c r="D88"/>
      <c r="E88"/>
      <c r="F88"/>
      <c r="G88"/>
    </row>
    <row r="89" spans="2:7" s="224" customFormat="1" x14ac:dyDescent="0.2">
      <c r="B89"/>
      <c r="C89"/>
      <c r="D89"/>
      <c r="E89"/>
      <c r="F89"/>
      <c r="G89"/>
    </row>
    <row r="90" spans="2:7" s="224" customFormat="1" x14ac:dyDescent="0.2">
      <c r="B90"/>
      <c r="C90"/>
      <c r="D90"/>
      <c r="E90"/>
      <c r="F90"/>
      <c r="G90"/>
    </row>
    <row r="91" spans="2:7" s="224" customFormat="1" x14ac:dyDescent="0.2">
      <c r="B91"/>
      <c r="C91"/>
      <c r="D91"/>
      <c r="E91"/>
      <c r="F91"/>
      <c r="G91"/>
    </row>
    <row r="92" spans="2:7" s="224" customFormat="1" x14ac:dyDescent="0.2">
      <c r="B92"/>
      <c r="C92"/>
      <c r="D92"/>
      <c r="E92"/>
      <c r="F92"/>
      <c r="G92"/>
    </row>
    <row r="93" spans="2:7" s="224" customFormat="1" x14ac:dyDescent="0.2">
      <c r="B93"/>
      <c r="C93"/>
      <c r="D93"/>
      <c r="E93"/>
      <c r="F93"/>
      <c r="G93"/>
    </row>
    <row r="94" spans="2:7" s="224" customFormat="1" x14ac:dyDescent="0.2">
      <c r="B94"/>
      <c r="C94"/>
      <c r="D94"/>
      <c r="E94"/>
      <c r="F94"/>
      <c r="G94"/>
    </row>
    <row r="95" spans="2:7" s="224" customFormat="1" x14ac:dyDescent="0.2">
      <c r="B95"/>
      <c r="C95"/>
      <c r="D95"/>
      <c r="E95"/>
      <c r="F95"/>
      <c r="G95"/>
    </row>
    <row r="96" spans="2:7" s="224" customFormat="1" x14ac:dyDescent="0.2">
      <c r="B96"/>
      <c r="C96"/>
      <c r="D96"/>
      <c r="E96"/>
      <c r="F96"/>
      <c r="G96"/>
    </row>
    <row r="97" spans="2:7" s="224" customFormat="1" x14ac:dyDescent="0.2">
      <c r="B97"/>
      <c r="C97"/>
      <c r="D97"/>
      <c r="E97"/>
      <c r="F97"/>
      <c r="G97"/>
    </row>
    <row r="98" spans="2:7" s="224" customFormat="1" x14ac:dyDescent="0.2">
      <c r="B98"/>
      <c r="C98"/>
      <c r="D98"/>
      <c r="E98"/>
      <c r="F98"/>
      <c r="G98"/>
    </row>
    <row r="99" spans="2:7" s="224" customFormat="1" x14ac:dyDescent="0.2">
      <c r="B99"/>
      <c r="C99"/>
      <c r="D99"/>
      <c r="E99"/>
      <c r="F99"/>
      <c r="G99"/>
    </row>
    <row r="100" spans="2:7" s="224" customFormat="1" x14ac:dyDescent="0.2">
      <c r="B100"/>
      <c r="C100"/>
      <c r="D100"/>
      <c r="E100"/>
      <c r="F100"/>
      <c r="G100"/>
    </row>
    <row r="101" spans="2:7" s="224" customFormat="1" x14ac:dyDescent="0.2">
      <c r="B101"/>
      <c r="C101"/>
      <c r="D101"/>
      <c r="E101"/>
      <c r="F101"/>
      <c r="G101"/>
    </row>
    <row r="102" spans="2:7" s="224" customFormat="1" x14ac:dyDescent="0.2">
      <c r="B102"/>
      <c r="C102"/>
      <c r="D102"/>
      <c r="E102"/>
      <c r="F102"/>
      <c r="G102"/>
    </row>
    <row r="103" spans="2:7" s="224" customFormat="1" x14ac:dyDescent="0.2">
      <c r="B103"/>
      <c r="C103"/>
      <c r="D103"/>
      <c r="E103"/>
      <c r="F103"/>
      <c r="G103"/>
    </row>
    <row r="104" spans="2:7" s="224" customFormat="1" x14ac:dyDescent="0.2">
      <c r="B104"/>
      <c r="C104"/>
      <c r="D104"/>
      <c r="E104"/>
      <c r="F104"/>
      <c r="G104"/>
    </row>
    <row r="105" spans="2:7" s="224" customFormat="1" x14ac:dyDescent="0.2">
      <c r="B105"/>
      <c r="C105"/>
      <c r="D105"/>
      <c r="E105"/>
      <c r="F105"/>
      <c r="G105"/>
    </row>
    <row r="106" spans="2:7" s="224" customFormat="1" x14ac:dyDescent="0.2">
      <c r="B106"/>
      <c r="C106"/>
      <c r="D106"/>
      <c r="E106"/>
      <c r="F106"/>
      <c r="G106"/>
    </row>
    <row r="107" spans="2:7" s="224" customFormat="1" x14ac:dyDescent="0.2">
      <c r="B107"/>
      <c r="C107"/>
      <c r="D107"/>
      <c r="E107"/>
      <c r="F107"/>
      <c r="G107"/>
    </row>
    <row r="108" spans="2:7" s="224" customFormat="1" x14ac:dyDescent="0.2">
      <c r="B108"/>
      <c r="C108"/>
      <c r="D108"/>
      <c r="E108"/>
      <c r="F108"/>
      <c r="G108"/>
    </row>
    <row r="109" spans="2:7" s="224" customFormat="1" x14ac:dyDescent="0.2">
      <c r="B109"/>
      <c r="C109"/>
      <c r="D109"/>
      <c r="E109"/>
      <c r="F109"/>
      <c r="G109"/>
    </row>
    <row r="110" spans="2:7" s="224" customFormat="1" x14ac:dyDescent="0.2">
      <c r="B110"/>
      <c r="C110"/>
      <c r="D110"/>
      <c r="E110"/>
      <c r="F110"/>
      <c r="G110"/>
    </row>
    <row r="111" spans="2:7" s="224" customFormat="1" x14ac:dyDescent="0.2">
      <c r="B111"/>
      <c r="C111"/>
      <c r="D111"/>
      <c r="E111"/>
      <c r="F111"/>
      <c r="G111"/>
    </row>
    <row r="112" spans="2:7" s="224" customFormat="1" x14ac:dyDescent="0.2">
      <c r="B112"/>
      <c r="C112"/>
      <c r="D112"/>
      <c r="E112"/>
      <c r="F112"/>
      <c r="G112"/>
    </row>
    <row r="113" spans="2:7" s="224" customFormat="1" x14ac:dyDescent="0.2">
      <c r="B113"/>
      <c r="C113"/>
      <c r="D113"/>
      <c r="E113"/>
      <c r="F113"/>
      <c r="G113"/>
    </row>
    <row r="114" spans="2:7" s="224" customFormat="1" x14ac:dyDescent="0.2">
      <c r="B114"/>
      <c r="C114"/>
      <c r="D114"/>
      <c r="E114"/>
      <c r="F114"/>
      <c r="G114"/>
    </row>
    <row r="115" spans="2:7" s="224" customFormat="1" x14ac:dyDescent="0.2">
      <c r="B115"/>
      <c r="C115"/>
      <c r="D115"/>
      <c r="E115"/>
      <c r="F115"/>
      <c r="G115"/>
    </row>
    <row r="116" spans="2:7" s="224" customFormat="1" x14ac:dyDescent="0.2">
      <c r="B116"/>
      <c r="C116"/>
      <c r="D116"/>
      <c r="E116"/>
      <c r="F116"/>
      <c r="G116"/>
    </row>
    <row r="117" spans="2:7" s="224" customFormat="1" x14ac:dyDescent="0.2">
      <c r="B117"/>
      <c r="C117"/>
      <c r="D117"/>
      <c r="E117"/>
      <c r="F117"/>
      <c r="G117"/>
    </row>
    <row r="118" spans="2:7" s="224" customFormat="1" x14ac:dyDescent="0.2">
      <c r="B118"/>
      <c r="C118"/>
      <c r="D118"/>
      <c r="E118"/>
      <c r="F118"/>
      <c r="G118"/>
    </row>
    <row r="119" spans="2:7" s="224" customFormat="1" x14ac:dyDescent="0.2">
      <c r="B119"/>
      <c r="C119"/>
      <c r="D119"/>
      <c r="E119"/>
      <c r="F119"/>
      <c r="G119"/>
    </row>
    <row r="120" spans="2:7" s="224" customFormat="1" x14ac:dyDescent="0.2">
      <c r="B120"/>
      <c r="C120"/>
      <c r="D120"/>
      <c r="E120"/>
      <c r="F120"/>
      <c r="G120"/>
    </row>
    <row r="121" spans="2:7" s="224" customFormat="1" x14ac:dyDescent="0.2">
      <c r="B121"/>
      <c r="C121"/>
      <c r="D121"/>
      <c r="E121"/>
      <c r="F121"/>
      <c r="G121"/>
    </row>
    <row r="122" spans="2:7" s="224" customFormat="1" x14ac:dyDescent="0.2">
      <c r="B122"/>
      <c r="C122"/>
      <c r="D122"/>
      <c r="E122"/>
      <c r="F122"/>
      <c r="G122"/>
    </row>
    <row r="123" spans="2:7" s="224" customFormat="1" x14ac:dyDescent="0.2">
      <c r="B123"/>
      <c r="C123"/>
      <c r="D123"/>
      <c r="E123"/>
      <c r="F123"/>
      <c r="G123"/>
    </row>
    <row r="124" spans="2:7" s="224" customFormat="1" x14ac:dyDescent="0.2">
      <c r="B124"/>
      <c r="C124"/>
      <c r="D124"/>
      <c r="E124"/>
      <c r="F124"/>
      <c r="G124"/>
    </row>
    <row r="125" spans="2:7" s="224" customFormat="1" x14ac:dyDescent="0.2">
      <c r="B125"/>
      <c r="C125"/>
      <c r="D125"/>
      <c r="E125"/>
      <c r="F125"/>
      <c r="G125"/>
    </row>
    <row r="126" spans="2:7" s="224" customFormat="1" x14ac:dyDescent="0.2">
      <c r="B126"/>
      <c r="C126"/>
      <c r="D126"/>
      <c r="E126"/>
      <c r="F126"/>
      <c r="G126"/>
    </row>
    <row r="127" spans="2:7" s="224" customFormat="1" x14ac:dyDescent="0.2">
      <c r="B127"/>
      <c r="C127"/>
      <c r="D127"/>
      <c r="E127"/>
      <c r="F127"/>
      <c r="G127"/>
    </row>
    <row r="128" spans="2:7" s="224" customFormat="1" x14ac:dyDescent="0.2">
      <c r="B128"/>
      <c r="C128"/>
      <c r="D128"/>
      <c r="E128"/>
      <c r="F128"/>
      <c r="G128"/>
    </row>
    <row r="129" spans="2:7" s="224" customFormat="1" x14ac:dyDescent="0.2">
      <c r="B129"/>
      <c r="C129"/>
      <c r="D129"/>
      <c r="E129"/>
      <c r="F129"/>
      <c r="G129"/>
    </row>
    <row r="130" spans="2:7" s="224" customFormat="1" x14ac:dyDescent="0.2">
      <c r="B130"/>
      <c r="C130"/>
      <c r="D130"/>
      <c r="E130"/>
      <c r="F130"/>
      <c r="G130"/>
    </row>
    <row r="131" spans="2:7" s="224" customFormat="1" x14ac:dyDescent="0.2">
      <c r="B131"/>
      <c r="C131"/>
      <c r="D131"/>
      <c r="E131"/>
      <c r="F131"/>
      <c r="G131"/>
    </row>
    <row r="132" spans="2:7" s="224" customFormat="1" x14ac:dyDescent="0.2">
      <c r="B132"/>
      <c r="C132"/>
      <c r="D132"/>
      <c r="E132"/>
      <c r="F132"/>
      <c r="G132"/>
    </row>
    <row r="133" spans="2:7" s="224" customFormat="1" x14ac:dyDescent="0.2">
      <c r="B133"/>
      <c r="C133"/>
      <c r="D133"/>
      <c r="E133"/>
      <c r="F133"/>
      <c r="G133"/>
    </row>
    <row r="134" spans="2:7" s="224" customFormat="1" x14ac:dyDescent="0.2">
      <c r="B134"/>
      <c r="C134"/>
      <c r="D134"/>
      <c r="E134"/>
      <c r="F134"/>
      <c r="G134"/>
    </row>
    <row r="135" spans="2:7" s="224" customFormat="1" x14ac:dyDescent="0.2">
      <c r="B135"/>
      <c r="C135"/>
      <c r="D135"/>
      <c r="E135"/>
      <c r="F135"/>
      <c r="G135"/>
    </row>
    <row r="136" spans="2:7" s="224" customFormat="1" x14ac:dyDescent="0.2">
      <c r="B136"/>
      <c r="C136"/>
      <c r="D136"/>
      <c r="E136"/>
      <c r="F136"/>
      <c r="G136"/>
    </row>
    <row r="137" spans="2:7" s="224" customFormat="1" x14ac:dyDescent="0.2">
      <c r="B137"/>
      <c r="C137"/>
      <c r="D137"/>
      <c r="E137"/>
      <c r="F137"/>
      <c r="G137"/>
    </row>
    <row r="138" spans="2:7" s="224" customFormat="1" x14ac:dyDescent="0.2">
      <c r="B138"/>
      <c r="C138"/>
      <c r="D138"/>
      <c r="E138"/>
      <c r="F138"/>
      <c r="G138"/>
    </row>
    <row r="139" spans="2:7" s="224" customFormat="1" x14ac:dyDescent="0.2">
      <c r="B139"/>
      <c r="C139"/>
      <c r="D139"/>
      <c r="E139"/>
      <c r="F139"/>
      <c r="G139"/>
    </row>
    <row r="140" spans="2:7" s="224" customFormat="1" x14ac:dyDescent="0.2">
      <c r="B140"/>
      <c r="C140"/>
      <c r="D140"/>
      <c r="E140"/>
      <c r="F140"/>
      <c r="G140"/>
    </row>
    <row r="141" spans="2:7" s="224" customFormat="1" x14ac:dyDescent="0.2">
      <c r="B141"/>
      <c r="C141"/>
      <c r="D141"/>
      <c r="E141"/>
      <c r="F141"/>
      <c r="G141"/>
    </row>
    <row r="142" spans="2:7" s="224" customFormat="1" x14ac:dyDescent="0.2">
      <c r="B142"/>
      <c r="C142"/>
      <c r="D142"/>
      <c r="E142"/>
      <c r="F142"/>
      <c r="G142"/>
    </row>
    <row r="143" spans="2:7" s="224" customFormat="1" x14ac:dyDescent="0.2">
      <c r="B143"/>
      <c r="C143"/>
      <c r="D143"/>
      <c r="E143"/>
      <c r="F143"/>
      <c r="G143"/>
    </row>
    <row r="144" spans="2:7" s="224" customFormat="1" x14ac:dyDescent="0.2">
      <c r="B144"/>
      <c r="C144"/>
      <c r="D144"/>
      <c r="E144"/>
      <c r="F144"/>
      <c r="G144"/>
    </row>
    <row r="145" spans="2:7" s="224" customFormat="1" x14ac:dyDescent="0.2">
      <c r="B145"/>
      <c r="C145"/>
      <c r="D145"/>
      <c r="E145"/>
      <c r="F145"/>
      <c r="G145"/>
    </row>
    <row r="146" spans="2:7" s="224" customFormat="1" x14ac:dyDescent="0.2">
      <c r="B146"/>
      <c r="C146"/>
      <c r="D146"/>
      <c r="E146"/>
      <c r="F146"/>
      <c r="G146"/>
    </row>
    <row r="147" spans="2:7" s="224" customFormat="1" x14ac:dyDescent="0.2">
      <c r="B147"/>
      <c r="C147"/>
      <c r="D147"/>
      <c r="E147"/>
      <c r="F147"/>
      <c r="G147"/>
    </row>
    <row r="148" spans="2:7" s="224" customFormat="1" x14ac:dyDescent="0.2">
      <c r="B148"/>
      <c r="C148"/>
      <c r="D148"/>
      <c r="E148"/>
      <c r="F148"/>
      <c r="G148"/>
    </row>
    <row r="149" spans="2:7" s="224" customFormat="1" x14ac:dyDescent="0.2">
      <c r="B149"/>
      <c r="C149"/>
      <c r="D149"/>
      <c r="E149"/>
      <c r="F149"/>
      <c r="G149"/>
    </row>
    <row r="150" spans="2:7" s="224" customFormat="1" x14ac:dyDescent="0.2">
      <c r="B150"/>
      <c r="C150"/>
      <c r="D150"/>
      <c r="E150"/>
      <c r="F150"/>
      <c r="G150"/>
    </row>
    <row r="151" spans="2:7" s="224" customFormat="1" x14ac:dyDescent="0.2">
      <c r="B151"/>
      <c r="C151"/>
      <c r="D151"/>
      <c r="E151"/>
      <c r="F151"/>
      <c r="G151"/>
    </row>
    <row r="152" spans="2:7" s="224" customFormat="1" x14ac:dyDescent="0.2">
      <c r="B152"/>
      <c r="C152"/>
      <c r="D152"/>
      <c r="E152"/>
      <c r="F152"/>
      <c r="G152"/>
    </row>
    <row r="153" spans="2:7" s="224" customFormat="1" x14ac:dyDescent="0.2">
      <c r="B153"/>
      <c r="C153"/>
      <c r="D153"/>
      <c r="E153"/>
      <c r="F153"/>
      <c r="G153"/>
    </row>
    <row r="154" spans="2:7" s="224" customFormat="1" x14ac:dyDescent="0.2">
      <c r="B154"/>
      <c r="C154"/>
      <c r="D154"/>
      <c r="E154"/>
      <c r="F154"/>
      <c r="G154"/>
    </row>
    <row r="155" spans="2:7" s="224" customFormat="1" x14ac:dyDescent="0.2">
      <c r="B155"/>
      <c r="C155"/>
      <c r="D155"/>
      <c r="E155"/>
      <c r="F155"/>
      <c r="G155"/>
    </row>
    <row r="156" spans="2:7" s="224" customFormat="1" x14ac:dyDescent="0.2">
      <c r="B156"/>
      <c r="C156"/>
      <c r="D156"/>
      <c r="E156"/>
      <c r="F156"/>
      <c r="G156"/>
    </row>
    <row r="157" spans="2:7" s="224" customFormat="1" x14ac:dyDescent="0.2">
      <c r="B157"/>
      <c r="C157"/>
      <c r="D157"/>
      <c r="E157"/>
      <c r="F157"/>
      <c r="G157"/>
    </row>
    <row r="158" spans="2:7" s="224" customFormat="1" x14ac:dyDescent="0.2">
      <c r="B158"/>
      <c r="C158"/>
      <c r="D158"/>
      <c r="E158"/>
      <c r="F158"/>
      <c r="G158"/>
    </row>
    <row r="159" spans="2:7" s="224" customFormat="1" x14ac:dyDescent="0.2">
      <c r="B159"/>
      <c r="C159"/>
      <c r="D159"/>
      <c r="E159"/>
      <c r="F159"/>
      <c r="G159"/>
    </row>
    <row r="160" spans="2:7" s="224" customFormat="1" x14ac:dyDescent="0.2">
      <c r="B160"/>
      <c r="C160"/>
      <c r="D160"/>
      <c r="E160"/>
      <c r="F160"/>
      <c r="G160"/>
    </row>
    <row r="161" spans="2:7" s="224" customFormat="1" x14ac:dyDescent="0.2">
      <c r="B161"/>
      <c r="C161"/>
      <c r="D161"/>
      <c r="E161"/>
      <c r="F161"/>
      <c r="G161"/>
    </row>
    <row r="162" spans="2:7" s="224" customFormat="1" x14ac:dyDescent="0.2">
      <c r="B162"/>
      <c r="C162"/>
      <c r="D162"/>
      <c r="E162"/>
      <c r="F162"/>
      <c r="G162"/>
    </row>
    <row r="163" spans="2:7" s="224" customFormat="1" x14ac:dyDescent="0.2">
      <c r="B163"/>
      <c r="C163"/>
      <c r="D163"/>
      <c r="E163"/>
      <c r="F163"/>
      <c r="G163"/>
    </row>
    <row r="164" spans="2:7" s="224" customFormat="1" x14ac:dyDescent="0.2">
      <c r="B164"/>
      <c r="C164"/>
      <c r="D164"/>
      <c r="E164"/>
      <c r="F164"/>
      <c r="G164"/>
    </row>
    <row r="165" spans="2:7" s="224" customFormat="1" x14ac:dyDescent="0.2">
      <c r="B165"/>
      <c r="C165"/>
      <c r="D165"/>
      <c r="E165"/>
      <c r="F165"/>
      <c r="G165"/>
    </row>
    <row r="166" spans="2:7" s="224" customFormat="1" x14ac:dyDescent="0.2">
      <c r="B166"/>
      <c r="C166"/>
      <c r="D166"/>
      <c r="E166"/>
      <c r="F166"/>
      <c r="G166"/>
    </row>
    <row r="167" spans="2:7" s="224" customFormat="1" x14ac:dyDescent="0.2">
      <c r="B167"/>
      <c r="C167"/>
      <c r="D167"/>
      <c r="E167"/>
      <c r="F167"/>
      <c r="G167"/>
    </row>
    <row r="168" spans="2:7" s="224" customFormat="1" x14ac:dyDescent="0.2">
      <c r="B168"/>
      <c r="C168"/>
      <c r="D168"/>
      <c r="E168"/>
      <c r="F168"/>
      <c r="G168"/>
    </row>
    <row r="169" spans="2:7" s="224" customFormat="1" x14ac:dyDescent="0.2">
      <c r="B169"/>
      <c r="C169"/>
      <c r="D169"/>
      <c r="E169"/>
      <c r="F169"/>
      <c r="G169"/>
    </row>
    <row r="170" spans="2:7" s="224" customFormat="1" x14ac:dyDescent="0.2">
      <c r="B170"/>
      <c r="C170"/>
      <c r="D170"/>
      <c r="E170"/>
      <c r="F170"/>
      <c r="G170"/>
    </row>
    <row r="171" spans="2:7" s="224" customFormat="1" x14ac:dyDescent="0.2">
      <c r="B171"/>
      <c r="C171"/>
      <c r="D171"/>
      <c r="E171"/>
      <c r="F171"/>
      <c r="G171"/>
    </row>
    <row r="172" spans="2:7" s="224" customFormat="1" x14ac:dyDescent="0.2">
      <c r="B172"/>
      <c r="C172"/>
      <c r="D172"/>
      <c r="E172"/>
      <c r="F172"/>
      <c r="G172"/>
    </row>
    <row r="173" spans="2:7" s="224" customFormat="1" x14ac:dyDescent="0.2">
      <c r="B173"/>
      <c r="C173"/>
      <c r="D173"/>
      <c r="E173"/>
      <c r="F173"/>
      <c r="G173"/>
    </row>
    <row r="174" spans="2:7" s="224" customFormat="1" x14ac:dyDescent="0.2">
      <c r="B174"/>
      <c r="C174"/>
      <c r="D174"/>
      <c r="E174"/>
      <c r="F174"/>
      <c r="G174"/>
    </row>
    <row r="175" spans="2:7" s="224" customFormat="1" x14ac:dyDescent="0.2">
      <c r="B175"/>
      <c r="C175"/>
      <c r="D175"/>
      <c r="E175"/>
      <c r="F175"/>
      <c r="G175"/>
    </row>
    <row r="176" spans="2:7" s="224" customFormat="1" x14ac:dyDescent="0.2">
      <c r="B176"/>
      <c r="C176"/>
      <c r="D176"/>
      <c r="E176"/>
      <c r="F176"/>
      <c r="G176"/>
    </row>
    <row r="177" spans="2:7" s="224" customFormat="1" x14ac:dyDescent="0.2">
      <c r="B177"/>
      <c r="C177"/>
      <c r="D177"/>
      <c r="E177"/>
      <c r="F177"/>
      <c r="G177"/>
    </row>
    <row r="178" spans="2:7" s="224" customFormat="1" x14ac:dyDescent="0.2">
      <c r="B178"/>
      <c r="C178"/>
      <c r="D178"/>
      <c r="E178"/>
      <c r="F178"/>
      <c r="G178"/>
    </row>
    <row r="179" spans="2:7" s="224" customFormat="1" x14ac:dyDescent="0.2">
      <c r="B179"/>
      <c r="C179"/>
      <c r="D179"/>
      <c r="E179"/>
      <c r="F179"/>
      <c r="G179"/>
    </row>
    <row r="180" spans="2:7" s="224" customFormat="1" x14ac:dyDescent="0.2">
      <c r="B180"/>
      <c r="C180"/>
      <c r="D180"/>
      <c r="E180"/>
      <c r="F180"/>
      <c r="G180"/>
    </row>
    <row r="181" spans="2:7" s="224" customFormat="1" x14ac:dyDescent="0.2">
      <c r="B181"/>
      <c r="C181"/>
      <c r="D181"/>
      <c r="E181"/>
      <c r="F181"/>
      <c r="G181"/>
    </row>
    <row r="182" spans="2:7" s="224" customFormat="1" x14ac:dyDescent="0.2">
      <c r="B182"/>
      <c r="C182"/>
      <c r="D182"/>
      <c r="E182"/>
      <c r="F182"/>
      <c r="G182"/>
    </row>
    <row r="183" spans="2:7" s="224" customFormat="1" x14ac:dyDescent="0.2">
      <c r="B183"/>
      <c r="C183"/>
      <c r="D183"/>
      <c r="E183"/>
      <c r="F183"/>
      <c r="G183"/>
    </row>
    <row r="184" spans="2:7" s="224" customFormat="1" x14ac:dyDescent="0.2">
      <c r="B184"/>
      <c r="C184"/>
      <c r="D184"/>
      <c r="E184"/>
      <c r="F184"/>
      <c r="G184"/>
    </row>
    <row r="185" spans="2:7" s="224" customFormat="1" x14ac:dyDescent="0.2">
      <c r="B185"/>
      <c r="C185"/>
      <c r="D185"/>
      <c r="E185"/>
      <c r="F185"/>
      <c r="G185"/>
    </row>
    <row r="186" spans="2:7" s="224" customFormat="1" x14ac:dyDescent="0.2">
      <c r="B186"/>
      <c r="C186"/>
      <c r="D186"/>
      <c r="E186"/>
      <c r="F186"/>
      <c r="G186"/>
    </row>
    <row r="187" spans="2:7" s="224" customFormat="1" x14ac:dyDescent="0.2">
      <c r="B187"/>
      <c r="C187"/>
      <c r="D187"/>
      <c r="E187"/>
      <c r="F187"/>
      <c r="G187"/>
    </row>
    <row r="188" spans="2:7" s="224" customFormat="1" x14ac:dyDescent="0.2">
      <c r="B188"/>
      <c r="C188"/>
      <c r="D188"/>
      <c r="E188"/>
      <c r="F188"/>
      <c r="G188"/>
    </row>
    <row r="189" spans="2:7" s="224" customFormat="1" x14ac:dyDescent="0.2">
      <c r="B189"/>
      <c r="C189"/>
      <c r="D189"/>
      <c r="E189"/>
      <c r="F189"/>
      <c r="G189"/>
    </row>
    <row r="190" spans="2:7" s="224" customFormat="1" x14ac:dyDescent="0.2">
      <c r="B190"/>
      <c r="C190"/>
      <c r="D190"/>
      <c r="E190"/>
      <c r="F190"/>
      <c r="G190"/>
    </row>
    <row r="191" spans="2:7" s="224" customFormat="1" x14ac:dyDescent="0.2">
      <c r="B191"/>
      <c r="C191"/>
      <c r="D191"/>
      <c r="E191"/>
      <c r="F191"/>
      <c r="G191"/>
    </row>
    <row r="192" spans="2:7" s="224" customFormat="1" x14ac:dyDescent="0.2">
      <c r="B192"/>
      <c r="C192"/>
      <c r="D192"/>
      <c r="E192"/>
      <c r="F192"/>
      <c r="G192"/>
    </row>
    <row r="193" spans="2:7" s="224" customFormat="1" x14ac:dyDescent="0.2">
      <c r="B193"/>
      <c r="C193"/>
      <c r="D193"/>
      <c r="E193"/>
      <c r="F193"/>
      <c r="G193"/>
    </row>
    <row r="194" spans="2:7" s="224" customFormat="1" x14ac:dyDescent="0.2">
      <c r="B194"/>
      <c r="C194"/>
      <c r="D194"/>
      <c r="E194"/>
      <c r="F194"/>
      <c r="G194"/>
    </row>
    <row r="195" spans="2:7" s="224" customFormat="1" x14ac:dyDescent="0.2">
      <c r="B195"/>
      <c r="C195"/>
      <c r="D195"/>
      <c r="E195"/>
      <c r="F195"/>
      <c r="G195"/>
    </row>
    <row r="196" spans="2:7" s="224" customFormat="1" x14ac:dyDescent="0.2">
      <c r="B196"/>
      <c r="C196"/>
      <c r="D196"/>
      <c r="E196"/>
      <c r="F196"/>
      <c r="G196"/>
    </row>
    <row r="197" spans="2:7" s="224" customFormat="1" x14ac:dyDescent="0.2">
      <c r="B197"/>
      <c r="C197"/>
      <c r="D197"/>
      <c r="E197"/>
      <c r="F197"/>
      <c r="G197"/>
    </row>
    <row r="198" spans="2:7" s="224" customFormat="1" x14ac:dyDescent="0.2">
      <c r="B198"/>
      <c r="C198"/>
      <c r="D198"/>
      <c r="E198"/>
      <c r="F198"/>
      <c r="G198"/>
    </row>
    <row r="199" spans="2:7" s="224" customFormat="1" x14ac:dyDescent="0.2">
      <c r="B199"/>
      <c r="C199"/>
      <c r="D199"/>
      <c r="E199"/>
      <c r="F199"/>
      <c r="G199"/>
    </row>
    <row r="200" spans="2:7" s="224" customFormat="1" x14ac:dyDescent="0.2">
      <c r="B200"/>
      <c r="C200"/>
      <c r="D200"/>
      <c r="E200"/>
      <c r="F200"/>
      <c r="G200"/>
    </row>
    <row r="201" spans="2:7" s="224" customFormat="1" x14ac:dyDescent="0.2"/>
    <row r="202" spans="2:7" s="224" customFormat="1" x14ac:dyDescent="0.2"/>
    <row r="203" spans="2:7" s="224" customFormat="1" x14ac:dyDescent="0.2"/>
    <row r="204" spans="2:7" s="224" customFormat="1" x14ac:dyDescent="0.2"/>
    <row r="205" spans="2:7" s="224" customFormat="1" x14ac:dyDescent="0.2"/>
    <row r="206" spans="2:7" s="224" customFormat="1" x14ac:dyDescent="0.2"/>
    <row r="207" spans="2:7" s="224" customFormat="1" x14ac:dyDescent="0.2"/>
    <row r="208" spans="2:7" s="224" customFormat="1" x14ac:dyDescent="0.2"/>
    <row r="209" s="224" customFormat="1" x14ac:dyDescent="0.2"/>
    <row r="210" s="224" customFormat="1" x14ac:dyDescent="0.2"/>
    <row r="211" s="224" customFormat="1" x14ac:dyDescent="0.2"/>
    <row r="212" s="224" customFormat="1" x14ac:dyDescent="0.2"/>
    <row r="213" s="224" customFormat="1" x14ac:dyDescent="0.2"/>
    <row r="214" s="224" customFormat="1" x14ac:dyDescent="0.2"/>
    <row r="215" s="224" customFormat="1" x14ac:dyDescent="0.2"/>
    <row r="216" s="224" customFormat="1" x14ac:dyDescent="0.2"/>
    <row r="217" s="224" customFormat="1" x14ac:dyDescent="0.2"/>
    <row r="218" s="224" customFormat="1" x14ac:dyDescent="0.2"/>
    <row r="219" s="224" customFormat="1" x14ac:dyDescent="0.2"/>
    <row r="220" s="224" customFormat="1" x14ac:dyDescent="0.2"/>
    <row r="221" s="224" customFormat="1" x14ac:dyDescent="0.2"/>
    <row r="222" s="224" customFormat="1" x14ac:dyDescent="0.2"/>
    <row r="223" s="224" customFormat="1" x14ac:dyDescent="0.2"/>
    <row r="224" s="224" customFormat="1" x14ac:dyDescent="0.2"/>
    <row r="225" s="224" customFormat="1" x14ac:dyDescent="0.2"/>
    <row r="226" s="224" customFormat="1" x14ac:dyDescent="0.2"/>
    <row r="227" s="224" customFormat="1" x14ac:dyDescent="0.2"/>
    <row r="228" s="224" customFormat="1" x14ac:dyDescent="0.2"/>
    <row r="229" s="224" customFormat="1" x14ac:dyDescent="0.2"/>
    <row r="230" s="224" customFormat="1" x14ac:dyDescent="0.2"/>
    <row r="231" s="224" customFormat="1" x14ac:dyDescent="0.2"/>
    <row r="232" s="224" customFormat="1" x14ac:dyDescent="0.2"/>
    <row r="233" s="224" customFormat="1" x14ac:dyDescent="0.2"/>
    <row r="234" s="224" customFormat="1" x14ac:dyDescent="0.2"/>
    <row r="235" s="224" customFormat="1" x14ac:dyDescent="0.2"/>
    <row r="236" s="224" customFormat="1" x14ac:dyDescent="0.2"/>
    <row r="237" s="224" customFormat="1" x14ac:dyDescent="0.2"/>
    <row r="238" s="224" customFormat="1" x14ac:dyDescent="0.2"/>
    <row r="239" s="224" customFormat="1" x14ac:dyDescent="0.2"/>
    <row r="240" s="224" customFormat="1" x14ac:dyDescent="0.2"/>
    <row r="241" s="224" customFormat="1" x14ac:dyDescent="0.2"/>
    <row r="242" s="224" customFormat="1" x14ac:dyDescent="0.2"/>
    <row r="243" s="224" customFormat="1" x14ac:dyDescent="0.2"/>
    <row r="244" s="224" customFormat="1" x14ac:dyDescent="0.2"/>
    <row r="245" s="224" customFormat="1" x14ac:dyDescent="0.2"/>
    <row r="246" s="224" customFormat="1" x14ac:dyDescent="0.2"/>
    <row r="247" s="224" customFormat="1" x14ac:dyDescent="0.2"/>
    <row r="248" s="224" customFormat="1" x14ac:dyDescent="0.2"/>
    <row r="249" s="224" customFormat="1" x14ac:dyDescent="0.2"/>
    <row r="250" s="224" customFormat="1" x14ac:dyDescent="0.2"/>
    <row r="251" s="224" customFormat="1" x14ac:dyDescent="0.2"/>
    <row r="252" s="224" customFormat="1" x14ac:dyDescent="0.2"/>
    <row r="253" s="224" customFormat="1" x14ac:dyDescent="0.2"/>
    <row r="254" s="224" customFormat="1" x14ac:dyDescent="0.2"/>
    <row r="255" s="224" customFormat="1" x14ac:dyDescent="0.2"/>
    <row r="256" s="224" customFormat="1" x14ac:dyDescent="0.2"/>
    <row r="257" s="224" customFormat="1" x14ac:dyDescent="0.2"/>
    <row r="258" s="224" customFormat="1" x14ac:dyDescent="0.2"/>
    <row r="259" s="224" customFormat="1" x14ac:dyDescent="0.2"/>
    <row r="260" s="224" customFormat="1" x14ac:dyDescent="0.2"/>
    <row r="261" s="224" customFormat="1" x14ac:dyDescent="0.2"/>
    <row r="262" s="224" customFormat="1" x14ac:dyDescent="0.2"/>
    <row r="263" s="224" customFormat="1" x14ac:dyDescent="0.2"/>
    <row r="264" s="224" customFormat="1" x14ac:dyDescent="0.2"/>
    <row r="265" s="224" customFormat="1" x14ac:dyDescent="0.2"/>
    <row r="266" s="224" customFormat="1" x14ac:dyDescent="0.2"/>
    <row r="267" s="224" customFormat="1" x14ac:dyDescent="0.2"/>
    <row r="268" s="224" customFormat="1" x14ac:dyDescent="0.2"/>
    <row r="269" s="224" customFormat="1" x14ac:dyDescent="0.2"/>
    <row r="270" s="224" customFormat="1" x14ac:dyDescent="0.2"/>
    <row r="271" s="224" customFormat="1" x14ac:dyDescent="0.2"/>
    <row r="272" s="224" customFormat="1" x14ac:dyDescent="0.2"/>
    <row r="273" s="224" customFormat="1" x14ac:dyDescent="0.2"/>
    <row r="274" s="224" customFormat="1" x14ac:dyDescent="0.2"/>
    <row r="275" s="224" customFormat="1" x14ac:dyDescent="0.2"/>
    <row r="276" s="224" customFormat="1" x14ac:dyDescent="0.2"/>
    <row r="277" s="224" customFormat="1" x14ac:dyDescent="0.2"/>
    <row r="278" s="224" customFormat="1" x14ac:dyDescent="0.2"/>
    <row r="279" s="224" customFormat="1" x14ac:dyDescent="0.2"/>
    <row r="280" s="224" customFormat="1" x14ac:dyDescent="0.2"/>
    <row r="281" s="224" customFormat="1" x14ac:dyDescent="0.2"/>
    <row r="282" s="224" customFormat="1" x14ac:dyDescent="0.2"/>
    <row r="283" s="224" customFormat="1" x14ac:dyDescent="0.2"/>
    <row r="284" s="224" customFormat="1" x14ac:dyDescent="0.2"/>
    <row r="285" s="224" customFormat="1" x14ac:dyDescent="0.2"/>
    <row r="286" s="224" customFormat="1" x14ac:dyDescent="0.2"/>
    <row r="287" s="224" customFormat="1" x14ac:dyDescent="0.2"/>
    <row r="288" s="224" customFormat="1" x14ac:dyDescent="0.2"/>
    <row r="289" s="224" customFormat="1" x14ac:dyDescent="0.2"/>
    <row r="290" s="224" customFormat="1" x14ac:dyDescent="0.2"/>
    <row r="291" s="224" customFormat="1" x14ac:dyDescent="0.2"/>
    <row r="292" s="224" customFormat="1" x14ac:dyDescent="0.2"/>
    <row r="293" s="224" customFormat="1" x14ac:dyDescent="0.2"/>
    <row r="294" s="224" customFormat="1" x14ac:dyDescent="0.2"/>
    <row r="295" s="224" customFormat="1" x14ac:dyDescent="0.2"/>
    <row r="296" s="224" customFormat="1" x14ac:dyDescent="0.2"/>
    <row r="297" s="224" customFormat="1" x14ac:dyDescent="0.2"/>
    <row r="298" s="224" customFormat="1" x14ac:dyDescent="0.2"/>
    <row r="299" s="224" customFormat="1" x14ac:dyDescent="0.2"/>
    <row r="300" s="224" customFormat="1" x14ac:dyDescent="0.2"/>
    <row r="301" s="224" customFormat="1" x14ac:dyDescent="0.2"/>
    <row r="302" s="224" customFormat="1" x14ac:dyDescent="0.2"/>
    <row r="303" s="224" customFormat="1" x14ac:dyDescent="0.2"/>
    <row r="304" s="224" customFormat="1" x14ac:dyDescent="0.2"/>
    <row r="305" s="224" customFormat="1" x14ac:dyDescent="0.2"/>
    <row r="306" s="224" customFormat="1" x14ac:dyDescent="0.2"/>
    <row r="307" s="224" customFormat="1" x14ac:dyDescent="0.2"/>
    <row r="308" s="224" customFormat="1" x14ac:dyDescent="0.2"/>
    <row r="309" s="224" customFormat="1" x14ac:dyDescent="0.2"/>
    <row r="310" s="224" customFormat="1" x14ac:dyDescent="0.2"/>
    <row r="311" s="224" customFormat="1" x14ac:dyDescent="0.2"/>
    <row r="312" s="224" customFormat="1" x14ac:dyDescent="0.2"/>
    <row r="313" s="224" customFormat="1" x14ac:dyDescent="0.2"/>
    <row r="314" s="224" customFormat="1" x14ac:dyDescent="0.2"/>
    <row r="315" s="224" customFormat="1" x14ac:dyDescent="0.2"/>
    <row r="316" s="224" customFormat="1" x14ac:dyDescent="0.2"/>
    <row r="317" s="224" customFormat="1" x14ac:dyDescent="0.2"/>
    <row r="318" s="224" customFormat="1" x14ac:dyDescent="0.2"/>
    <row r="319" s="224" customFormat="1" x14ac:dyDescent="0.2"/>
    <row r="320" s="224" customFormat="1" x14ac:dyDescent="0.2"/>
    <row r="321" s="224" customFormat="1" x14ac:dyDescent="0.2"/>
    <row r="322" s="224" customFormat="1" x14ac:dyDescent="0.2"/>
    <row r="323" s="224" customFormat="1" x14ac:dyDescent="0.2"/>
    <row r="324" s="224" customFormat="1" x14ac:dyDescent="0.2"/>
    <row r="325" s="224" customFormat="1" x14ac:dyDescent="0.2"/>
    <row r="326" s="224" customFormat="1" x14ac:dyDescent="0.2"/>
    <row r="327" s="224" customFormat="1" x14ac:dyDescent="0.2"/>
    <row r="328" s="224" customFormat="1" x14ac:dyDescent="0.2"/>
    <row r="329" s="224" customFormat="1" x14ac:dyDescent="0.2"/>
    <row r="330" s="224" customFormat="1" x14ac:dyDescent="0.2"/>
    <row r="331" s="224" customFormat="1" x14ac:dyDescent="0.2"/>
    <row r="332" s="224" customFormat="1" x14ac:dyDescent="0.2"/>
    <row r="333" s="224" customFormat="1" x14ac:dyDescent="0.2"/>
    <row r="334" s="224" customFormat="1" x14ac:dyDescent="0.2"/>
    <row r="335" s="224" customFormat="1" x14ac:dyDescent="0.2"/>
    <row r="336" s="224" customFormat="1" x14ac:dyDescent="0.2"/>
    <row r="337" s="224" customFormat="1" x14ac:dyDescent="0.2"/>
    <row r="338" s="224" customFormat="1" x14ac:dyDescent="0.2"/>
    <row r="339" s="224" customFormat="1" x14ac:dyDescent="0.2"/>
    <row r="340" s="224" customFormat="1" x14ac:dyDescent="0.2"/>
    <row r="341" s="224" customFormat="1" x14ac:dyDescent="0.2"/>
    <row r="342" s="224" customFormat="1" x14ac:dyDescent="0.2"/>
    <row r="343" s="224" customFormat="1" x14ac:dyDescent="0.2"/>
    <row r="344" s="224" customFormat="1" x14ac:dyDescent="0.2"/>
    <row r="345" s="224" customFormat="1" x14ac:dyDescent="0.2"/>
    <row r="346" s="224" customFormat="1" x14ac:dyDescent="0.2"/>
    <row r="347" s="224" customFormat="1" x14ac:dyDescent="0.2"/>
    <row r="348" s="224" customFormat="1" x14ac:dyDescent="0.2"/>
    <row r="349" s="224" customFormat="1" x14ac:dyDescent="0.2"/>
    <row r="350" s="224" customFormat="1" x14ac:dyDescent="0.2"/>
    <row r="351" s="224" customFormat="1" x14ac:dyDescent="0.2"/>
    <row r="352" s="224" customFormat="1" x14ac:dyDescent="0.2"/>
    <row r="353" s="224" customFormat="1" x14ac:dyDescent="0.2"/>
    <row r="354" s="224" customFormat="1" x14ac:dyDescent="0.2"/>
    <row r="355" s="224" customFormat="1" x14ac:dyDescent="0.2"/>
    <row r="356" s="224" customFormat="1" x14ac:dyDescent="0.2"/>
    <row r="357" s="224" customFormat="1" x14ac:dyDescent="0.2"/>
    <row r="358" s="224" customFormat="1" x14ac:dyDescent="0.2"/>
    <row r="359" s="224" customFormat="1" x14ac:dyDescent="0.2"/>
    <row r="360" s="224" customFormat="1" x14ac:dyDescent="0.2"/>
    <row r="361" s="224" customFormat="1" x14ac:dyDescent="0.2"/>
    <row r="362" s="224" customFormat="1" x14ac:dyDescent="0.2"/>
    <row r="363" s="224" customFormat="1" x14ac:dyDescent="0.2"/>
    <row r="364" s="224" customFormat="1" x14ac:dyDescent="0.2"/>
    <row r="365" s="224" customFormat="1" x14ac:dyDescent="0.2"/>
    <row r="366" s="224" customFormat="1" x14ac:dyDescent="0.2"/>
    <row r="367" s="224" customFormat="1" x14ac:dyDescent="0.2"/>
    <row r="368" s="224" customFormat="1" x14ac:dyDescent="0.2"/>
    <row r="369" s="224" customFormat="1" x14ac:dyDescent="0.2"/>
    <row r="370" s="224" customFormat="1" x14ac:dyDescent="0.2"/>
    <row r="371" s="224" customFormat="1" x14ac:dyDescent="0.2"/>
    <row r="372" s="224" customFormat="1" x14ac:dyDescent="0.2"/>
    <row r="373" s="224" customFormat="1" x14ac:dyDescent="0.2"/>
    <row r="374" s="224" customFormat="1" x14ac:dyDescent="0.2"/>
    <row r="375" s="224" customFormat="1" x14ac:dyDescent="0.2"/>
    <row r="376" s="224" customFormat="1" x14ac:dyDescent="0.2"/>
    <row r="377" s="224" customFormat="1" x14ac:dyDescent="0.2"/>
    <row r="378" s="224" customFormat="1" x14ac:dyDescent="0.2"/>
    <row r="379" s="224" customFormat="1" x14ac:dyDescent="0.2"/>
    <row r="380" s="224" customFormat="1" x14ac:dyDescent="0.2"/>
    <row r="381" s="224" customFormat="1" x14ac:dyDescent="0.2"/>
    <row r="382" s="224" customFormat="1" x14ac:dyDescent="0.2"/>
    <row r="383" s="224" customFormat="1" x14ac:dyDescent="0.2"/>
    <row r="384" s="224" customFormat="1" x14ac:dyDescent="0.2"/>
    <row r="385" s="224" customFormat="1" x14ac:dyDescent="0.2"/>
    <row r="386" s="224" customFormat="1" x14ac:dyDescent="0.2"/>
    <row r="387" s="224" customFormat="1" x14ac:dyDescent="0.2"/>
    <row r="388" s="224" customFormat="1" x14ac:dyDescent="0.2"/>
    <row r="389" s="224" customFormat="1" x14ac:dyDescent="0.2"/>
    <row r="390" s="224" customFormat="1" x14ac:dyDescent="0.2"/>
    <row r="391" s="224" customFormat="1" x14ac:dyDescent="0.2"/>
    <row r="392" s="224" customFormat="1" x14ac:dyDescent="0.2"/>
    <row r="393" s="224" customFormat="1" x14ac:dyDescent="0.2"/>
    <row r="394" s="224" customFormat="1" x14ac:dyDescent="0.2"/>
    <row r="395" s="224" customFormat="1" x14ac:dyDescent="0.2"/>
    <row r="396" s="224" customFormat="1" x14ac:dyDescent="0.2"/>
    <row r="397" s="224" customFormat="1" x14ac:dyDescent="0.2"/>
    <row r="398" s="224" customFormat="1" x14ac:dyDescent="0.2"/>
    <row r="399" s="224" customFormat="1" x14ac:dyDescent="0.2"/>
    <row r="400" s="224" customFormat="1" x14ac:dyDescent="0.2"/>
    <row r="401" s="224" customFormat="1" x14ac:dyDescent="0.2"/>
    <row r="402" s="224" customFormat="1" x14ac:dyDescent="0.2"/>
    <row r="403" s="224" customFormat="1" x14ac:dyDescent="0.2"/>
    <row r="404" s="224" customFormat="1" x14ac:dyDescent="0.2"/>
    <row r="405" s="224" customFormat="1" x14ac:dyDescent="0.2"/>
    <row r="406" s="224" customFormat="1" x14ac:dyDescent="0.2"/>
    <row r="407" s="224" customFormat="1" x14ac:dyDescent="0.2"/>
    <row r="408" s="224" customFormat="1" x14ac:dyDescent="0.2"/>
    <row r="409" s="224" customFormat="1" x14ac:dyDescent="0.2"/>
    <row r="410" s="224" customFormat="1" x14ac:dyDescent="0.2"/>
    <row r="411" s="224" customFormat="1" x14ac:dyDescent="0.2"/>
    <row r="412" s="224" customFormat="1" x14ac:dyDescent="0.2"/>
    <row r="413" s="224" customFormat="1" x14ac:dyDescent="0.2"/>
    <row r="414" s="224" customFormat="1" x14ac:dyDescent="0.2"/>
    <row r="415" s="224" customFormat="1" x14ac:dyDescent="0.2"/>
    <row r="416" s="224" customFormat="1" x14ac:dyDescent="0.2"/>
    <row r="417" s="224" customFormat="1" x14ac:dyDescent="0.2"/>
    <row r="418" s="224" customFormat="1" x14ac:dyDescent="0.2"/>
    <row r="419" s="224" customFormat="1" x14ac:dyDescent="0.2"/>
    <row r="420" s="224" customFormat="1" x14ac:dyDescent="0.2"/>
    <row r="421" s="224" customFormat="1" x14ac:dyDescent="0.2"/>
    <row r="422" s="224" customFormat="1" x14ac:dyDescent="0.2"/>
    <row r="423" s="224" customFormat="1" x14ac:dyDescent="0.2"/>
    <row r="424" s="224" customFormat="1" x14ac:dyDescent="0.2"/>
    <row r="425" s="224" customFormat="1" x14ac:dyDescent="0.2"/>
    <row r="426" s="224" customFormat="1" x14ac:dyDescent="0.2"/>
    <row r="427" s="224" customFormat="1" x14ac:dyDescent="0.2"/>
    <row r="428" s="224" customFormat="1" x14ac:dyDescent="0.2"/>
    <row r="429" s="224" customFormat="1" x14ac:dyDescent="0.2"/>
    <row r="430" s="224" customFormat="1" x14ac:dyDescent="0.2"/>
    <row r="431" s="224" customFormat="1" x14ac:dyDescent="0.2"/>
    <row r="432" s="224" customFormat="1" x14ac:dyDescent="0.2"/>
    <row r="433" s="224" customFormat="1" x14ac:dyDescent="0.2"/>
    <row r="434" s="224" customFormat="1" x14ac:dyDescent="0.2"/>
    <row r="435" s="224" customFormat="1" x14ac:dyDescent="0.2"/>
    <row r="436" s="224" customFormat="1" x14ac:dyDescent="0.2"/>
    <row r="437" s="224" customFormat="1" x14ac:dyDescent="0.2"/>
    <row r="438" s="224" customFormat="1" x14ac:dyDescent="0.2"/>
    <row r="439" s="224" customFormat="1" x14ac:dyDescent="0.2"/>
    <row r="440" s="224" customFormat="1" x14ac:dyDescent="0.2"/>
    <row r="441" s="224" customFormat="1" x14ac:dyDescent="0.2"/>
    <row r="442" s="224" customFormat="1" x14ac:dyDescent="0.2"/>
    <row r="443" s="224" customFormat="1" x14ac:dyDescent="0.2"/>
    <row r="444" s="224" customFormat="1" x14ac:dyDescent="0.2"/>
    <row r="445" s="224" customFormat="1" x14ac:dyDescent="0.2"/>
    <row r="446" s="224" customFormat="1" x14ac:dyDescent="0.2"/>
    <row r="447" s="224" customFormat="1" x14ac:dyDescent="0.2"/>
    <row r="448" s="224" customFormat="1" x14ac:dyDescent="0.2"/>
    <row r="449" s="224" customFormat="1" x14ac:dyDescent="0.2"/>
    <row r="450" s="224" customFormat="1" x14ac:dyDescent="0.2"/>
    <row r="451" s="224" customFormat="1" x14ac:dyDescent="0.2"/>
    <row r="452" s="224" customFormat="1" x14ac:dyDescent="0.2"/>
    <row r="453" s="224" customFormat="1" x14ac:dyDescent="0.2"/>
    <row r="454" s="224" customFormat="1" x14ac:dyDescent="0.2"/>
    <row r="455" s="224" customFormat="1" x14ac:dyDescent="0.2"/>
    <row r="456" s="224" customFormat="1" x14ac:dyDescent="0.2"/>
    <row r="457" s="224" customFormat="1" x14ac:dyDescent="0.2"/>
    <row r="458" s="224" customFormat="1" x14ac:dyDescent="0.2"/>
    <row r="459" s="224" customFormat="1" x14ac:dyDescent="0.2"/>
    <row r="460" s="224" customFormat="1" x14ac:dyDescent="0.2"/>
    <row r="461" s="224" customFormat="1" x14ac:dyDescent="0.2"/>
    <row r="462" s="224" customFormat="1" x14ac:dyDescent="0.2"/>
    <row r="463" s="224" customFormat="1" x14ac:dyDescent="0.2"/>
    <row r="464" s="224" customFormat="1" x14ac:dyDescent="0.2"/>
    <row r="465" s="224" customFormat="1" x14ac:dyDescent="0.2"/>
    <row r="466" s="224" customFormat="1" x14ac:dyDescent="0.2"/>
    <row r="467" s="224" customFormat="1" x14ac:dyDescent="0.2"/>
    <row r="468" s="224" customFormat="1" x14ac:dyDescent="0.2"/>
    <row r="469" s="224" customFormat="1" x14ac:dyDescent="0.2"/>
    <row r="470" s="224" customFormat="1" x14ac:dyDescent="0.2"/>
    <row r="471" s="224" customFormat="1" x14ac:dyDescent="0.2"/>
    <row r="472" s="224" customFormat="1" x14ac:dyDescent="0.2"/>
    <row r="473" s="224" customFormat="1" x14ac:dyDescent="0.2"/>
    <row r="474" s="224" customFormat="1" x14ac:dyDescent="0.2"/>
    <row r="475" s="224" customFormat="1" x14ac:dyDescent="0.2"/>
    <row r="476" s="224" customFormat="1" x14ac:dyDescent="0.2"/>
    <row r="477" s="224" customFormat="1" x14ac:dyDescent="0.2"/>
    <row r="478" s="224" customFormat="1" x14ac:dyDescent="0.2"/>
    <row r="479" s="224" customFormat="1" x14ac:dyDescent="0.2"/>
    <row r="480" s="224" customFormat="1" x14ac:dyDescent="0.2"/>
    <row r="481" s="224" customFormat="1" x14ac:dyDescent="0.2"/>
    <row r="482" s="224" customFormat="1" x14ac:dyDescent="0.2"/>
    <row r="483" s="224" customFormat="1" x14ac:dyDescent="0.2"/>
    <row r="484" s="224" customFormat="1" x14ac:dyDescent="0.2"/>
    <row r="485" s="224" customFormat="1" x14ac:dyDescent="0.2"/>
    <row r="486" s="224" customFormat="1" x14ac:dyDescent="0.2"/>
    <row r="487" s="224" customFormat="1" x14ac:dyDescent="0.2"/>
    <row r="488" s="224" customFormat="1" x14ac:dyDescent="0.2"/>
    <row r="489" s="224" customFormat="1" x14ac:dyDescent="0.2"/>
    <row r="490" s="224" customFormat="1" x14ac:dyDescent="0.2"/>
    <row r="491" s="224" customFormat="1" x14ac:dyDescent="0.2"/>
    <row r="492" s="224" customFormat="1" x14ac:dyDescent="0.2"/>
    <row r="493" s="224" customFormat="1" x14ac:dyDescent="0.2"/>
    <row r="494" s="224" customFormat="1" x14ac:dyDescent="0.2"/>
    <row r="495" s="224" customFormat="1" x14ac:dyDescent="0.2"/>
    <row r="496" s="224" customFormat="1" x14ac:dyDescent="0.2"/>
    <row r="497" s="224" customFormat="1" x14ac:dyDescent="0.2"/>
    <row r="498" s="224" customFormat="1" x14ac:dyDescent="0.2"/>
    <row r="499" s="224" customFormat="1" x14ac:dyDescent="0.2"/>
    <row r="500" s="224" customFormat="1" x14ac:dyDescent="0.2"/>
    <row r="501" s="224" customFormat="1" x14ac:dyDescent="0.2"/>
    <row r="502" s="224" customFormat="1" x14ac:dyDescent="0.2"/>
    <row r="503" s="224" customFormat="1" x14ac:dyDescent="0.2"/>
    <row r="504" s="224" customFormat="1" x14ac:dyDescent="0.2"/>
    <row r="505" s="224" customFormat="1" x14ac:dyDescent="0.2"/>
    <row r="506" s="224" customFormat="1" x14ac:dyDescent="0.2"/>
    <row r="507" s="224" customFormat="1" x14ac:dyDescent="0.2"/>
    <row r="508" s="224" customFormat="1" x14ac:dyDescent="0.2"/>
    <row r="509" s="224" customFormat="1" x14ac:dyDescent="0.2"/>
    <row r="510" s="224" customFormat="1" x14ac:dyDescent="0.2"/>
    <row r="511" s="224" customFormat="1" x14ac:dyDescent="0.2"/>
    <row r="512" s="224" customFormat="1" x14ac:dyDescent="0.2"/>
    <row r="513" s="224" customFormat="1" x14ac:dyDescent="0.2"/>
    <row r="514" s="224" customFormat="1" x14ac:dyDescent="0.2"/>
    <row r="515" s="224" customFormat="1" x14ac:dyDescent="0.2"/>
    <row r="516" s="224" customFormat="1" x14ac:dyDescent="0.2"/>
    <row r="517" s="224" customFormat="1" x14ac:dyDescent="0.2"/>
    <row r="518" s="224" customFormat="1" x14ac:dyDescent="0.2"/>
    <row r="519" s="224" customFormat="1" x14ac:dyDescent="0.2"/>
    <row r="520" s="224" customFormat="1" x14ac:dyDescent="0.2"/>
    <row r="521" s="224" customFormat="1" x14ac:dyDescent="0.2"/>
    <row r="522" s="224" customFormat="1" x14ac:dyDescent="0.2"/>
    <row r="523" s="224" customFormat="1" x14ac:dyDescent="0.2"/>
    <row r="524" s="224" customFormat="1" x14ac:dyDescent="0.2"/>
    <row r="525" s="224" customFormat="1" x14ac:dyDescent="0.2"/>
    <row r="526" s="224" customFormat="1" x14ac:dyDescent="0.2"/>
    <row r="527" s="224" customFormat="1" x14ac:dyDescent="0.2"/>
    <row r="528" s="224" customFormat="1" x14ac:dyDescent="0.2"/>
    <row r="529" s="224" customFormat="1" x14ac:dyDescent="0.2"/>
    <row r="530" s="224" customFormat="1" x14ac:dyDescent="0.2"/>
    <row r="531" s="224" customFormat="1" x14ac:dyDescent="0.2"/>
    <row r="532" s="224" customFormat="1" x14ac:dyDescent="0.2"/>
    <row r="533" s="224" customFormat="1" x14ac:dyDescent="0.2"/>
    <row r="534" s="224" customFormat="1" x14ac:dyDescent="0.2"/>
    <row r="535" s="224" customFormat="1" x14ac:dyDescent="0.2"/>
    <row r="536" s="224" customFormat="1" x14ac:dyDescent="0.2"/>
    <row r="537" s="224" customFormat="1" x14ac:dyDescent="0.2"/>
    <row r="538" s="224" customFormat="1" x14ac:dyDescent="0.2"/>
    <row r="539" s="224" customFormat="1" x14ac:dyDescent="0.2"/>
    <row r="540" s="224" customFormat="1" x14ac:dyDescent="0.2"/>
    <row r="541" s="224" customFormat="1" x14ac:dyDescent="0.2"/>
    <row r="542" s="224" customFormat="1" x14ac:dyDescent="0.2"/>
    <row r="543" s="224" customFormat="1" x14ac:dyDescent="0.2"/>
    <row r="544" s="224" customFormat="1" x14ac:dyDescent="0.2"/>
    <row r="545" s="224" customFormat="1" x14ac:dyDescent="0.2"/>
    <row r="546" s="224" customFormat="1" x14ac:dyDescent="0.2"/>
    <row r="547" s="224" customFormat="1" x14ac:dyDescent="0.2"/>
    <row r="548" s="224" customFormat="1" x14ac:dyDescent="0.2"/>
    <row r="549" s="224" customFormat="1" x14ac:dyDescent="0.2"/>
    <row r="550" s="224" customFormat="1" x14ac:dyDescent="0.2"/>
    <row r="551" s="224" customFormat="1" x14ac:dyDescent="0.2"/>
    <row r="552" s="224" customFormat="1" x14ac:dyDescent="0.2"/>
    <row r="553" s="224" customFormat="1" x14ac:dyDescent="0.2"/>
    <row r="554" s="224" customFormat="1" x14ac:dyDescent="0.2"/>
    <row r="555" s="224" customFormat="1" x14ac:dyDescent="0.2"/>
    <row r="556" s="224" customFormat="1" x14ac:dyDescent="0.2"/>
    <row r="557" s="224" customFormat="1" x14ac:dyDescent="0.2"/>
    <row r="558" s="224" customFormat="1" x14ac:dyDescent="0.2"/>
    <row r="559" s="224" customFormat="1" x14ac:dyDescent="0.2"/>
    <row r="560" s="224" customFormat="1" x14ac:dyDescent="0.2"/>
    <row r="561" s="224" customFormat="1" x14ac:dyDescent="0.2"/>
    <row r="562" s="224" customFormat="1" x14ac:dyDescent="0.2"/>
    <row r="563" s="224" customFormat="1" x14ac:dyDescent="0.2"/>
    <row r="564" s="224" customFormat="1" x14ac:dyDescent="0.2"/>
    <row r="565" s="224" customFormat="1" x14ac:dyDescent="0.2"/>
    <row r="566" s="224" customFormat="1" x14ac:dyDescent="0.2"/>
    <row r="567" s="224" customFormat="1" x14ac:dyDescent="0.2"/>
    <row r="568" s="224" customFormat="1" x14ac:dyDescent="0.2"/>
    <row r="569" s="224" customFormat="1" x14ac:dyDescent="0.2"/>
    <row r="570" s="224" customFormat="1" x14ac:dyDescent="0.2"/>
    <row r="571" s="224" customFormat="1" x14ac:dyDescent="0.2"/>
    <row r="572" s="224" customFormat="1" x14ac:dyDescent="0.2"/>
    <row r="573" s="224" customFormat="1" x14ac:dyDescent="0.2"/>
    <row r="574" s="224" customFormat="1" x14ac:dyDescent="0.2"/>
    <row r="575" s="224" customFormat="1" x14ac:dyDescent="0.2"/>
    <row r="576" s="224" customFormat="1" x14ac:dyDescent="0.2"/>
    <row r="577" s="224" customFormat="1" x14ac:dyDescent="0.2"/>
    <row r="578" s="224" customFormat="1" x14ac:dyDescent="0.2"/>
    <row r="579" s="224" customFormat="1" x14ac:dyDescent="0.2"/>
    <row r="580" s="224" customFormat="1" x14ac:dyDescent="0.2"/>
    <row r="581" s="224" customFormat="1" x14ac:dyDescent="0.2"/>
    <row r="582" s="224" customFormat="1" x14ac:dyDescent="0.2"/>
    <row r="583" s="224" customFormat="1" x14ac:dyDescent="0.2"/>
    <row r="584" s="224" customFormat="1" x14ac:dyDescent="0.2"/>
    <row r="585" s="224" customFormat="1" x14ac:dyDescent="0.2"/>
    <row r="586" s="224" customFormat="1" x14ac:dyDescent="0.2"/>
    <row r="587" s="224" customFormat="1" x14ac:dyDescent="0.2"/>
    <row r="588" s="224" customFormat="1" x14ac:dyDescent="0.2"/>
    <row r="589" s="224" customFormat="1" x14ac:dyDescent="0.2"/>
    <row r="590" s="224" customFormat="1" x14ac:dyDescent="0.2"/>
    <row r="591" s="224" customFormat="1" x14ac:dyDescent="0.2"/>
    <row r="592" s="224" customFormat="1" x14ac:dyDescent="0.2"/>
    <row r="593" s="224" customFormat="1" x14ac:dyDescent="0.2"/>
    <row r="594" s="224" customFormat="1" x14ac:dyDescent="0.2"/>
    <row r="595" s="224" customFormat="1" x14ac:dyDescent="0.2"/>
    <row r="596" s="224" customFormat="1" x14ac:dyDescent="0.2"/>
    <row r="597" s="224" customFormat="1" x14ac:dyDescent="0.2"/>
    <row r="598" s="224" customFormat="1" x14ac:dyDescent="0.2"/>
    <row r="599" s="224" customFormat="1" x14ac:dyDescent="0.2"/>
    <row r="600" s="224" customFormat="1" x14ac:dyDescent="0.2"/>
    <row r="601" s="224" customFormat="1" x14ac:dyDescent="0.2"/>
    <row r="602" s="224" customFormat="1" x14ac:dyDescent="0.2"/>
    <row r="603" s="224" customFormat="1" x14ac:dyDescent="0.2"/>
    <row r="604" s="224" customFormat="1" x14ac:dyDescent="0.2"/>
    <row r="605" s="224" customFormat="1" x14ac:dyDescent="0.2"/>
    <row r="606" s="224" customFormat="1" x14ac:dyDescent="0.2"/>
    <row r="607" s="224" customFormat="1" x14ac:dyDescent="0.2"/>
    <row r="608" s="224" customFormat="1" x14ac:dyDescent="0.2"/>
    <row r="609" s="224" customFormat="1" x14ac:dyDescent="0.2"/>
    <row r="610" s="224" customFormat="1" x14ac:dyDescent="0.2"/>
    <row r="611" s="224" customFormat="1" x14ac:dyDescent="0.2"/>
    <row r="612" s="224" customFormat="1" x14ac:dyDescent="0.2"/>
    <row r="613" s="224" customFormat="1" x14ac:dyDescent="0.2"/>
    <row r="614" s="224" customFormat="1" x14ac:dyDescent="0.2"/>
    <row r="615" s="224" customFormat="1" x14ac:dyDescent="0.2"/>
    <row r="616" s="224" customFormat="1" x14ac:dyDescent="0.2"/>
    <row r="617" s="224" customFormat="1" x14ac:dyDescent="0.2"/>
    <row r="618" s="224" customFormat="1" x14ac:dyDescent="0.2"/>
    <row r="619" s="224" customFormat="1" x14ac:dyDescent="0.2"/>
    <row r="620" s="224" customFormat="1" x14ac:dyDescent="0.2"/>
    <row r="621" s="224" customFormat="1" x14ac:dyDescent="0.2"/>
    <row r="622" s="224" customFormat="1" x14ac:dyDescent="0.2"/>
    <row r="623" s="224" customFormat="1" x14ac:dyDescent="0.2"/>
    <row r="624" s="224" customFormat="1" x14ac:dyDescent="0.2"/>
    <row r="625" s="224" customFormat="1" x14ac:dyDescent="0.2"/>
    <row r="626" s="224" customFormat="1" x14ac:dyDescent="0.2"/>
    <row r="627" s="224" customFormat="1" x14ac:dyDescent="0.2"/>
    <row r="628" s="224" customFormat="1" x14ac:dyDescent="0.2"/>
    <row r="629" s="224" customFormat="1" x14ac:dyDescent="0.2"/>
    <row r="630" s="224" customFormat="1" x14ac:dyDescent="0.2"/>
    <row r="631" s="224" customFormat="1" x14ac:dyDescent="0.2"/>
    <row r="632" s="224" customFormat="1" x14ac:dyDescent="0.2"/>
    <row r="633" s="224" customFormat="1" x14ac:dyDescent="0.2"/>
    <row r="634" s="224" customFormat="1" x14ac:dyDescent="0.2"/>
    <row r="635" s="224" customFormat="1" x14ac:dyDescent="0.2"/>
    <row r="636" s="224" customFormat="1" x14ac:dyDescent="0.2"/>
    <row r="637" s="224" customFormat="1" x14ac:dyDescent="0.2"/>
    <row r="638" s="224" customFormat="1" x14ac:dyDescent="0.2"/>
    <row r="639" s="224" customFormat="1" x14ac:dyDescent="0.2"/>
    <row r="640" s="224" customFormat="1" x14ac:dyDescent="0.2"/>
    <row r="641" s="224" customFormat="1" x14ac:dyDescent="0.2"/>
    <row r="642" s="224" customFormat="1" x14ac:dyDescent="0.2"/>
    <row r="643" s="224" customFormat="1" x14ac:dyDescent="0.2"/>
    <row r="644" s="224" customFormat="1" x14ac:dyDescent="0.2"/>
    <row r="645" s="224" customFormat="1" x14ac:dyDescent="0.2"/>
    <row r="646" s="224" customFormat="1" x14ac:dyDescent="0.2"/>
    <row r="647" s="224" customFormat="1" x14ac:dyDescent="0.2"/>
    <row r="648" s="224" customFormat="1" x14ac:dyDescent="0.2"/>
    <row r="649" s="224" customFormat="1" x14ac:dyDescent="0.2"/>
    <row r="650" s="224" customFormat="1" x14ac:dyDescent="0.2"/>
    <row r="651" s="224" customFormat="1" x14ac:dyDescent="0.2"/>
    <row r="652" s="224" customFormat="1" x14ac:dyDescent="0.2"/>
    <row r="653" s="224" customFormat="1" x14ac:dyDescent="0.2"/>
    <row r="654" s="224" customFormat="1" x14ac:dyDescent="0.2"/>
    <row r="655" s="224" customFormat="1" x14ac:dyDescent="0.2"/>
    <row r="656" s="224" customFormat="1" x14ac:dyDescent="0.2"/>
    <row r="657" s="224" customFormat="1" x14ac:dyDescent="0.2"/>
    <row r="658" s="224" customFormat="1" x14ac:dyDescent="0.2"/>
    <row r="659" s="224" customFormat="1" x14ac:dyDescent="0.2"/>
    <row r="660" s="224" customFormat="1" x14ac:dyDescent="0.2"/>
    <row r="661" s="224" customFormat="1" x14ac:dyDescent="0.2"/>
    <row r="662" s="224" customFormat="1" x14ac:dyDescent="0.2"/>
    <row r="663" s="224" customFormat="1" x14ac:dyDescent="0.2"/>
    <row r="664" s="224" customFormat="1" x14ac:dyDescent="0.2"/>
    <row r="665" s="224" customFormat="1" x14ac:dyDescent="0.2"/>
    <row r="666" s="224" customFormat="1" x14ac:dyDescent="0.2"/>
    <row r="667" s="224" customFormat="1" x14ac:dyDescent="0.2"/>
    <row r="668" s="224" customFormat="1" x14ac:dyDescent="0.2"/>
    <row r="669" s="224" customFormat="1" x14ac:dyDescent="0.2"/>
    <row r="670" s="224" customFormat="1" x14ac:dyDescent="0.2"/>
    <row r="671" s="224" customFormat="1" x14ac:dyDescent="0.2"/>
    <row r="672" s="224" customFormat="1" x14ac:dyDescent="0.2"/>
    <row r="673" s="224" customFormat="1" x14ac:dyDescent="0.2"/>
    <row r="674" s="224" customFormat="1" x14ac:dyDescent="0.2"/>
    <row r="675" s="224" customFormat="1" x14ac:dyDescent="0.2"/>
    <row r="676" s="224" customFormat="1" x14ac:dyDescent="0.2"/>
    <row r="677" s="224" customFormat="1" x14ac:dyDescent="0.2"/>
    <row r="678" s="224" customFormat="1" x14ac:dyDescent="0.2"/>
    <row r="679" s="224" customFormat="1" x14ac:dyDescent="0.2"/>
    <row r="680" s="224" customFormat="1" x14ac:dyDescent="0.2"/>
    <row r="681" s="224" customFormat="1" x14ac:dyDescent="0.2"/>
    <row r="682" s="224" customFormat="1" x14ac:dyDescent="0.2"/>
    <row r="683" s="224" customFormat="1" x14ac:dyDescent="0.2"/>
    <row r="684" s="224" customFormat="1" x14ac:dyDescent="0.2"/>
    <row r="685" s="224" customFormat="1" x14ac:dyDescent="0.2"/>
    <row r="686" s="224" customFormat="1" x14ac:dyDescent="0.2"/>
    <row r="687" s="224" customFormat="1" x14ac:dyDescent="0.2"/>
    <row r="688" s="224" customFormat="1" x14ac:dyDescent="0.2"/>
    <row r="689" s="224" customFormat="1" x14ac:dyDescent="0.2"/>
    <row r="690" s="224" customFormat="1" x14ac:dyDescent="0.2"/>
    <row r="691" s="224" customFormat="1" x14ac:dyDescent="0.2"/>
    <row r="692" s="224" customFormat="1" x14ac:dyDescent="0.2"/>
    <row r="693" s="224" customFormat="1" x14ac:dyDescent="0.2"/>
    <row r="694" s="224" customFormat="1" x14ac:dyDescent="0.2"/>
    <row r="695" s="224" customFormat="1" x14ac:dyDescent="0.2"/>
    <row r="696" s="224" customFormat="1" x14ac:dyDescent="0.2"/>
    <row r="697" s="224" customFormat="1" x14ac:dyDescent="0.2"/>
    <row r="698" s="224" customFormat="1" x14ac:dyDescent="0.2"/>
    <row r="699" s="224" customFormat="1" x14ac:dyDescent="0.2"/>
    <row r="700" s="224" customFormat="1" x14ac:dyDescent="0.2"/>
    <row r="701" s="224" customFormat="1" x14ac:dyDescent="0.2"/>
    <row r="702" s="224" customFormat="1" x14ac:dyDescent="0.2"/>
    <row r="703" s="224" customFormat="1" x14ac:dyDescent="0.2"/>
    <row r="704" s="224" customFormat="1" x14ac:dyDescent="0.2"/>
    <row r="705" s="224" customFormat="1" x14ac:dyDescent="0.2"/>
    <row r="706" s="224" customFormat="1" x14ac:dyDescent="0.2"/>
    <row r="707" s="224" customFormat="1" x14ac:dyDescent="0.2"/>
    <row r="708" s="224" customFormat="1" x14ac:dyDescent="0.2"/>
    <row r="709" s="224" customFormat="1" x14ac:dyDescent="0.2"/>
    <row r="710" s="224" customFormat="1" x14ac:dyDescent="0.2"/>
    <row r="711" s="224" customFormat="1" x14ac:dyDescent="0.2"/>
    <row r="712" s="224" customFormat="1" x14ac:dyDescent="0.2"/>
    <row r="713" s="224" customFormat="1" x14ac:dyDescent="0.2"/>
    <row r="714" s="224" customFormat="1" x14ac:dyDescent="0.2"/>
    <row r="715" s="224" customFormat="1" x14ac:dyDescent="0.2"/>
    <row r="716" s="224" customFormat="1" x14ac:dyDescent="0.2"/>
    <row r="717" s="224" customFormat="1" x14ac:dyDescent="0.2"/>
    <row r="718" s="224" customFormat="1" x14ac:dyDescent="0.2"/>
    <row r="719" s="224" customFormat="1" x14ac:dyDescent="0.2"/>
    <row r="720" s="224" customFormat="1" x14ac:dyDescent="0.2"/>
    <row r="721" s="224" customFormat="1" x14ac:dyDescent="0.2"/>
    <row r="722" s="224" customFormat="1" x14ac:dyDescent="0.2"/>
    <row r="723" s="224" customFormat="1" x14ac:dyDescent="0.2"/>
    <row r="724" s="224" customFormat="1" x14ac:dyDescent="0.2"/>
    <row r="725" s="224" customFormat="1" x14ac:dyDescent="0.2"/>
    <row r="726" s="224" customFormat="1" x14ac:dyDescent="0.2"/>
    <row r="727" s="224" customFormat="1" x14ac:dyDescent="0.2"/>
    <row r="728" s="224" customFormat="1" x14ac:dyDescent="0.2"/>
    <row r="729" s="224" customFormat="1" x14ac:dyDescent="0.2"/>
    <row r="730" s="224" customFormat="1" x14ac:dyDescent="0.2"/>
    <row r="731" s="224" customFormat="1" x14ac:dyDescent="0.2"/>
    <row r="732" s="224" customFormat="1" x14ac:dyDescent="0.2"/>
    <row r="733" s="224" customFormat="1" x14ac:dyDescent="0.2"/>
    <row r="734" s="224" customFormat="1" x14ac:dyDescent="0.2"/>
    <row r="735" s="224" customFormat="1" x14ac:dyDescent="0.2"/>
    <row r="736" s="224" customFormat="1" x14ac:dyDescent="0.2"/>
    <row r="737" s="224" customFormat="1" x14ac:dyDescent="0.2"/>
    <row r="738" s="224" customFormat="1" x14ac:dyDescent="0.2"/>
    <row r="739" s="224" customFormat="1" x14ac:dyDescent="0.2"/>
    <row r="740" s="224" customFormat="1" x14ac:dyDescent="0.2"/>
    <row r="741" s="224" customFormat="1" x14ac:dyDescent="0.2"/>
    <row r="742" s="224" customFormat="1" x14ac:dyDescent="0.2"/>
    <row r="743" s="224" customFormat="1" x14ac:dyDescent="0.2"/>
    <row r="744" s="224" customFormat="1" x14ac:dyDescent="0.2"/>
    <row r="745" s="224" customFormat="1" x14ac:dyDescent="0.2"/>
    <row r="746" s="224" customFormat="1" x14ac:dyDescent="0.2"/>
    <row r="747" s="224" customFormat="1" x14ac:dyDescent="0.2"/>
    <row r="748" s="224" customFormat="1" x14ac:dyDescent="0.2"/>
    <row r="749" s="224" customFormat="1" x14ac:dyDescent="0.2"/>
    <row r="750" s="224" customFormat="1" x14ac:dyDescent="0.2"/>
    <row r="751" s="224" customFormat="1" x14ac:dyDescent="0.2"/>
    <row r="752" s="224" customFormat="1" x14ac:dyDescent="0.2"/>
    <row r="753" s="224" customFormat="1" x14ac:dyDescent="0.2"/>
    <row r="754" s="224" customFormat="1" x14ac:dyDescent="0.2"/>
    <row r="755" s="224" customFormat="1" x14ac:dyDescent="0.2"/>
    <row r="756" s="224" customFormat="1" x14ac:dyDescent="0.2"/>
    <row r="757" s="224" customFormat="1" x14ac:dyDescent="0.2"/>
    <row r="758" s="224" customFormat="1" x14ac:dyDescent="0.2"/>
    <row r="759" s="224" customFormat="1" x14ac:dyDescent="0.2"/>
    <row r="760" s="224" customFormat="1" x14ac:dyDescent="0.2"/>
    <row r="761" s="224" customFormat="1" x14ac:dyDescent="0.2"/>
    <row r="762" s="224" customFormat="1" x14ac:dyDescent="0.2"/>
    <row r="763" s="224" customFormat="1" x14ac:dyDescent="0.2"/>
    <row r="764" s="224" customFormat="1" x14ac:dyDescent="0.2"/>
    <row r="765" s="224" customFormat="1" x14ac:dyDescent="0.2"/>
    <row r="766" s="224" customFormat="1" x14ac:dyDescent="0.2"/>
    <row r="767" s="224" customFormat="1" x14ac:dyDescent="0.2"/>
    <row r="768" s="224" customFormat="1" x14ac:dyDescent="0.2"/>
    <row r="769" s="224" customFormat="1" x14ac:dyDescent="0.2"/>
    <row r="770" s="224" customFormat="1" x14ac:dyDescent="0.2"/>
    <row r="771" s="224" customFormat="1" x14ac:dyDescent="0.2"/>
    <row r="772" s="224" customFormat="1" x14ac:dyDescent="0.2"/>
    <row r="773" s="224" customFormat="1" x14ac:dyDescent="0.2"/>
    <row r="774" s="224" customFormat="1" x14ac:dyDescent="0.2"/>
    <row r="775" s="224" customFormat="1" x14ac:dyDescent="0.2"/>
    <row r="776" s="224" customFormat="1" x14ac:dyDescent="0.2"/>
    <row r="777" s="224" customFormat="1" x14ac:dyDescent="0.2"/>
    <row r="778" s="224" customFormat="1" x14ac:dyDescent="0.2"/>
    <row r="779" s="224" customFormat="1" x14ac:dyDescent="0.2"/>
    <row r="780" s="224" customFormat="1" x14ac:dyDescent="0.2"/>
    <row r="781" s="224" customFormat="1" x14ac:dyDescent="0.2"/>
    <row r="782" s="224" customFormat="1" x14ac:dyDescent="0.2"/>
    <row r="783" s="224" customFormat="1" x14ac:dyDescent="0.2"/>
    <row r="784" s="224" customFormat="1" x14ac:dyDescent="0.2"/>
    <row r="785" s="224" customFormat="1" x14ac:dyDescent="0.2"/>
    <row r="786" s="224" customFormat="1" x14ac:dyDescent="0.2"/>
    <row r="787" s="224" customFormat="1" x14ac:dyDescent="0.2"/>
    <row r="788" s="224" customFormat="1" x14ac:dyDescent="0.2"/>
    <row r="789" s="224" customFormat="1" x14ac:dyDescent="0.2"/>
    <row r="790" s="224" customFormat="1" x14ac:dyDescent="0.2"/>
    <row r="791" s="224" customFormat="1" x14ac:dyDescent="0.2"/>
    <row r="792" s="224" customFormat="1" x14ac:dyDescent="0.2"/>
    <row r="793" s="224" customFormat="1" x14ac:dyDescent="0.2"/>
    <row r="794" s="224" customFormat="1" x14ac:dyDescent="0.2"/>
    <row r="795" s="224" customFormat="1" x14ac:dyDescent="0.2"/>
    <row r="796" s="224" customFormat="1" x14ac:dyDescent="0.2"/>
    <row r="797" s="224" customFormat="1" x14ac:dyDescent="0.2"/>
    <row r="798" s="224" customFormat="1" x14ac:dyDescent="0.2"/>
    <row r="799" s="224" customFormat="1" x14ac:dyDescent="0.2"/>
    <row r="800" s="224" customFormat="1" x14ac:dyDescent="0.2"/>
    <row r="801" s="224" customFormat="1" x14ac:dyDescent="0.2"/>
    <row r="802" s="224" customFormat="1" x14ac:dyDescent="0.2"/>
    <row r="803" s="224" customFormat="1" x14ac:dyDescent="0.2"/>
    <row r="804" s="224" customFormat="1" x14ac:dyDescent="0.2"/>
    <row r="805" s="224" customFormat="1" x14ac:dyDescent="0.2"/>
    <row r="806" s="224" customFormat="1" x14ac:dyDescent="0.2"/>
    <row r="807" s="224" customFormat="1" x14ac:dyDescent="0.2"/>
    <row r="808" s="224" customFormat="1" x14ac:dyDescent="0.2"/>
    <row r="809" s="224" customFormat="1" x14ac:dyDescent="0.2"/>
    <row r="810" s="224" customFormat="1" x14ac:dyDescent="0.2"/>
    <row r="811" s="224" customFormat="1" x14ac:dyDescent="0.2"/>
    <row r="812" s="224" customFormat="1" x14ac:dyDescent="0.2"/>
    <row r="813" s="224" customFormat="1" x14ac:dyDescent="0.2"/>
    <row r="814" s="224" customFormat="1" x14ac:dyDescent="0.2"/>
    <row r="815" s="224" customFormat="1" x14ac:dyDescent="0.2"/>
    <row r="816" s="224" customFormat="1" x14ac:dyDescent="0.2"/>
    <row r="817" s="224" customFormat="1" x14ac:dyDescent="0.2"/>
    <row r="818" s="224" customFormat="1" x14ac:dyDescent="0.2"/>
    <row r="819" s="224" customFormat="1" x14ac:dyDescent="0.2"/>
    <row r="820" s="224" customFormat="1" x14ac:dyDescent="0.2"/>
    <row r="821" s="224" customFormat="1" x14ac:dyDescent="0.2"/>
    <row r="822" s="224" customFormat="1" x14ac:dyDescent="0.2"/>
    <row r="823" s="224" customFormat="1" x14ac:dyDescent="0.2"/>
    <row r="824" s="224" customFormat="1" x14ac:dyDescent="0.2"/>
    <row r="825" s="224" customFormat="1" x14ac:dyDescent="0.2"/>
    <row r="826" s="224" customFormat="1" x14ac:dyDescent="0.2"/>
    <row r="827" s="224" customFormat="1" x14ac:dyDescent="0.2"/>
    <row r="828" s="224" customFormat="1" x14ac:dyDescent="0.2"/>
    <row r="829" s="224" customFormat="1" x14ac:dyDescent="0.2"/>
    <row r="830" s="224" customFormat="1" x14ac:dyDescent="0.2"/>
    <row r="831" s="224" customFormat="1" x14ac:dyDescent="0.2"/>
    <row r="832" s="224" customFormat="1" x14ac:dyDescent="0.2"/>
    <row r="833" s="224" customFormat="1" x14ac:dyDescent="0.2"/>
    <row r="834" s="224" customFormat="1" x14ac:dyDescent="0.2"/>
    <row r="835" s="224" customFormat="1" x14ac:dyDescent="0.2"/>
    <row r="836" s="224" customFormat="1" x14ac:dyDescent="0.2"/>
    <row r="837" s="224" customFormat="1" x14ac:dyDescent="0.2"/>
    <row r="838" s="224" customFormat="1" x14ac:dyDescent="0.2"/>
    <row r="839" s="224" customFormat="1" x14ac:dyDescent="0.2"/>
    <row r="840" s="224" customFormat="1" x14ac:dyDescent="0.2"/>
    <row r="841" s="224" customFormat="1" x14ac:dyDescent="0.2"/>
    <row r="842" s="224" customFormat="1" x14ac:dyDescent="0.2"/>
    <row r="843" s="224" customFormat="1" x14ac:dyDescent="0.2"/>
    <row r="844" s="224" customFormat="1" x14ac:dyDescent="0.2"/>
    <row r="845" s="224" customFormat="1" x14ac:dyDescent="0.2"/>
    <row r="846" s="224" customFormat="1" x14ac:dyDescent="0.2"/>
    <row r="847" s="224" customFormat="1" x14ac:dyDescent="0.2"/>
    <row r="848" s="224" customFormat="1" x14ac:dyDescent="0.2"/>
    <row r="849" s="224" customFormat="1" x14ac:dyDescent="0.2"/>
    <row r="850" s="224" customFormat="1" x14ac:dyDescent="0.2"/>
    <row r="851" s="224" customFormat="1" x14ac:dyDescent="0.2"/>
    <row r="852" s="224" customFormat="1" x14ac:dyDescent="0.2"/>
    <row r="853" s="224" customFormat="1" x14ac:dyDescent="0.2"/>
    <row r="854" s="224" customFormat="1" x14ac:dyDescent="0.2"/>
    <row r="855" s="224" customFormat="1" x14ac:dyDescent="0.2"/>
    <row r="856" s="224" customFormat="1" x14ac:dyDescent="0.2"/>
    <row r="857" s="224" customFormat="1" x14ac:dyDescent="0.2"/>
    <row r="858" s="224" customFormat="1" x14ac:dyDescent="0.2"/>
    <row r="859" s="224" customFormat="1" x14ac:dyDescent="0.2"/>
    <row r="860" s="224" customFormat="1" x14ac:dyDescent="0.2"/>
    <row r="861" s="224" customFormat="1" x14ac:dyDescent="0.2"/>
    <row r="862" s="224" customFormat="1" x14ac:dyDescent="0.2"/>
    <row r="863" s="224" customFormat="1" x14ac:dyDescent="0.2"/>
    <row r="864" s="224" customFormat="1" x14ac:dyDescent="0.2"/>
    <row r="865" s="224" customFormat="1" x14ac:dyDescent="0.2"/>
    <row r="866" s="224" customFormat="1" x14ac:dyDescent="0.2"/>
    <row r="867" s="224" customFormat="1" x14ac:dyDescent="0.2"/>
    <row r="868" s="224" customFormat="1" x14ac:dyDescent="0.2"/>
    <row r="869" s="224" customFormat="1" x14ac:dyDescent="0.2"/>
    <row r="870" s="224" customFormat="1" x14ac:dyDescent="0.2"/>
    <row r="871" s="224" customFormat="1" x14ac:dyDescent="0.2"/>
    <row r="872" s="224" customFormat="1" x14ac:dyDescent="0.2"/>
    <row r="873" s="224" customFormat="1" x14ac:dyDescent="0.2"/>
    <row r="874" s="224" customFormat="1" x14ac:dyDescent="0.2"/>
    <row r="875" s="224" customFormat="1" x14ac:dyDescent="0.2"/>
    <row r="876" s="224" customFormat="1" x14ac:dyDescent="0.2"/>
    <row r="877" s="224" customFormat="1" x14ac:dyDescent="0.2"/>
    <row r="878" s="224" customFormat="1" x14ac:dyDescent="0.2"/>
    <row r="879" s="224" customFormat="1" x14ac:dyDescent="0.2"/>
    <row r="880" s="224" customFormat="1" x14ac:dyDescent="0.2"/>
    <row r="881" s="224" customFormat="1" x14ac:dyDescent="0.2"/>
    <row r="882" s="224" customFormat="1" x14ac:dyDescent="0.2"/>
    <row r="883" s="224" customFormat="1" x14ac:dyDescent="0.2"/>
    <row r="884" s="224" customFormat="1" x14ac:dyDescent="0.2"/>
    <row r="885" s="224" customFormat="1" x14ac:dyDescent="0.2"/>
    <row r="886" s="224" customFormat="1" x14ac:dyDescent="0.2"/>
    <row r="887" s="224" customFormat="1" x14ac:dyDescent="0.2"/>
    <row r="888" s="224" customFormat="1" x14ac:dyDescent="0.2"/>
    <row r="889" s="224" customFormat="1" x14ac:dyDescent="0.2"/>
    <row r="890" s="224" customFormat="1" x14ac:dyDescent="0.2"/>
    <row r="891" s="224" customFormat="1" x14ac:dyDescent="0.2"/>
    <row r="892" s="224" customFormat="1" x14ac:dyDescent="0.2"/>
    <row r="893" s="224" customFormat="1" x14ac:dyDescent="0.2"/>
    <row r="894" s="224" customFormat="1" x14ac:dyDescent="0.2"/>
    <row r="895" s="224" customFormat="1" x14ac:dyDescent="0.2"/>
    <row r="896" s="224" customFormat="1" x14ac:dyDescent="0.2"/>
    <row r="897" s="224" customFormat="1" x14ac:dyDescent="0.2"/>
    <row r="898" s="224" customFormat="1" x14ac:dyDescent="0.2"/>
    <row r="899" s="224" customFormat="1" x14ac:dyDescent="0.2"/>
    <row r="900" s="224" customFormat="1" x14ac:dyDescent="0.2"/>
    <row r="901" s="224" customFormat="1" x14ac:dyDescent="0.2"/>
    <row r="902" s="224" customFormat="1" x14ac:dyDescent="0.2"/>
    <row r="903" s="224" customFormat="1" x14ac:dyDescent="0.2"/>
    <row r="904" s="224" customFormat="1" x14ac:dyDescent="0.2"/>
    <row r="905" s="224" customFormat="1" x14ac:dyDescent="0.2"/>
    <row r="906" s="224" customFormat="1" x14ac:dyDescent="0.2"/>
    <row r="907" s="224" customFormat="1" x14ac:dyDescent="0.2"/>
    <row r="908" s="224" customFormat="1" x14ac:dyDescent="0.2"/>
    <row r="909" s="224" customFormat="1" x14ac:dyDescent="0.2"/>
    <row r="910" s="224" customFormat="1" x14ac:dyDescent="0.2"/>
    <row r="911" s="224" customFormat="1" x14ac:dyDescent="0.2"/>
    <row r="912" s="224" customFormat="1" x14ac:dyDescent="0.2"/>
    <row r="913" s="224" customFormat="1" x14ac:dyDescent="0.2"/>
    <row r="914" s="224" customFormat="1" x14ac:dyDescent="0.2"/>
    <row r="915" s="224" customFormat="1" x14ac:dyDescent="0.2"/>
    <row r="916" s="224" customFormat="1" x14ac:dyDescent="0.2"/>
    <row r="917" s="224" customFormat="1" x14ac:dyDescent="0.2"/>
    <row r="918" s="224" customFormat="1" x14ac:dyDescent="0.2"/>
    <row r="919" s="224" customFormat="1" x14ac:dyDescent="0.2"/>
    <row r="920" s="224" customFormat="1" x14ac:dyDescent="0.2"/>
    <row r="921" s="224" customFormat="1" x14ac:dyDescent="0.2"/>
    <row r="922" s="224" customFormat="1" x14ac:dyDescent="0.2"/>
    <row r="923" s="224" customFormat="1" x14ac:dyDescent="0.2"/>
    <row r="924" s="224" customFormat="1" x14ac:dyDescent="0.2"/>
    <row r="925" s="224" customFormat="1" x14ac:dyDescent="0.2"/>
    <row r="926" s="224" customFormat="1" x14ac:dyDescent="0.2"/>
    <row r="927" s="224" customFormat="1" x14ac:dyDescent="0.2"/>
    <row r="928" s="224" customFormat="1" x14ac:dyDescent="0.2"/>
    <row r="929" s="224" customFormat="1" x14ac:dyDescent="0.2"/>
    <row r="930" s="224" customFormat="1" x14ac:dyDescent="0.2"/>
    <row r="931" s="224" customFormat="1" x14ac:dyDescent="0.2"/>
    <row r="932" s="224" customFormat="1" x14ac:dyDescent="0.2"/>
    <row r="933" s="224" customFormat="1" x14ac:dyDescent="0.2"/>
    <row r="934" s="224" customFormat="1" x14ac:dyDescent="0.2"/>
    <row r="935" s="224" customFormat="1" x14ac:dyDescent="0.2"/>
    <row r="936" s="224" customFormat="1" x14ac:dyDescent="0.2"/>
    <row r="937" s="224" customFormat="1" x14ac:dyDescent="0.2"/>
    <row r="938" s="224" customFormat="1" x14ac:dyDescent="0.2"/>
    <row r="939" s="224" customFormat="1" x14ac:dyDescent="0.2"/>
    <row r="940" s="224" customFormat="1" x14ac:dyDescent="0.2"/>
    <row r="941" s="224" customFormat="1" x14ac:dyDescent="0.2"/>
    <row r="942" s="224" customFormat="1" x14ac:dyDescent="0.2"/>
    <row r="943" s="224" customFormat="1" x14ac:dyDescent="0.2"/>
    <row r="944" s="224" customFormat="1" x14ac:dyDescent="0.2"/>
    <row r="945" s="224" customFormat="1" x14ac:dyDescent="0.2"/>
    <row r="946" s="224" customFormat="1" x14ac:dyDescent="0.2"/>
    <row r="947" s="224" customFormat="1" x14ac:dyDescent="0.2"/>
    <row r="948" s="224" customFormat="1" x14ac:dyDescent="0.2"/>
    <row r="949" s="224" customFormat="1" x14ac:dyDescent="0.2"/>
    <row r="950" s="224" customFormat="1" x14ac:dyDescent="0.2"/>
    <row r="951" s="224" customFormat="1" x14ac:dyDescent="0.2"/>
    <row r="952" s="224" customFormat="1" x14ac:dyDescent="0.2"/>
    <row r="953" s="224" customFormat="1" x14ac:dyDescent="0.2"/>
    <row r="954" s="224" customFormat="1" x14ac:dyDescent="0.2"/>
    <row r="955" s="224" customFormat="1" x14ac:dyDescent="0.2"/>
    <row r="956" s="224" customFormat="1" x14ac:dyDescent="0.2"/>
    <row r="957" s="224" customFormat="1" x14ac:dyDescent="0.2"/>
    <row r="958" s="224" customFormat="1" x14ac:dyDescent="0.2"/>
    <row r="959" s="224" customFormat="1" x14ac:dyDescent="0.2"/>
    <row r="960" s="224" customFormat="1" x14ac:dyDescent="0.2"/>
    <row r="961" s="224" customFormat="1" x14ac:dyDescent="0.2"/>
    <row r="962" s="224" customFormat="1" x14ac:dyDescent="0.2"/>
    <row r="963" s="224" customFormat="1" x14ac:dyDescent="0.2"/>
    <row r="964" s="224" customFormat="1" x14ac:dyDescent="0.2"/>
    <row r="965" s="224" customFormat="1" x14ac:dyDescent="0.2"/>
    <row r="966" s="224" customFormat="1" x14ac:dyDescent="0.2"/>
    <row r="967" s="224" customFormat="1" x14ac:dyDescent="0.2"/>
    <row r="968" s="224" customFormat="1" x14ac:dyDescent="0.2"/>
    <row r="969" s="224" customFormat="1" x14ac:dyDescent="0.2"/>
    <row r="970" s="224" customFormat="1" x14ac:dyDescent="0.2"/>
    <row r="971" s="224" customFormat="1" x14ac:dyDescent="0.2"/>
    <row r="972" s="224" customFormat="1" x14ac:dyDescent="0.2"/>
    <row r="973" s="224" customFormat="1" x14ac:dyDescent="0.2"/>
    <row r="974" s="224" customFormat="1" x14ac:dyDescent="0.2"/>
    <row r="975" s="224" customFormat="1" x14ac:dyDescent="0.2"/>
    <row r="976" s="224" customFormat="1" x14ac:dyDescent="0.2"/>
    <row r="977" s="224" customFormat="1" x14ac:dyDescent="0.2"/>
    <row r="978" s="224" customFormat="1" x14ac:dyDescent="0.2"/>
    <row r="979" s="224" customFormat="1" x14ac:dyDescent="0.2"/>
    <row r="980" s="224" customFormat="1" x14ac:dyDescent="0.2"/>
    <row r="981" s="224" customFormat="1" x14ac:dyDescent="0.2"/>
    <row r="982" s="224" customFormat="1" x14ac:dyDescent="0.2"/>
    <row r="983" s="224" customFormat="1" x14ac:dyDescent="0.2"/>
    <row r="984" s="224" customFormat="1" x14ac:dyDescent="0.2"/>
    <row r="985" s="224" customFormat="1" x14ac:dyDescent="0.2"/>
    <row r="986" s="224" customFormat="1" x14ac:dyDescent="0.2"/>
    <row r="987" s="224" customFormat="1" x14ac:dyDescent="0.2"/>
    <row r="988" s="224" customFormat="1" x14ac:dyDescent="0.2"/>
    <row r="989" s="224" customFormat="1" x14ac:dyDescent="0.2"/>
    <row r="990" s="224" customFormat="1" x14ac:dyDescent="0.2"/>
    <row r="991" s="224" customFormat="1" x14ac:dyDescent="0.2"/>
    <row r="992" s="224" customFormat="1" x14ac:dyDescent="0.2"/>
    <row r="993" s="224" customFormat="1" x14ac:dyDescent="0.2"/>
    <row r="994" s="224" customFormat="1" x14ac:dyDescent="0.2"/>
    <row r="995" s="224" customFormat="1" x14ac:dyDescent="0.2"/>
    <row r="996" s="224" customFormat="1" x14ac:dyDescent="0.2"/>
    <row r="997" s="224" customFormat="1" x14ac:dyDescent="0.2"/>
    <row r="998" s="224" customFormat="1" x14ac:dyDescent="0.2"/>
    <row r="999" s="224" customFormat="1" x14ac:dyDescent="0.2"/>
    <row r="1000" s="224" customFormat="1" x14ac:dyDescent="0.2"/>
    <row r="1001" s="224" customFormat="1" x14ac:dyDescent="0.2"/>
    <row r="1002" s="224" customFormat="1" x14ac:dyDescent="0.2"/>
    <row r="1003" s="224" customFormat="1" x14ac:dyDescent="0.2"/>
    <row r="1004" s="224" customFormat="1" x14ac:dyDescent="0.2"/>
    <row r="1005" s="224" customFormat="1" x14ac:dyDescent="0.2"/>
    <row r="1006" s="224" customFormat="1" x14ac:dyDescent="0.2"/>
    <row r="1007" s="224" customFormat="1" x14ac:dyDescent="0.2"/>
    <row r="1008" s="224" customFormat="1" x14ac:dyDescent="0.2"/>
    <row r="1009" s="224" customFormat="1" x14ac:dyDescent="0.2"/>
    <row r="1010" s="224" customFormat="1" x14ac:dyDescent="0.2"/>
    <row r="1011" s="224" customFormat="1" x14ac:dyDescent="0.2"/>
    <row r="1012" s="224" customFormat="1" x14ac:dyDescent="0.2"/>
    <row r="1013" s="224" customFormat="1" x14ac:dyDescent="0.2"/>
    <row r="1014" s="224" customFormat="1" x14ac:dyDescent="0.2"/>
    <row r="1015" s="224" customFormat="1" x14ac:dyDescent="0.2"/>
    <row r="1016" s="224" customFormat="1" x14ac:dyDescent="0.2"/>
    <row r="1017" s="224" customFormat="1" x14ac:dyDescent="0.2"/>
    <row r="1018" s="224" customFormat="1" x14ac:dyDescent="0.2"/>
    <row r="1019" s="224" customFormat="1" x14ac:dyDescent="0.2"/>
    <row r="1020" s="224" customFormat="1" x14ac:dyDescent="0.2"/>
    <row r="1021" s="224" customFormat="1" x14ac:dyDescent="0.2"/>
    <row r="1022" s="224" customFormat="1" x14ac:dyDescent="0.2"/>
    <row r="1023" s="224" customFormat="1" x14ac:dyDescent="0.2"/>
    <row r="1024" s="224" customFormat="1" x14ac:dyDescent="0.2"/>
    <row r="1025" s="224" customFormat="1" x14ac:dyDescent="0.2"/>
    <row r="1026" s="224" customFormat="1" x14ac:dyDescent="0.2"/>
    <row r="1027" s="224" customFormat="1" x14ac:dyDescent="0.2"/>
    <row r="1028" s="224" customFormat="1" x14ac:dyDescent="0.2"/>
    <row r="1029" s="224" customFormat="1" x14ac:dyDescent="0.2"/>
    <row r="1030" s="224" customFormat="1" x14ac:dyDescent="0.2"/>
    <row r="1031" s="224" customFormat="1" x14ac:dyDescent="0.2"/>
    <row r="1032" s="224" customFormat="1" x14ac:dyDescent="0.2"/>
    <row r="1033" s="224" customFormat="1" x14ac:dyDescent="0.2"/>
    <row r="1034" s="224" customFormat="1" x14ac:dyDescent="0.2"/>
    <row r="1035" s="224" customFormat="1" x14ac:dyDescent="0.2"/>
    <row r="1036" s="224" customFormat="1" x14ac:dyDescent="0.2"/>
    <row r="1037" s="224" customFormat="1" x14ac:dyDescent="0.2"/>
    <row r="1038" s="224" customFormat="1" x14ac:dyDescent="0.2"/>
    <row r="1039" s="224" customFormat="1" x14ac:dyDescent="0.2"/>
    <row r="1040" s="224" customFormat="1" x14ac:dyDescent="0.2"/>
    <row r="1041" s="224" customFormat="1" x14ac:dyDescent="0.2"/>
    <row r="1042" s="224" customFormat="1" x14ac:dyDescent="0.2"/>
    <row r="1043" s="224" customFormat="1" x14ac:dyDescent="0.2"/>
    <row r="1044" s="224" customFormat="1" x14ac:dyDescent="0.2"/>
    <row r="1045" s="224" customFormat="1" x14ac:dyDescent="0.2"/>
    <row r="1046" s="224" customFormat="1" x14ac:dyDescent="0.2"/>
    <row r="1047" s="224" customFormat="1" x14ac:dyDescent="0.2"/>
    <row r="1048" s="224" customFormat="1" x14ac:dyDescent="0.2"/>
    <row r="1049" s="224" customFormat="1" x14ac:dyDescent="0.2"/>
    <row r="1050" s="224" customFormat="1" x14ac:dyDescent="0.2"/>
    <row r="1051" s="224" customFormat="1" x14ac:dyDescent="0.2"/>
    <row r="1052" s="224" customFormat="1" x14ac:dyDescent="0.2"/>
    <row r="1053" s="224" customFormat="1" x14ac:dyDescent="0.2"/>
    <row r="1054" s="224" customFormat="1" x14ac:dyDescent="0.2"/>
    <row r="1055" s="224" customFormat="1" x14ac:dyDescent="0.2"/>
    <row r="1056" s="224" customFormat="1" x14ac:dyDescent="0.2"/>
    <row r="1057" s="224" customFormat="1" x14ac:dyDescent="0.2"/>
    <row r="1058" s="224" customFormat="1" x14ac:dyDescent="0.2"/>
    <row r="1059" s="224" customFormat="1" x14ac:dyDescent="0.2"/>
    <row r="1060" s="224" customFormat="1" x14ac:dyDescent="0.2"/>
    <row r="1061" s="224" customFormat="1" x14ac:dyDescent="0.2"/>
    <row r="1062" s="224" customFormat="1" x14ac:dyDescent="0.2"/>
    <row r="1063" s="224" customFormat="1" x14ac:dyDescent="0.2"/>
    <row r="1064" s="224" customFormat="1" x14ac:dyDescent="0.2"/>
    <row r="1065" s="224" customFormat="1" x14ac:dyDescent="0.2"/>
    <row r="1066" s="224" customFormat="1" x14ac:dyDescent="0.2"/>
    <row r="1067" s="224" customFormat="1" x14ac:dyDescent="0.2"/>
    <row r="1068" s="224" customFormat="1" x14ac:dyDescent="0.2"/>
    <row r="1069" s="224" customFormat="1" x14ac:dyDescent="0.2"/>
    <row r="1070" s="224" customFormat="1" x14ac:dyDescent="0.2"/>
    <row r="1071" s="224" customFormat="1" x14ac:dyDescent="0.2"/>
    <row r="1072" s="224" customFormat="1" x14ac:dyDescent="0.2"/>
    <row r="1073" s="224" customFormat="1" x14ac:dyDescent="0.2"/>
    <row r="1074" s="224" customFormat="1" x14ac:dyDescent="0.2"/>
    <row r="1075" s="224" customFormat="1" x14ac:dyDescent="0.2"/>
    <row r="1076" s="224" customFormat="1" x14ac:dyDescent="0.2"/>
    <row r="1077" s="224" customFormat="1" x14ac:dyDescent="0.2"/>
    <row r="1078" s="224" customFormat="1" x14ac:dyDescent="0.2"/>
    <row r="1079" s="224" customFormat="1" x14ac:dyDescent="0.2"/>
    <row r="1080" s="224" customFormat="1" x14ac:dyDescent="0.2"/>
    <row r="1081" s="224" customFormat="1" x14ac:dyDescent="0.2"/>
    <row r="1082" s="224" customFormat="1" x14ac:dyDescent="0.2"/>
    <row r="1083" s="224" customFormat="1" x14ac:dyDescent="0.2"/>
    <row r="1084" s="224" customFormat="1" x14ac:dyDescent="0.2"/>
    <row r="1085" s="224" customFormat="1" x14ac:dyDescent="0.2"/>
    <row r="1086" s="224" customFormat="1" x14ac:dyDescent="0.2"/>
    <row r="1087" s="224" customFormat="1" x14ac:dyDescent="0.2"/>
    <row r="1088" s="224" customFormat="1" x14ac:dyDescent="0.2"/>
    <row r="1089" s="224" customFormat="1" x14ac:dyDescent="0.2"/>
    <row r="1090" s="224" customFormat="1" x14ac:dyDescent="0.2"/>
    <row r="1091" s="224" customFormat="1" x14ac:dyDescent="0.2"/>
    <row r="1092" s="224" customFormat="1" x14ac:dyDescent="0.2"/>
    <row r="1093" s="224" customFormat="1" x14ac:dyDescent="0.2"/>
    <row r="1094" s="224" customFormat="1" x14ac:dyDescent="0.2"/>
    <row r="1095" s="224" customFormat="1" x14ac:dyDescent="0.2"/>
    <row r="1096" s="224" customFormat="1" x14ac:dyDescent="0.2"/>
    <row r="1097" s="224" customFormat="1" x14ac:dyDescent="0.2"/>
    <row r="1098" s="224" customFormat="1" x14ac:dyDescent="0.2"/>
    <row r="1099" s="224" customFormat="1" x14ac:dyDescent="0.2"/>
    <row r="1100" s="224" customFormat="1" x14ac:dyDescent="0.2"/>
    <row r="1101" s="224" customFormat="1" x14ac:dyDescent="0.2"/>
    <row r="1102" s="224" customFormat="1" x14ac:dyDescent="0.2"/>
    <row r="1103" s="224" customFormat="1" x14ac:dyDescent="0.2"/>
    <row r="1104" s="224" customFormat="1" x14ac:dyDescent="0.2"/>
    <row r="1105" s="224" customFormat="1" x14ac:dyDescent="0.2"/>
    <row r="1106" s="224" customFormat="1" x14ac:dyDescent="0.2"/>
    <row r="1107" s="224" customFormat="1" x14ac:dyDescent="0.2"/>
    <row r="1108" s="224" customFormat="1" x14ac:dyDescent="0.2"/>
    <row r="1109" s="224" customFormat="1" x14ac:dyDescent="0.2"/>
    <row r="1110" s="224" customFormat="1" x14ac:dyDescent="0.2"/>
    <row r="1111" s="224" customFormat="1" x14ac:dyDescent="0.2"/>
    <row r="1112" s="224" customFormat="1" x14ac:dyDescent="0.2"/>
    <row r="1113" s="224" customFormat="1" x14ac:dyDescent="0.2"/>
    <row r="1114" s="224" customFormat="1" x14ac:dyDescent="0.2"/>
    <row r="1115" s="224" customFormat="1" x14ac:dyDescent="0.2"/>
    <row r="1116" s="224" customFormat="1" x14ac:dyDescent="0.2"/>
    <row r="1117" s="224" customFormat="1" x14ac:dyDescent="0.2"/>
    <row r="1118" s="224" customFormat="1" x14ac:dyDescent="0.2"/>
    <row r="1119" s="224" customFormat="1" x14ac:dyDescent="0.2"/>
    <row r="1120" s="224" customFormat="1" x14ac:dyDescent="0.2"/>
    <row r="1121" s="224" customFormat="1" x14ac:dyDescent="0.2"/>
    <row r="1122" s="224" customFormat="1" x14ac:dyDescent="0.2"/>
    <row r="1123" s="224" customFormat="1" x14ac:dyDescent="0.2"/>
    <row r="1124" s="224" customFormat="1" x14ac:dyDescent="0.2"/>
    <row r="1125" s="224" customFormat="1" x14ac:dyDescent="0.2"/>
    <row r="1126" s="224" customFormat="1" x14ac:dyDescent="0.2"/>
    <row r="1127" s="224" customFormat="1" x14ac:dyDescent="0.2"/>
    <row r="1128" s="224" customFormat="1" x14ac:dyDescent="0.2"/>
    <row r="1129" s="224" customFormat="1" x14ac:dyDescent="0.2"/>
    <row r="1130" s="224" customFormat="1" x14ac:dyDescent="0.2"/>
    <row r="1131" s="224" customFormat="1" x14ac:dyDescent="0.2"/>
    <row r="1132" s="224" customFormat="1" x14ac:dyDescent="0.2"/>
    <row r="1133" s="224" customFormat="1" x14ac:dyDescent="0.2"/>
    <row r="1134" s="224" customFormat="1" x14ac:dyDescent="0.2"/>
    <row r="1135" s="224" customFormat="1" x14ac:dyDescent="0.2"/>
    <row r="1136" s="224" customFormat="1" x14ac:dyDescent="0.2"/>
    <row r="1137" s="224" customFormat="1" x14ac:dyDescent="0.2"/>
    <row r="1138" s="224" customFormat="1" x14ac:dyDescent="0.2"/>
    <row r="1139" s="224" customFormat="1" x14ac:dyDescent="0.2"/>
    <row r="1140" s="224" customFormat="1" x14ac:dyDescent="0.2"/>
    <row r="1141" s="224" customFormat="1" x14ac:dyDescent="0.2"/>
    <row r="1142" s="224" customFormat="1" x14ac:dyDescent="0.2"/>
    <row r="1143" s="224" customFormat="1" x14ac:dyDescent="0.2"/>
    <row r="1144" s="224" customFormat="1" x14ac:dyDescent="0.2"/>
    <row r="1145" s="224" customFormat="1" x14ac:dyDescent="0.2"/>
    <row r="1146" s="224" customFormat="1" x14ac:dyDescent="0.2"/>
    <row r="1147" s="224" customFormat="1" x14ac:dyDescent="0.2"/>
    <row r="1148" s="224" customFormat="1" x14ac:dyDescent="0.2"/>
    <row r="1149" s="224" customFormat="1" x14ac:dyDescent="0.2"/>
    <row r="1150" s="224" customFormat="1" x14ac:dyDescent="0.2"/>
    <row r="1151" s="224" customFormat="1" x14ac:dyDescent="0.2"/>
    <row r="1152" s="224" customFormat="1" x14ac:dyDescent="0.2"/>
    <row r="1153" s="224" customFormat="1" x14ac:dyDescent="0.2"/>
    <row r="1154" s="224" customFormat="1" x14ac:dyDescent="0.2"/>
    <row r="1155" s="224" customFormat="1" x14ac:dyDescent="0.2"/>
    <row r="1156" s="224" customFormat="1" x14ac:dyDescent="0.2"/>
    <row r="1157" s="224" customFormat="1" x14ac:dyDescent="0.2"/>
    <row r="1158" s="224" customFormat="1" x14ac:dyDescent="0.2"/>
    <row r="1159" s="224" customFormat="1" x14ac:dyDescent="0.2"/>
    <row r="1160" s="224" customFormat="1" x14ac:dyDescent="0.2"/>
    <row r="1161" s="224" customFormat="1" x14ac:dyDescent="0.2"/>
    <row r="1162" s="224" customFormat="1" x14ac:dyDescent="0.2"/>
    <row r="1163" s="224" customFormat="1" x14ac:dyDescent="0.2"/>
    <row r="1164" s="224" customFormat="1" x14ac:dyDescent="0.2"/>
    <row r="1165" s="224" customFormat="1" x14ac:dyDescent="0.2"/>
    <row r="1166" s="224" customFormat="1" x14ac:dyDescent="0.2"/>
    <row r="1167" s="224" customFormat="1" x14ac:dyDescent="0.2"/>
    <row r="1168" s="224" customFormat="1" x14ac:dyDescent="0.2"/>
    <row r="1169" s="224" customFormat="1" x14ac:dyDescent="0.2"/>
    <row r="1170" s="224" customFormat="1" x14ac:dyDescent="0.2"/>
    <row r="1171" s="224" customFormat="1" x14ac:dyDescent="0.2"/>
    <row r="1172" s="224" customFormat="1" x14ac:dyDescent="0.2"/>
    <row r="1173" s="224" customFormat="1" x14ac:dyDescent="0.2"/>
    <row r="1174" s="224" customFormat="1" x14ac:dyDescent="0.2"/>
    <row r="1175" s="224" customFormat="1" x14ac:dyDescent="0.2"/>
    <row r="1176" s="224" customFormat="1" x14ac:dyDescent="0.2"/>
    <row r="1177" s="224" customFormat="1" x14ac:dyDescent="0.2"/>
    <row r="1178" s="224" customFormat="1" x14ac:dyDescent="0.2"/>
    <row r="1179" s="224" customFormat="1" x14ac:dyDescent="0.2"/>
    <row r="1180" s="224" customFormat="1" x14ac:dyDescent="0.2"/>
    <row r="1181" s="224" customFormat="1" x14ac:dyDescent="0.2"/>
    <row r="1182" s="224" customFormat="1" x14ac:dyDescent="0.2"/>
    <row r="1183" s="224" customFormat="1" x14ac:dyDescent="0.2"/>
    <row r="1184" s="224" customFormat="1" x14ac:dyDescent="0.2"/>
    <row r="1185" s="224" customFormat="1" x14ac:dyDescent="0.2"/>
    <row r="1186" s="224" customFormat="1" x14ac:dyDescent="0.2"/>
    <row r="1187" s="224" customFormat="1" x14ac:dyDescent="0.2"/>
    <row r="1188" s="224" customFormat="1" x14ac:dyDescent="0.2"/>
    <row r="1189" s="224" customFormat="1" x14ac:dyDescent="0.2"/>
    <row r="1190" s="224" customFormat="1" x14ac:dyDescent="0.2"/>
    <row r="1191" s="224" customFormat="1" x14ac:dyDescent="0.2"/>
    <row r="1192" s="224" customFormat="1" x14ac:dyDescent="0.2"/>
    <row r="1193" s="224" customFormat="1" x14ac:dyDescent="0.2"/>
    <row r="1194" s="224" customFormat="1" x14ac:dyDescent="0.2"/>
    <row r="1195" s="224" customFormat="1" x14ac:dyDescent="0.2"/>
    <row r="1196" s="224" customFormat="1" x14ac:dyDescent="0.2"/>
    <row r="1197" s="224" customFormat="1" x14ac:dyDescent="0.2"/>
    <row r="1198" s="224" customFormat="1" x14ac:dyDescent="0.2"/>
    <row r="1199" s="224" customFormat="1" x14ac:dyDescent="0.2"/>
    <row r="1200" s="224" customFormat="1" x14ac:dyDescent="0.2"/>
    <row r="1201" s="224" customFormat="1" x14ac:dyDescent="0.2"/>
    <row r="1202" s="224" customFormat="1" x14ac:dyDescent="0.2"/>
    <row r="1203" s="224" customFormat="1" x14ac:dyDescent="0.2"/>
    <row r="1204" s="224" customFormat="1" x14ac:dyDescent="0.2"/>
    <row r="1205" s="224" customFormat="1" x14ac:dyDescent="0.2"/>
    <row r="1206" s="224" customFormat="1" x14ac:dyDescent="0.2"/>
    <row r="1207" s="224" customFormat="1" x14ac:dyDescent="0.2"/>
    <row r="1208" s="224" customFormat="1" x14ac:dyDescent="0.2"/>
    <row r="1209" s="224" customFormat="1" x14ac:dyDescent="0.2"/>
    <row r="1210" s="224" customFormat="1" x14ac:dyDescent="0.2"/>
    <row r="1211" s="224" customFormat="1" x14ac:dyDescent="0.2"/>
    <row r="1212" s="224" customForma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3" orientation="landscape" r:id="rId1"/>
  <headerFooter alignWithMargins="0">
    <oddFooter>&amp;LStatistiques mensuelles
&amp;Rpage 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15"/>
  <sheetViews>
    <sheetView view="pageBreakPreview" zoomScale="60" zoomScaleNormal="100" workbookViewId="0">
      <selection activeCell="I18" sqref="I18"/>
    </sheetView>
  </sheetViews>
  <sheetFormatPr baseColWidth="10" defaultRowHeight="15" customHeight="1" x14ac:dyDescent="0.2"/>
  <cols>
    <col min="1" max="1" width="7.85546875" style="32" customWidth="1"/>
    <col min="2" max="2" width="11.42578125" style="32" customWidth="1"/>
    <col min="3" max="3" width="19.7109375" style="32" customWidth="1"/>
    <col min="4" max="11" width="11.42578125" style="32" customWidth="1"/>
  </cols>
  <sheetData>
    <row r="1" spans="1:14" ht="15" customHeight="1" x14ac:dyDescent="0.2">
      <c r="A1" s="27"/>
      <c r="B1" s="23" t="s">
        <v>80</v>
      </c>
      <c r="C1" s="25" t="s">
        <v>81</v>
      </c>
      <c r="D1" s="25" t="s">
        <v>82</v>
      </c>
      <c r="E1" s="26"/>
      <c r="F1" s="27"/>
      <c r="G1" s="27"/>
      <c r="H1" s="26"/>
      <c r="I1" s="26"/>
    </row>
    <row r="2" spans="1:14" ht="15" customHeight="1" x14ac:dyDescent="0.2">
      <c r="A2" s="26"/>
      <c r="B2" s="23" t="s">
        <v>83</v>
      </c>
      <c r="C2" s="25" t="s">
        <v>84</v>
      </c>
      <c r="D2" s="25" t="s">
        <v>85</v>
      </c>
      <c r="E2" s="26"/>
      <c r="F2" s="27"/>
      <c r="G2" s="27"/>
      <c r="H2" s="26"/>
      <c r="I2" s="26"/>
    </row>
    <row r="3" spans="1:14" ht="15" customHeight="1" x14ac:dyDescent="0.2">
      <c r="A3" s="26"/>
      <c r="B3" s="23" t="s">
        <v>86</v>
      </c>
      <c r="C3" s="25" t="s">
        <v>87</v>
      </c>
      <c r="D3" s="25" t="s">
        <v>88</v>
      </c>
      <c r="E3" s="26"/>
      <c r="F3" s="26"/>
      <c r="G3" s="26"/>
      <c r="H3" s="26"/>
      <c r="I3" s="26"/>
    </row>
    <row r="4" spans="1:14" ht="15" customHeight="1" x14ac:dyDescent="0.2">
      <c r="A4" s="26"/>
      <c r="B4" s="23" t="s">
        <v>89</v>
      </c>
      <c r="C4" s="25" t="s">
        <v>90</v>
      </c>
      <c r="D4" s="25" t="s">
        <v>91</v>
      </c>
      <c r="E4" s="26"/>
      <c r="F4" s="26"/>
      <c r="G4" s="26"/>
      <c r="H4" s="26"/>
      <c r="I4" s="26"/>
    </row>
    <row r="5" spans="1:14" ht="15" customHeight="1" x14ac:dyDescent="0.2">
      <c r="A5" s="26"/>
      <c r="B5" s="23" t="s">
        <v>92</v>
      </c>
      <c r="C5" s="25" t="s">
        <v>93</v>
      </c>
      <c r="D5" s="25" t="s">
        <v>94</v>
      </c>
      <c r="E5" s="26"/>
      <c r="F5" s="26"/>
      <c r="G5" s="26"/>
      <c r="H5" s="26"/>
      <c r="I5" s="26"/>
    </row>
    <row r="6" spans="1:14" ht="15" customHeight="1" x14ac:dyDescent="0.2">
      <c r="A6" s="26"/>
      <c r="B6" s="23" t="s">
        <v>95</v>
      </c>
      <c r="C6" s="25" t="s">
        <v>96</v>
      </c>
      <c r="D6" s="25" t="s">
        <v>97</v>
      </c>
      <c r="E6" s="26"/>
      <c r="F6" s="26"/>
      <c r="G6" s="26"/>
      <c r="H6" s="26"/>
      <c r="I6" s="26"/>
    </row>
    <row r="7" spans="1:14" ht="15" customHeight="1" x14ac:dyDescent="0.2">
      <c r="A7" s="26"/>
      <c r="B7" s="23" t="s">
        <v>98</v>
      </c>
      <c r="C7" s="25" t="s">
        <v>99</v>
      </c>
      <c r="D7" s="25" t="s">
        <v>100</v>
      </c>
      <c r="E7" s="26"/>
      <c r="F7" s="26"/>
      <c r="G7" s="26"/>
      <c r="H7" s="26"/>
      <c r="I7" s="26"/>
    </row>
    <row r="8" spans="1:14" ht="15" customHeight="1" x14ac:dyDescent="0.2">
      <c r="A8" s="26"/>
      <c r="B8" s="23" t="s">
        <v>101</v>
      </c>
      <c r="C8" s="25" t="s">
        <v>102</v>
      </c>
      <c r="D8" s="24" t="s">
        <v>103</v>
      </c>
      <c r="E8" s="26"/>
      <c r="F8" s="26"/>
      <c r="G8" s="26"/>
      <c r="H8" s="26"/>
      <c r="I8" s="26"/>
    </row>
    <row r="9" spans="1:14" ht="15" customHeight="1" x14ac:dyDescent="0.2">
      <c r="A9" s="26"/>
      <c r="B9" s="23" t="s">
        <v>104</v>
      </c>
      <c r="C9" s="25" t="s">
        <v>105</v>
      </c>
      <c r="D9" s="24" t="s">
        <v>106</v>
      </c>
      <c r="E9" s="26"/>
      <c r="F9" s="26"/>
      <c r="G9" s="26"/>
      <c r="H9" s="26"/>
      <c r="I9" s="26"/>
    </row>
    <row r="10" spans="1:14" ht="15" customHeight="1" x14ac:dyDescent="0.2">
      <c r="A10" s="26"/>
      <c r="B10" s="23" t="s">
        <v>107</v>
      </c>
      <c r="C10" s="25" t="s">
        <v>108</v>
      </c>
      <c r="D10" s="24" t="s">
        <v>109</v>
      </c>
      <c r="E10" s="26"/>
      <c r="F10" s="26"/>
      <c r="G10" s="26"/>
      <c r="H10" s="26"/>
      <c r="I10" s="26"/>
    </row>
    <row r="11" spans="1:14" ht="15" customHeight="1" x14ac:dyDescent="0.2">
      <c r="A11" s="26"/>
      <c r="B11" s="23" t="s">
        <v>110</v>
      </c>
      <c r="C11" s="25" t="s">
        <v>111</v>
      </c>
      <c r="D11" s="24" t="s">
        <v>112</v>
      </c>
      <c r="E11" s="26"/>
      <c r="F11" s="26"/>
      <c r="G11" s="26"/>
      <c r="H11" s="26"/>
      <c r="I11" s="26"/>
    </row>
    <row r="12" spans="1:14" ht="15" customHeight="1" x14ac:dyDescent="0.2">
      <c r="A12" s="26"/>
      <c r="B12" s="346" t="s">
        <v>242</v>
      </c>
      <c r="C12" s="347" t="s">
        <v>243</v>
      </c>
      <c r="D12" s="348" t="s">
        <v>244</v>
      </c>
      <c r="E12" s="349"/>
      <c r="F12" s="349"/>
      <c r="G12" s="349"/>
      <c r="H12" s="349"/>
      <c r="I12" s="349"/>
      <c r="J12" s="350"/>
      <c r="K12" s="350"/>
      <c r="L12" s="351"/>
      <c r="M12" s="351"/>
      <c r="N12" s="351"/>
    </row>
    <row r="13" spans="1:14" ht="15" customHeight="1" x14ac:dyDescent="0.2">
      <c r="B13" s="352" t="s">
        <v>245</v>
      </c>
      <c r="C13" s="353" t="s">
        <v>246</v>
      </c>
      <c r="D13" s="353" t="s">
        <v>247</v>
      </c>
      <c r="E13" s="354"/>
      <c r="F13" s="354"/>
      <c r="G13" s="354"/>
      <c r="H13" s="354"/>
      <c r="I13" s="354"/>
      <c r="J13" s="354"/>
      <c r="K13" s="354"/>
      <c r="L13" s="355"/>
      <c r="M13" s="355"/>
      <c r="N13" s="355"/>
    </row>
    <row r="14" spans="1:14" ht="15" customHeight="1" x14ac:dyDescent="0.2">
      <c r="B14" s="352" t="s">
        <v>248</v>
      </c>
      <c r="C14" s="353" t="s">
        <v>249</v>
      </c>
      <c r="D14" s="356" t="s">
        <v>250</v>
      </c>
      <c r="E14" s="354"/>
      <c r="F14" s="354"/>
      <c r="G14" s="354"/>
      <c r="H14" s="354"/>
      <c r="I14" s="354"/>
      <c r="J14" s="354"/>
      <c r="K14" s="354"/>
      <c r="L14" s="355"/>
      <c r="M14" s="355"/>
      <c r="N14" s="355"/>
    </row>
    <row r="15" spans="1:14" ht="15" customHeight="1" x14ac:dyDescent="0.2">
      <c r="B15" s="352" t="s">
        <v>251</v>
      </c>
      <c r="C15" s="353" t="s">
        <v>252</v>
      </c>
      <c r="D15" s="356" t="s">
        <v>253</v>
      </c>
      <c r="E15" s="354"/>
      <c r="F15" s="354"/>
      <c r="G15" s="354"/>
      <c r="H15" s="354"/>
      <c r="I15" s="354"/>
      <c r="J15" s="354"/>
      <c r="K15" s="354"/>
      <c r="L15" s="355"/>
      <c r="M15" s="355"/>
      <c r="N15" s="355"/>
    </row>
  </sheetData>
  <phoneticPr fontId="0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>
    <oddFooter xml:space="preserve">&amp;RPage 3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F29"/>
  <sheetViews>
    <sheetView zoomScaleNormal="100" workbookViewId="0">
      <selection activeCell="B1" sqref="B1"/>
    </sheetView>
  </sheetViews>
  <sheetFormatPr baseColWidth="10" defaultColWidth="11.42578125" defaultRowHeight="15" x14ac:dyDescent="0.2"/>
  <cols>
    <col min="1" max="1" width="14.5703125" style="98" bestFit="1" customWidth="1"/>
    <col min="2" max="2" width="36.7109375" style="98" customWidth="1"/>
    <col min="3" max="4" width="18.7109375" style="98" customWidth="1"/>
    <col min="5" max="5" width="29.5703125" style="98" customWidth="1"/>
    <col min="6" max="6" width="18.7109375" style="98" customWidth="1"/>
    <col min="7" max="16384" width="11.42578125" style="98"/>
  </cols>
  <sheetData>
    <row r="1" spans="1:6" ht="18.75" x14ac:dyDescent="0.2">
      <c r="B1" s="60" t="s">
        <v>81</v>
      </c>
      <c r="C1" s="60"/>
      <c r="D1" s="60"/>
      <c r="E1" s="60"/>
    </row>
    <row r="2" spans="1:6" ht="18.75" x14ac:dyDescent="0.2">
      <c r="B2" s="60" t="s">
        <v>199</v>
      </c>
      <c r="C2" s="60"/>
      <c r="D2" s="60"/>
      <c r="E2" s="60"/>
    </row>
    <row r="5" spans="1:6" x14ac:dyDescent="0.2">
      <c r="A5" s="63" t="s">
        <v>130</v>
      </c>
      <c r="B5" s="64" t="s">
        <v>131</v>
      </c>
      <c r="C5" s="65"/>
      <c r="D5" s="65"/>
      <c r="E5" s="66"/>
      <c r="F5" s="66"/>
    </row>
    <row r="6" spans="1:6" x14ac:dyDescent="0.2">
      <c r="A6" s="67" t="s">
        <v>132</v>
      </c>
      <c r="B6" s="68" t="str">
        <f>couverture!D15</f>
        <v xml:space="preserve">1er janvier 2014 </v>
      </c>
      <c r="C6" s="69"/>
      <c r="D6" s="69"/>
      <c r="E6" s="70"/>
      <c r="F6" s="70"/>
    </row>
    <row r="7" spans="1:6" x14ac:dyDescent="0.2">
      <c r="A7" s="67" t="s">
        <v>133</v>
      </c>
      <c r="B7" s="68" t="s">
        <v>134</v>
      </c>
      <c r="C7" s="69"/>
      <c r="D7" s="69"/>
      <c r="E7" s="70"/>
      <c r="F7" s="70"/>
    </row>
    <row r="8" spans="1:6" x14ac:dyDescent="0.2">
      <c r="A8" s="71"/>
      <c r="B8" s="72"/>
      <c r="C8" s="72"/>
      <c r="D8" s="72"/>
      <c r="E8" s="73"/>
      <c r="F8" s="73"/>
    </row>
    <row r="11" spans="1:6" ht="25.5" x14ac:dyDescent="0.2">
      <c r="B11" s="29"/>
      <c r="C11" s="206" t="s">
        <v>185</v>
      </c>
      <c r="D11" s="206" t="s">
        <v>186</v>
      </c>
      <c r="E11" s="77" t="s">
        <v>135</v>
      </c>
      <c r="F11" s="206" t="s">
        <v>200</v>
      </c>
    </row>
    <row r="12" spans="1:6" x14ac:dyDescent="0.2">
      <c r="B12" s="157" t="s">
        <v>201</v>
      </c>
      <c r="C12" s="81">
        <v>5046</v>
      </c>
      <c r="D12" s="81">
        <v>135</v>
      </c>
      <c r="E12" s="81">
        <f t="shared" ref="E12:E20" si="0">SUM(C12:D12)</f>
        <v>5181</v>
      </c>
      <c r="F12" s="148">
        <f t="shared" ref="F12:F20" si="1">D12/E12*100</f>
        <v>2.6056745801968728</v>
      </c>
    </row>
    <row r="13" spans="1:6" x14ac:dyDescent="0.2">
      <c r="B13" s="158" t="s">
        <v>202</v>
      </c>
      <c r="C13" s="150">
        <v>4812</v>
      </c>
      <c r="D13" s="150">
        <v>163</v>
      </c>
      <c r="E13" s="150">
        <f t="shared" si="0"/>
        <v>4975</v>
      </c>
      <c r="F13" s="186">
        <f t="shared" si="1"/>
        <v>3.2763819095477391</v>
      </c>
    </row>
    <row r="14" spans="1:6" x14ac:dyDescent="0.2">
      <c r="B14" s="158" t="s">
        <v>203</v>
      </c>
      <c r="C14" s="150">
        <v>9122</v>
      </c>
      <c r="D14" s="150">
        <v>293</v>
      </c>
      <c r="E14" s="150">
        <f t="shared" si="0"/>
        <v>9415</v>
      </c>
      <c r="F14" s="186">
        <f t="shared" si="1"/>
        <v>3.112055231014339</v>
      </c>
    </row>
    <row r="15" spans="1:6" x14ac:dyDescent="0.2">
      <c r="B15" s="158" t="s">
        <v>204</v>
      </c>
      <c r="C15" s="150">
        <v>5572</v>
      </c>
      <c r="D15" s="150">
        <v>201</v>
      </c>
      <c r="E15" s="150">
        <f t="shared" si="0"/>
        <v>5773</v>
      </c>
      <c r="F15" s="186">
        <f t="shared" si="1"/>
        <v>3.4817252728217563</v>
      </c>
    </row>
    <row r="16" spans="1:6" x14ac:dyDescent="0.2">
      <c r="B16" s="158" t="s">
        <v>205</v>
      </c>
      <c r="C16" s="150">
        <v>7585</v>
      </c>
      <c r="D16" s="150">
        <v>143</v>
      </c>
      <c r="E16" s="150">
        <f t="shared" si="0"/>
        <v>7728</v>
      </c>
      <c r="F16" s="186">
        <f t="shared" si="1"/>
        <v>1.8504140786749483</v>
      </c>
    </row>
    <row r="17" spans="2:6" x14ac:dyDescent="0.2">
      <c r="B17" s="158" t="s">
        <v>206</v>
      </c>
      <c r="C17" s="150">
        <v>12123</v>
      </c>
      <c r="D17" s="150">
        <v>464</v>
      </c>
      <c r="E17" s="150">
        <f t="shared" si="0"/>
        <v>12587</v>
      </c>
      <c r="F17" s="186">
        <f t="shared" si="1"/>
        <v>3.6863430523556047</v>
      </c>
    </row>
    <row r="18" spans="2:6" x14ac:dyDescent="0.2">
      <c r="B18" s="158" t="s">
        <v>207</v>
      </c>
      <c r="C18" s="150">
        <v>5735</v>
      </c>
      <c r="D18" s="150">
        <v>325</v>
      </c>
      <c r="E18" s="150">
        <f t="shared" si="0"/>
        <v>6060</v>
      </c>
      <c r="F18" s="186">
        <f t="shared" si="1"/>
        <v>5.3630363036303628</v>
      </c>
    </row>
    <row r="19" spans="2:6" x14ac:dyDescent="0.2">
      <c r="B19" s="158" t="s">
        <v>208</v>
      </c>
      <c r="C19" s="150">
        <v>5292</v>
      </c>
      <c r="D19" s="150">
        <v>148</v>
      </c>
      <c r="E19" s="150">
        <f t="shared" si="0"/>
        <v>5440</v>
      </c>
      <c r="F19" s="186">
        <f t="shared" si="1"/>
        <v>2.7205882352941178</v>
      </c>
    </row>
    <row r="20" spans="2:6" x14ac:dyDescent="0.2">
      <c r="B20" s="158" t="s">
        <v>209</v>
      </c>
      <c r="C20" s="150">
        <v>5148</v>
      </c>
      <c r="D20" s="150">
        <v>143</v>
      </c>
      <c r="E20" s="150">
        <f t="shared" si="0"/>
        <v>5291</v>
      </c>
      <c r="F20" s="186">
        <f t="shared" si="1"/>
        <v>2.7027027027027026</v>
      </c>
    </row>
    <row r="21" spans="2:6" x14ac:dyDescent="0.2">
      <c r="B21" s="158"/>
      <c r="C21" s="150"/>
      <c r="D21" s="150"/>
      <c r="E21" s="150"/>
      <c r="F21" s="186"/>
    </row>
    <row r="22" spans="2:6" x14ac:dyDescent="0.2">
      <c r="B22" s="159" t="s">
        <v>159</v>
      </c>
      <c r="C22" s="160">
        <f>SUM(C12:C20)</f>
        <v>60435</v>
      </c>
      <c r="D22" s="160">
        <f>SUM(D12:D20)</f>
        <v>2015</v>
      </c>
      <c r="E22" s="160">
        <f>SUM(E12:E20)</f>
        <v>62450</v>
      </c>
      <c r="F22" s="261">
        <f>D22/E22*100</f>
        <v>3.2265812650120096</v>
      </c>
    </row>
    <row r="23" spans="2:6" x14ac:dyDescent="0.2">
      <c r="B23" s="158"/>
      <c r="C23" s="150"/>
      <c r="D23" s="150"/>
      <c r="E23" s="150"/>
      <c r="F23" s="186"/>
    </row>
    <row r="24" spans="2:6" x14ac:dyDescent="0.2">
      <c r="B24" s="161" t="s">
        <v>138</v>
      </c>
      <c r="C24" s="150">
        <v>4479</v>
      </c>
      <c r="D24" s="150">
        <v>146</v>
      </c>
      <c r="E24" s="150">
        <f>SUM(C24:D24)</f>
        <v>4625</v>
      </c>
      <c r="F24" s="186">
        <f>D24/E24*100</f>
        <v>3.1567567567567565</v>
      </c>
    </row>
    <row r="25" spans="2:6" x14ac:dyDescent="0.2">
      <c r="B25" s="161"/>
      <c r="C25" s="150"/>
      <c r="D25" s="150"/>
      <c r="E25" s="150"/>
      <c r="F25" s="186"/>
    </row>
    <row r="26" spans="2:6" x14ac:dyDescent="0.2">
      <c r="B26" s="158"/>
      <c r="C26" s="162"/>
      <c r="D26" s="162"/>
      <c r="E26" s="162"/>
      <c r="F26" s="262"/>
    </row>
    <row r="27" spans="2:6" x14ac:dyDescent="0.2">
      <c r="B27" s="163" t="s">
        <v>139</v>
      </c>
      <c r="C27" s="92">
        <f>SUM(C22,C24:C25)</f>
        <v>64914</v>
      </c>
      <c r="D27" s="92">
        <f>SUM(D22,D24:D25)</f>
        <v>2161</v>
      </c>
      <c r="E27" s="92">
        <f>SUM(E22,E24:E25)</f>
        <v>67075</v>
      </c>
      <c r="F27" s="155">
        <f>D27/E27*100</f>
        <v>3.2217666790905701</v>
      </c>
    </row>
    <row r="29" spans="2:6" x14ac:dyDescent="0.2">
      <c r="B29" s="164"/>
      <c r="C29" s="164"/>
      <c r="D29" s="164"/>
      <c r="E29" s="164"/>
      <c r="F29" s="164"/>
    </row>
  </sheetData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>
    <oddFooter>&amp;LStatistiques mensuelles
&amp;Rpage 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F15"/>
  <sheetViews>
    <sheetView zoomScaleNormal="100" workbookViewId="0"/>
  </sheetViews>
  <sheetFormatPr baseColWidth="10" defaultColWidth="11.42578125" defaultRowHeight="15" x14ac:dyDescent="0.2"/>
  <cols>
    <col min="1" max="1" width="12.42578125" style="98" bestFit="1" customWidth="1"/>
    <col min="2" max="2" width="25.7109375" style="98" customWidth="1"/>
    <col min="3" max="3" width="24" style="98" customWidth="1"/>
    <col min="4" max="4" width="28.7109375" style="98" customWidth="1"/>
    <col min="5" max="5" width="24.85546875" style="98" customWidth="1"/>
    <col min="6" max="6" width="16.7109375" style="98" customWidth="1"/>
    <col min="7" max="16384" width="11.42578125" style="98"/>
  </cols>
  <sheetData>
    <row r="1" spans="1:6" ht="18.75" x14ac:dyDescent="0.2">
      <c r="B1" s="60" t="s">
        <v>84</v>
      </c>
      <c r="C1" s="60"/>
      <c r="D1" s="60"/>
      <c r="E1" s="60"/>
    </row>
    <row r="2" spans="1:6" ht="18.75" x14ac:dyDescent="0.2">
      <c r="B2" s="60" t="s">
        <v>85</v>
      </c>
      <c r="C2" s="60"/>
      <c r="D2" s="60"/>
      <c r="E2" s="60"/>
    </row>
    <row r="3" spans="1:6" ht="15" customHeight="1" x14ac:dyDescent="0.2">
      <c r="B3" s="263"/>
    </row>
    <row r="4" spans="1:6" ht="15" customHeight="1" x14ac:dyDescent="0.2"/>
    <row r="5" spans="1:6" x14ac:dyDescent="0.2">
      <c r="A5" s="63" t="s">
        <v>130</v>
      </c>
      <c r="B5" s="64" t="s">
        <v>131</v>
      </c>
      <c r="C5" s="65"/>
      <c r="D5" s="65"/>
      <c r="E5" s="65"/>
      <c r="F5" s="100"/>
    </row>
    <row r="6" spans="1:6" x14ac:dyDescent="0.2">
      <c r="A6" s="63" t="s">
        <v>132</v>
      </c>
      <c r="B6" s="68" t="str">
        <f>couverture!D15</f>
        <v xml:space="preserve">1er janvier 2014 </v>
      </c>
      <c r="C6" s="69"/>
      <c r="D6" s="69"/>
      <c r="E6" s="69"/>
      <c r="F6" s="100"/>
    </row>
    <row r="7" spans="1:6" x14ac:dyDescent="0.2">
      <c r="A7" s="67" t="s">
        <v>133</v>
      </c>
      <c r="B7" s="68" t="s">
        <v>134</v>
      </c>
      <c r="C7" s="69"/>
      <c r="D7" s="69"/>
      <c r="E7" s="69"/>
      <c r="F7" s="100"/>
    </row>
    <row r="8" spans="1:6" ht="15" customHeight="1" x14ac:dyDescent="0.2">
      <c r="F8" s="180"/>
    </row>
    <row r="9" spans="1:6" ht="15" customHeight="1" x14ac:dyDescent="0.2"/>
    <row r="10" spans="1:6" s="29" customFormat="1" ht="53.25" customHeight="1" x14ac:dyDescent="0.2">
      <c r="B10" s="98"/>
      <c r="C10" s="104" t="s">
        <v>210</v>
      </c>
      <c r="D10" s="77" t="s">
        <v>135</v>
      </c>
      <c r="E10" s="104" t="s">
        <v>211</v>
      </c>
    </row>
    <row r="11" spans="1:6" s="29" customFormat="1" ht="21" customHeight="1" x14ac:dyDescent="0.2">
      <c r="B11" s="264" t="s">
        <v>137</v>
      </c>
      <c r="C11" s="225">
        <v>660</v>
      </c>
      <c r="D11" s="225">
        <v>62450</v>
      </c>
      <c r="E11" s="186">
        <f>C11/D11*100</f>
        <v>1.0568454763811048</v>
      </c>
    </row>
    <row r="12" spans="1:6" s="29" customFormat="1" ht="21" customHeight="1" x14ac:dyDescent="0.2">
      <c r="B12" s="265" t="s">
        <v>138</v>
      </c>
      <c r="C12" s="225">
        <v>71</v>
      </c>
      <c r="D12" s="225">
        <v>4625</v>
      </c>
      <c r="E12" s="186">
        <f>C12/D12*100</f>
        <v>1.5351351351351352</v>
      </c>
    </row>
    <row r="13" spans="1:6" s="29" customFormat="1" ht="21" customHeight="1" x14ac:dyDescent="0.2">
      <c r="B13" s="265"/>
      <c r="C13" s="225"/>
      <c r="D13" s="225"/>
      <c r="E13" s="186"/>
    </row>
    <row r="14" spans="1:6" s="29" customFormat="1" ht="21" customHeight="1" x14ac:dyDescent="0.2">
      <c r="B14" s="265"/>
      <c r="C14" s="225"/>
      <c r="D14" s="225"/>
      <c r="E14" s="186"/>
    </row>
    <row r="15" spans="1:6" s="29" customFormat="1" ht="21" customHeight="1" x14ac:dyDescent="0.2">
      <c r="B15" s="266" t="s">
        <v>144</v>
      </c>
      <c r="C15" s="267">
        <f>SUM(C11:C13)</f>
        <v>731</v>
      </c>
      <c r="D15" s="267">
        <f>SUM(D11:D13)</f>
        <v>67075</v>
      </c>
      <c r="E15" s="155">
        <f>C15/D15*100</f>
        <v>1.0898248229593739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16"/>
  <sheetViews>
    <sheetView zoomScaleNormal="100" workbookViewId="0"/>
  </sheetViews>
  <sheetFormatPr baseColWidth="10" defaultColWidth="11.42578125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8"/>
      <c r="B1" s="60" t="s">
        <v>87</v>
      </c>
      <c r="C1" s="60"/>
      <c r="D1" s="60"/>
      <c r="E1" s="60"/>
      <c r="F1" s="60"/>
      <c r="G1" s="98"/>
      <c r="H1" s="98"/>
    </row>
    <row r="2" spans="1:8" ht="16.5" customHeight="1" x14ac:dyDescent="0.2">
      <c r="A2" s="98"/>
      <c r="B2" s="60" t="s">
        <v>88</v>
      </c>
      <c r="C2" s="60"/>
      <c r="D2" s="60"/>
      <c r="E2" s="60"/>
      <c r="F2" s="60"/>
      <c r="G2" s="98"/>
      <c r="H2" s="98"/>
    </row>
    <row r="3" spans="1:8" ht="15" x14ac:dyDescent="0.2">
      <c r="A3" s="98"/>
      <c r="B3" s="263"/>
      <c r="C3" s="98"/>
      <c r="D3" s="98"/>
      <c r="E3" s="98"/>
      <c r="F3" s="98"/>
      <c r="G3" s="98"/>
      <c r="H3" s="98"/>
    </row>
    <row r="4" spans="1:8" ht="15" x14ac:dyDescent="0.2">
      <c r="A4" s="98"/>
      <c r="B4" s="98"/>
      <c r="C4" s="98"/>
      <c r="D4" s="98"/>
      <c r="E4" s="98"/>
      <c r="F4" s="98"/>
      <c r="G4" s="98"/>
      <c r="H4" s="98"/>
    </row>
    <row r="5" spans="1:8" ht="16.5" customHeight="1" x14ac:dyDescent="0.2">
      <c r="A5" s="63" t="s">
        <v>130</v>
      </c>
      <c r="B5" s="64" t="s">
        <v>131</v>
      </c>
      <c r="C5" s="65"/>
      <c r="D5" s="65"/>
      <c r="E5" s="65"/>
      <c r="F5" s="65"/>
      <c r="G5" s="66"/>
      <c r="H5" s="66"/>
    </row>
    <row r="6" spans="1:8" ht="16.5" customHeight="1" x14ac:dyDescent="0.2">
      <c r="A6" s="63" t="s">
        <v>132</v>
      </c>
      <c r="B6" s="68" t="str">
        <f>couverture!D15</f>
        <v xml:space="preserve">1er janvier 2014 </v>
      </c>
      <c r="C6" s="69"/>
      <c r="D6" s="69"/>
      <c r="E6" s="69"/>
      <c r="F6" s="69"/>
      <c r="G6" s="70"/>
      <c r="H6" s="70"/>
    </row>
    <row r="7" spans="1:8" ht="16.5" customHeight="1" x14ac:dyDescent="0.2">
      <c r="A7" s="67" t="s">
        <v>133</v>
      </c>
      <c r="B7" s="68" t="s">
        <v>134</v>
      </c>
      <c r="C7" s="69"/>
      <c r="D7" s="69"/>
      <c r="E7" s="69"/>
      <c r="F7" s="69"/>
      <c r="G7" s="70"/>
      <c r="H7" s="70"/>
    </row>
    <row r="8" spans="1:8" ht="15" x14ac:dyDescent="0.2">
      <c r="A8" s="98"/>
      <c r="B8" s="98"/>
      <c r="C8" s="98"/>
      <c r="D8" s="98"/>
      <c r="E8" s="98"/>
      <c r="F8" s="180"/>
      <c r="G8" s="98"/>
      <c r="H8" s="98"/>
    </row>
    <row r="9" spans="1:8" ht="15" x14ac:dyDescent="0.2">
      <c r="A9" s="98"/>
      <c r="B9" s="98"/>
      <c r="C9" s="98"/>
      <c r="D9" s="98"/>
      <c r="E9" s="98"/>
      <c r="F9" s="98"/>
      <c r="G9" s="98"/>
      <c r="H9" s="98"/>
    </row>
    <row r="10" spans="1:8" ht="16.5" customHeight="1" x14ac:dyDescent="0.2">
      <c r="A10" s="98"/>
      <c r="B10" s="98"/>
      <c r="C10" s="484" t="s">
        <v>137</v>
      </c>
      <c r="D10" s="485"/>
      <c r="E10" s="484" t="s">
        <v>183</v>
      </c>
      <c r="F10" s="485"/>
      <c r="G10" s="484" t="s">
        <v>144</v>
      </c>
      <c r="H10" s="485"/>
    </row>
    <row r="11" spans="1:8" ht="16.5" customHeight="1" x14ac:dyDescent="0.2">
      <c r="A11" s="98"/>
      <c r="B11" s="98"/>
      <c r="C11" s="268" t="s">
        <v>212</v>
      </c>
      <c r="D11" s="268" t="s">
        <v>213</v>
      </c>
      <c r="E11" s="268" t="s">
        <v>212</v>
      </c>
      <c r="F11" s="268" t="s">
        <v>213</v>
      </c>
      <c r="G11" s="268" t="s">
        <v>212</v>
      </c>
      <c r="H11" s="268" t="s">
        <v>213</v>
      </c>
    </row>
    <row r="12" spans="1:8" ht="16.5" customHeight="1" x14ac:dyDescent="0.2">
      <c r="A12" s="98"/>
      <c r="B12" s="264"/>
      <c r="C12" s="269"/>
      <c r="D12" s="269"/>
      <c r="E12" s="269"/>
      <c r="F12" s="269"/>
      <c r="G12" s="269"/>
      <c r="H12" s="269"/>
    </row>
    <row r="13" spans="1:8" ht="16.5" customHeight="1" x14ac:dyDescent="0.2">
      <c r="A13" s="98"/>
      <c r="B13" s="265" t="s">
        <v>142</v>
      </c>
      <c r="C13" s="225">
        <v>425</v>
      </c>
      <c r="D13" s="186">
        <f>C13/$C$16*100</f>
        <v>64.393939393939391</v>
      </c>
      <c r="E13" s="225">
        <v>30</v>
      </c>
      <c r="F13" s="186">
        <f>E13/$E$16*100</f>
        <v>42.25352112676056</v>
      </c>
      <c r="G13" s="225">
        <f>C13+E13</f>
        <v>455</v>
      </c>
      <c r="H13" s="186">
        <f>G13/$G$16*100</f>
        <v>62.243502051983576</v>
      </c>
    </row>
    <row r="14" spans="1:8" ht="16.5" customHeight="1" x14ac:dyDescent="0.2">
      <c r="A14" s="98"/>
      <c r="B14" s="265" t="s">
        <v>143</v>
      </c>
      <c r="C14" s="225">
        <v>235</v>
      </c>
      <c r="D14" s="186">
        <f>C14/$C$16*100</f>
        <v>35.606060606060609</v>
      </c>
      <c r="E14" s="225">
        <v>41</v>
      </c>
      <c r="F14" s="186">
        <f>E14/$E$16*100</f>
        <v>57.74647887323944</v>
      </c>
      <c r="G14" s="225">
        <f>C14+E14</f>
        <v>276</v>
      </c>
      <c r="H14" s="186">
        <f>G14/$G$16*100</f>
        <v>37.756497948016417</v>
      </c>
    </row>
    <row r="15" spans="1:8" ht="16.5" customHeight="1" x14ac:dyDescent="0.2">
      <c r="A15" s="98"/>
      <c r="B15" s="265"/>
      <c r="C15" s="225"/>
      <c r="D15" s="186"/>
      <c r="E15" s="225"/>
      <c r="F15" s="186"/>
      <c r="G15" s="225"/>
      <c r="H15" s="186"/>
    </row>
    <row r="16" spans="1:8" ht="16.5" customHeight="1" x14ac:dyDescent="0.2">
      <c r="A16" s="98"/>
      <c r="B16" s="266" t="s">
        <v>144</v>
      </c>
      <c r="C16" s="267">
        <f t="shared" ref="C16:H16" si="0">SUM(C13:C14)</f>
        <v>660</v>
      </c>
      <c r="D16" s="155">
        <f t="shared" si="0"/>
        <v>100</v>
      </c>
      <c r="E16" s="267">
        <f t="shared" si="0"/>
        <v>71</v>
      </c>
      <c r="F16" s="155">
        <f t="shared" si="0"/>
        <v>100</v>
      </c>
      <c r="G16" s="267">
        <f t="shared" si="0"/>
        <v>731</v>
      </c>
      <c r="H16" s="155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>
    <pageSetUpPr fitToPage="1"/>
  </sheetPr>
  <dimension ref="A1:G41"/>
  <sheetViews>
    <sheetView view="pageBreakPreview" zoomScale="60" zoomScaleNormal="100" workbookViewId="0">
      <selection activeCell="F39" sqref="F39"/>
    </sheetView>
  </sheetViews>
  <sheetFormatPr baseColWidth="10" defaultColWidth="11.42578125" defaultRowHeight="15" x14ac:dyDescent="0.2"/>
  <cols>
    <col min="1" max="1" width="12.42578125" style="98" bestFit="1" customWidth="1"/>
    <col min="2" max="2" width="16.7109375" style="98" customWidth="1"/>
    <col min="3" max="6" width="20.7109375" style="98" customWidth="1"/>
    <col min="7" max="16384" width="11.42578125" style="98"/>
  </cols>
  <sheetData>
    <row r="1" spans="1:6" ht="18.75" x14ac:dyDescent="0.2">
      <c r="B1" s="60" t="s">
        <v>90</v>
      </c>
      <c r="C1" s="60"/>
      <c r="D1" s="60"/>
      <c r="E1" s="60"/>
    </row>
    <row r="2" spans="1:6" ht="18.75" x14ac:dyDescent="0.2">
      <c r="B2" s="60" t="s">
        <v>214</v>
      </c>
      <c r="C2" s="60"/>
      <c r="D2" s="60"/>
      <c r="E2" s="60"/>
    </row>
    <row r="3" spans="1:6" ht="9" customHeight="1" x14ac:dyDescent="0.2">
      <c r="B3" s="263"/>
    </row>
    <row r="4" spans="1:6" s="29" customFormat="1" ht="13.5" x14ac:dyDescent="0.2">
      <c r="A4" s="127" t="s">
        <v>130</v>
      </c>
      <c r="B4" s="128" t="s">
        <v>131</v>
      </c>
      <c r="C4" s="129"/>
      <c r="D4" s="129"/>
      <c r="E4" s="129"/>
      <c r="F4" s="129"/>
    </row>
    <row r="5" spans="1:6" s="29" customFormat="1" ht="13.5" x14ac:dyDescent="0.2">
      <c r="A5" s="127" t="s">
        <v>132</v>
      </c>
      <c r="B5" s="131" t="str">
        <f>'tab28 mineurs.cat.pén'!B6</f>
        <v xml:space="preserve">1er janvier 2014 </v>
      </c>
      <c r="C5" s="132"/>
      <c r="D5" s="132"/>
      <c r="E5" s="132"/>
      <c r="F5" s="132"/>
    </row>
    <row r="6" spans="1:6" s="29" customFormat="1" ht="13.5" x14ac:dyDescent="0.2">
      <c r="A6" s="130" t="s">
        <v>133</v>
      </c>
      <c r="B6" s="131" t="s">
        <v>134</v>
      </c>
      <c r="C6" s="132"/>
      <c r="D6" s="132"/>
      <c r="E6" s="132"/>
      <c r="F6" s="132"/>
    </row>
    <row r="7" spans="1:6" ht="9" customHeight="1" x14ac:dyDescent="0.2">
      <c r="F7" s="180"/>
    </row>
    <row r="8" spans="1:6" s="29" customFormat="1" ht="25.5" x14ac:dyDescent="0.2">
      <c r="B8" s="77" t="s">
        <v>141</v>
      </c>
      <c r="C8" s="77" t="s">
        <v>142</v>
      </c>
      <c r="D8" s="77" t="s">
        <v>143</v>
      </c>
      <c r="E8" s="77" t="s">
        <v>144</v>
      </c>
      <c r="F8" s="77" t="s">
        <v>145</v>
      </c>
    </row>
    <row r="9" spans="1:6" x14ac:dyDescent="0.2">
      <c r="B9" s="270" t="s">
        <v>501</v>
      </c>
      <c r="C9" s="271">
        <v>417</v>
      </c>
      <c r="D9" s="271">
        <v>295</v>
      </c>
      <c r="E9" s="271">
        <v>712</v>
      </c>
      <c r="F9" s="272">
        <v>-5.0666666666666638E-2</v>
      </c>
    </row>
    <row r="10" spans="1:6" x14ac:dyDescent="0.2">
      <c r="B10" s="273" t="s">
        <v>502</v>
      </c>
      <c r="C10" s="274">
        <v>443</v>
      </c>
      <c r="D10" s="274">
        <v>280</v>
      </c>
      <c r="E10" s="274">
        <v>723</v>
      </c>
      <c r="F10" s="272">
        <v>1.5449438202247201E-2</v>
      </c>
    </row>
    <row r="11" spans="1:6" x14ac:dyDescent="0.2">
      <c r="B11" s="273" t="s">
        <v>503</v>
      </c>
      <c r="C11" s="274">
        <v>431</v>
      </c>
      <c r="D11" s="274">
        <v>284</v>
      </c>
      <c r="E11" s="274">
        <v>715</v>
      </c>
      <c r="F11" s="272">
        <v>-1.1065006915629283E-2</v>
      </c>
    </row>
    <row r="12" spans="1:6" x14ac:dyDescent="0.2">
      <c r="B12" s="273" t="s">
        <v>504</v>
      </c>
      <c r="C12" s="274">
        <v>458</v>
      </c>
      <c r="D12" s="274">
        <v>322</v>
      </c>
      <c r="E12" s="274">
        <v>780</v>
      </c>
      <c r="F12" s="272">
        <v>9.0909090909090828E-2</v>
      </c>
    </row>
    <row r="13" spans="1:6" x14ac:dyDescent="0.2">
      <c r="B13" s="273" t="s">
        <v>505</v>
      </c>
      <c r="C13" s="274">
        <v>460</v>
      </c>
      <c r="D13" s="274">
        <v>343</v>
      </c>
      <c r="E13" s="274">
        <v>803</v>
      </c>
      <c r="F13" s="272">
        <v>2.9487179487179382E-2</v>
      </c>
    </row>
    <row r="14" spans="1:6" x14ac:dyDescent="0.2">
      <c r="B14" s="273" t="s">
        <v>506</v>
      </c>
      <c r="C14" s="274">
        <v>456</v>
      </c>
      <c r="D14" s="274">
        <v>314</v>
      </c>
      <c r="E14" s="274">
        <v>770</v>
      </c>
      <c r="F14" s="272">
        <v>-4.1095890410958957E-2</v>
      </c>
    </row>
    <row r="15" spans="1:6" x14ac:dyDescent="0.2">
      <c r="B15" s="273" t="s">
        <v>507</v>
      </c>
      <c r="C15" s="274">
        <v>493</v>
      </c>
      <c r="D15" s="274">
        <v>317</v>
      </c>
      <c r="E15" s="274">
        <v>810</v>
      </c>
      <c r="F15" s="272">
        <v>5.1948051948051965E-2</v>
      </c>
    </row>
    <row r="16" spans="1:6" x14ac:dyDescent="0.2">
      <c r="B16" s="273" t="s">
        <v>508</v>
      </c>
      <c r="C16" s="274">
        <v>436</v>
      </c>
      <c r="D16" s="274">
        <v>319</v>
      </c>
      <c r="E16" s="274">
        <v>755</v>
      </c>
      <c r="F16" s="272">
        <v>-6.7901234567901203E-2</v>
      </c>
    </row>
    <row r="17" spans="2:6" x14ac:dyDescent="0.2">
      <c r="B17" s="273" t="s">
        <v>509</v>
      </c>
      <c r="C17" s="274">
        <v>395</v>
      </c>
      <c r="D17" s="274">
        <v>285</v>
      </c>
      <c r="E17" s="274">
        <v>680</v>
      </c>
      <c r="F17" s="272">
        <v>-9.9337748344370813E-2</v>
      </c>
    </row>
    <row r="18" spans="2:6" x14ac:dyDescent="0.2">
      <c r="B18" s="273" t="s">
        <v>510</v>
      </c>
      <c r="C18" s="274">
        <v>422</v>
      </c>
      <c r="D18" s="274">
        <v>245</v>
      </c>
      <c r="E18" s="274">
        <v>667</v>
      </c>
      <c r="F18" s="272">
        <v>-1.9117647058823573E-2</v>
      </c>
    </row>
    <row r="19" spans="2:6" x14ac:dyDescent="0.2">
      <c r="B19" s="273" t="s">
        <v>511</v>
      </c>
      <c r="C19" s="274">
        <v>431</v>
      </c>
      <c r="D19" s="274">
        <v>250</v>
      </c>
      <c r="E19" s="274">
        <v>681</v>
      </c>
      <c r="F19" s="272">
        <v>2.0989505247376306E-2</v>
      </c>
    </row>
    <row r="20" spans="2:6" x14ac:dyDescent="0.2">
      <c r="B20" s="273" t="s">
        <v>512</v>
      </c>
      <c r="C20" s="274">
        <v>450</v>
      </c>
      <c r="D20" s="274">
        <v>273</v>
      </c>
      <c r="E20" s="274">
        <v>723</v>
      </c>
      <c r="F20" s="272">
        <v>6.1674008810572722E-2</v>
      </c>
    </row>
    <row r="21" spans="2:6" x14ac:dyDescent="0.2">
      <c r="B21" s="273" t="s">
        <v>513</v>
      </c>
      <c r="C21" s="274">
        <v>439</v>
      </c>
      <c r="D21" s="274">
        <v>285</v>
      </c>
      <c r="E21" s="274">
        <v>724</v>
      </c>
      <c r="F21" s="272">
        <v>1.3831258644536604E-3</v>
      </c>
    </row>
    <row r="22" spans="2:6" x14ac:dyDescent="0.2">
      <c r="B22" s="273" t="s">
        <v>514</v>
      </c>
      <c r="C22" s="274">
        <v>476</v>
      </c>
      <c r="D22" s="274">
        <v>245</v>
      </c>
      <c r="E22" s="274">
        <v>721</v>
      </c>
      <c r="F22" s="272">
        <v>-4.1436464088397962E-3</v>
      </c>
    </row>
    <row r="23" spans="2:6" x14ac:dyDescent="0.2">
      <c r="B23" s="273" t="s">
        <v>515</v>
      </c>
      <c r="C23" s="274">
        <v>486</v>
      </c>
      <c r="D23" s="274">
        <v>243</v>
      </c>
      <c r="E23" s="274">
        <v>729</v>
      </c>
      <c r="F23" s="272">
        <v>1.1095700416088761E-2</v>
      </c>
    </row>
    <row r="24" spans="2:6" x14ac:dyDescent="0.2">
      <c r="B24" s="273" t="s">
        <v>516</v>
      </c>
      <c r="C24" s="274">
        <v>493</v>
      </c>
      <c r="D24" s="274">
        <v>249</v>
      </c>
      <c r="E24" s="274">
        <v>742</v>
      </c>
      <c r="F24" s="272">
        <v>1.7832647462277196E-2</v>
      </c>
    </row>
    <row r="25" spans="2:6" x14ac:dyDescent="0.2">
      <c r="B25" s="273" t="s">
        <v>517</v>
      </c>
      <c r="C25" s="274">
        <v>477</v>
      </c>
      <c r="D25" s="274">
        <v>294</v>
      </c>
      <c r="E25" s="274">
        <v>771</v>
      </c>
      <c r="F25" s="272">
        <v>3.908355795148255E-2</v>
      </c>
    </row>
    <row r="26" spans="2:6" x14ac:dyDescent="0.2">
      <c r="B26" s="273" t="s">
        <v>518</v>
      </c>
      <c r="C26" s="274">
        <v>506</v>
      </c>
      <c r="D26" s="274">
        <v>272</v>
      </c>
      <c r="E26" s="274">
        <v>778</v>
      </c>
      <c r="F26" s="272">
        <v>9.0791180285343387E-3</v>
      </c>
    </row>
    <row r="27" spans="2:6" x14ac:dyDescent="0.2">
      <c r="B27" s="273" t="s">
        <v>519</v>
      </c>
      <c r="C27" s="274">
        <v>509</v>
      </c>
      <c r="D27" s="274">
        <v>290</v>
      </c>
      <c r="E27" s="274">
        <v>799</v>
      </c>
      <c r="F27" s="272">
        <v>2.6992287917737778E-2</v>
      </c>
    </row>
    <row r="28" spans="2:6" x14ac:dyDescent="0.2">
      <c r="B28" s="273" t="s">
        <v>520</v>
      </c>
      <c r="C28" s="274">
        <v>494</v>
      </c>
      <c r="D28" s="274">
        <v>287</v>
      </c>
      <c r="E28" s="274">
        <v>781</v>
      </c>
      <c r="F28" s="272">
        <v>-2.252816020025028E-2</v>
      </c>
    </row>
    <row r="29" spans="2:6" x14ac:dyDescent="0.2">
      <c r="B29" s="273" t="s">
        <v>521</v>
      </c>
      <c r="C29" s="274">
        <v>444</v>
      </c>
      <c r="D29" s="274">
        <v>271</v>
      </c>
      <c r="E29" s="274">
        <v>715</v>
      </c>
      <c r="F29" s="272">
        <v>-8.4507042253521125E-2</v>
      </c>
    </row>
    <row r="30" spans="2:6" x14ac:dyDescent="0.2">
      <c r="B30" s="273" t="s">
        <v>522</v>
      </c>
      <c r="C30" s="274">
        <v>435</v>
      </c>
      <c r="D30" s="274">
        <v>261</v>
      </c>
      <c r="E30" s="274">
        <v>696</v>
      </c>
      <c r="F30" s="272">
        <v>-2.657342657342654E-2</v>
      </c>
    </row>
    <row r="31" spans="2:6" x14ac:dyDescent="0.2">
      <c r="B31" s="273" t="s">
        <v>523</v>
      </c>
      <c r="C31" s="274">
        <v>486</v>
      </c>
      <c r="D31" s="274">
        <v>237</v>
      </c>
      <c r="E31" s="274">
        <v>723</v>
      </c>
      <c r="F31" s="272">
        <v>3.8793103448275801E-2</v>
      </c>
    </row>
    <row r="32" spans="2:6" x14ac:dyDescent="0.2">
      <c r="B32" s="273" t="s">
        <v>524</v>
      </c>
      <c r="C32" s="274">
        <v>477</v>
      </c>
      <c r="D32" s="274">
        <v>260</v>
      </c>
      <c r="E32" s="274">
        <v>737</v>
      </c>
      <c r="F32" s="272">
        <v>1.9363762102351245E-2</v>
      </c>
    </row>
    <row r="33" spans="2:7" x14ac:dyDescent="0.2">
      <c r="B33" s="275" t="s">
        <v>525</v>
      </c>
      <c r="C33" s="276">
        <v>455</v>
      </c>
      <c r="D33" s="276">
        <v>276</v>
      </c>
      <c r="E33" s="276">
        <v>731</v>
      </c>
      <c r="F33" s="277">
        <v>-8.141112618724522E-3</v>
      </c>
    </row>
    <row r="34" spans="2:7" s="29" customFormat="1" x14ac:dyDescent="0.2">
      <c r="C34" s="278"/>
      <c r="D34" s="278"/>
      <c r="E34" s="279"/>
      <c r="F34" s="278"/>
      <c r="G34" s="98"/>
    </row>
    <row r="41" spans="2:7" x14ac:dyDescent="0.2">
      <c r="E41" s="180"/>
    </row>
  </sheetData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>
    <oddFooter>&amp;LStatistiques mensuelles
&amp;Rpage 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H7"/>
  <sheetViews>
    <sheetView zoomScaleNormal="100" workbookViewId="0"/>
  </sheetViews>
  <sheetFormatPr baseColWidth="10" defaultColWidth="11.42578125" defaultRowHeight="12.75" x14ac:dyDescent="0.2"/>
  <cols>
    <col min="1" max="1" width="12.42578125" style="280" bestFit="1" customWidth="1"/>
    <col min="2" max="6" width="16.7109375" style="280" customWidth="1"/>
    <col min="7" max="16384" width="11.42578125" style="280"/>
  </cols>
  <sheetData>
    <row r="1" spans="1:8" ht="18.75" x14ac:dyDescent="0.2">
      <c r="A1" s="98"/>
      <c r="B1" s="60" t="s">
        <v>93</v>
      </c>
    </row>
    <row r="2" spans="1:8" ht="18.75" x14ac:dyDescent="0.2">
      <c r="A2" s="98"/>
      <c r="B2" s="60" t="s">
        <v>215</v>
      </c>
    </row>
    <row r="3" spans="1:8" ht="15" x14ac:dyDescent="0.2">
      <c r="A3" s="281" t="s">
        <v>283</v>
      </c>
      <c r="B3" s="263"/>
    </row>
    <row r="4" spans="1:8" ht="15" x14ac:dyDescent="0.2">
      <c r="A4" s="63" t="s">
        <v>130</v>
      </c>
      <c r="B4" s="64" t="s">
        <v>131</v>
      </c>
      <c r="C4" s="282"/>
      <c r="D4" s="282"/>
      <c r="E4" s="282"/>
      <c r="F4" s="282"/>
      <c r="G4" s="282"/>
      <c r="H4" s="282"/>
    </row>
    <row r="5" spans="1:8" ht="15" x14ac:dyDescent="0.2">
      <c r="A5" s="63" t="s">
        <v>132</v>
      </c>
      <c r="B5" s="68" t="str">
        <f>couverture!D15</f>
        <v xml:space="preserve">1er janvier 2014 </v>
      </c>
      <c r="C5" s="283"/>
      <c r="D5" s="283"/>
      <c r="E5" s="283"/>
      <c r="F5" s="283"/>
      <c r="G5" s="283"/>
      <c r="H5" s="283"/>
    </row>
    <row r="6" spans="1:8" ht="15" x14ac:dyDescent="0.2">
      <c r="A6" s="67" t="s">
        <v>133</v>
      </c>
      <c r="B6" s="68" t="s">
        <v>134</v>
      </c>
      <c r="C6" s="283"/>
      <c r="D6" s="283"/>
      <c r="E6" s="283"/>
      <c r="F6" s="283"/>
      <c r="G6" s="283"/>
      <c r="H6" s="283"/>
    </row>
    <row r="7" spans="1:8" ht="15" customHeight="1" x14ac:dyDescent="0.2"/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>
    <pageSetUpPr fitToPage="1"/>
  </sheetPr>
  <dimension ref="A1:G200"/>
  <sheetViews>
    <sheetView zoomScale="85" zoomScaleNormal="85" zoomScaleSheetLayoutView="50" workbookViewId="0">
      <selection activeCell="E29" sqref="E29"/>
    </sheetView>
  </sheetViews>
  <sheetFormatPr baseColWidth="10" defaultColWidth="11.42578125" defaultRowHeight="15" x14ac:dyDescent="0.2"/>
  <cols>
    <col min="1" max="1" width="9.42578125" style="98" customWidth="1"/>
    <col min="2" max="2" width="7.140625" style="98" customWidth="1"/>
    <col min="3" max="3" width="27.7109375" style="98" customWidth="1"/>
    <col min="4" max="7" width="16.7109375" style="98" customWidth="1"/>
    <col min="8" max="16384" width="11.42578125" style="98"/>
  </cols>
  <sheetData>
    <row r="1" spans="1:7" ht="14.25" customHeight="1" x14ac:dyDescent="0.2">
      <c r="B1" s="60" t="s">
        <v>96</v>
      </c>
      <c r="C1" s="60"/>
      <c r="D1" s="60"/>
      <c r="E1" s="60"/>
      <c r="F1" s="60"/>
      <c r="G1" s="60"/>
    </row>
    <row r="2" spans="1:7" ht="20.25" customHeight="1" x14ac:dyDescent="0.2">
      <c r="B2" s="60" t="s">
        <v>216</v>
      </c>
      <c r="C2" s="60"/>
      <c r="D2" s="60"/>
      <c r="E2" s="60"/>
      <c r="F2" s="60"/>
      <c r="G2" s="60"/>
    </row>
    <row r="3" spans="1:7" ht="5.25" customHeight="1" x14ac:dyDescent="0.2">
      <c r="B3" s="180"/>
      <c r="C3" s="180"/>
      <c r="G3" s="180"/>
    </row>
    <row r="4" spans="1:7" s="278" customFormat="1" ht="12" x14ac:dyDescent="0.2">
      <c r="A4" s="284" t="s">
        <v>130</v>
      </c>
      <c r="B4" s="285" t="s">
        <v>131</v>
      </c>
      <c r="C4" s="286"/>
      <c r="D4" s="286"/>
      <c r="E4" s="286"/>
      <c r="F4" s="286"/>
      <c r="G4" s="286"/>
    </row>
    <row r="5" spans="1:7" s="278" customFormat="1" ht="12" x14ac:dyDescent="0.2">
      <c r="A5" s="284" t="s">
        <v>132</v>
      </c>
      <c r="B5" s="287" t="str">
        <f>couverture!D15</f>
        <v xml:space="preserve">1er janvier 2014 </v>
      </c>
      <c r="C5" s="288"/>
      <c r="D5" s="288"/>
      <c r="E5" s="288"/>
      <c r="F5" s="288"/>
      <c r="G5" s="288"/>
    </row>
    <row r="6" spans="1:7" s="278" customFormat="1" x14ac:dyDescent="0.2">
      <c r="A6" s="289" t="s">
        <v>133</v>
      </c>
      <c r="B6" s="68" t="s">
        <v>134</v>
      </c>
      <c r="C6" s="288"/>
      <c r="D6" s="288"/>
      <c r="E6" s="288"/>
      <c r="F6" s="288"/>
      <c r="G6" s="288"/>
    </row>
    <row r="7" spans="1:7" ht="8.25" customHeight="1" x14ac:dyDescent="0.2">
      <c r="B7" s="290"/>
      <c r="C7" s="291"/>
      <c r="D7" s="292"/>
      <c r="E7" s="292"/>
      <c r="F7" s="292"/>
      <c r="G7" s="293"/>
    </row>
    <row r="8" spans="1:7" s="278" customFormat="1" ht="42" customHeight="1" x14ac:dyDescent="0.2">
      <c r="B8" s="486" t="s">
        <v>217</v>
      </c>
      <c r="C8" s="487"/>
      <c r="D8" s="294" t="s">
        <v>210</v>
      </c>
      <c r="E8" s="294" t="s">
        <v>218</v>
      </c>
      <c r="F8" s="294" t="s">
        <v>219</v>
      </c>
      <c r="G8" s="294" t="s">
        <v>220</v>
      </c>
    </row>
    <row r="9" spans="1:7" s="278" customFormat="1" ht="15" customHeight="1" x14ac:dyDescent="0.2">
      <c r="B9" s="295" t="s">
        <v>526</v>
      </c>
      <c r="C9" s="296" t="s">
        <v>313</v>
      </c>
      <c r="D9" s="297">
        <v>14</v>
      </c>
      <c r="E9" s="297">
        <v>0</v>
      </c>
      <c r="F9" s="297">
        <v>23</v>
      </c>
      <c r="G9" s="298">
        <f t="shared" ref="G9" si="0">IF(F9=0,"-",(D9+E9)/F9)</f>
        <v>0.60869565217391308</v>
      </c>
    </row>
    <row r="10" spans="1:7" s="278" customFormat="1" ht="15" customHeight="1" x14ac:dyDescent="0.2">
      <c r="A10"/>
      <c r="B10" s="299" t="s">
        <v>292</v>
      </c>
      <c r="C10" s="291" t="s">
        <v>303</v>
      </c>
      <c r="D10" s="292">
        <v>4</v>
      </c>
      <c r="E10" s="292">
        <v>0</v>
      </c>
      <c r="F10" s="292">
        <v>7</v>
      </c>
      <c r="G10" s="293">
        <f t="shared" ref="G10:G73" si="1">IF(F10=0,"-",(D10+E10)/F10)</f>
        <v>0.5714285714285714</v>
      </c>
    </row>
    <row r="11" spans="1:7" s="278" customFormat="1" ht="15" customHeight="1" x14ac:dyDescent="0.2">
      <c r="A11"/>
      <c r="B11" s="299" t="s">
        <v>292</v>
      </c>
      <c r="C11" s="291" t="s">
        <v>306</v>
      </c>
      <c r="D11" s="292">
        <v>6</v>
      </c>
      <c r="E11" s="292">
        <v>0</v>
      </c>
      <c r="F11" s="292">
        <v>12</v>
      </c>
      <c r="G11" s="293">
        <f t="shared" si="1"/>
        <v>0.5</v>
      </c>
    </row>
    <row r="12" spans="1:7" s="278" customFormat="1" ht="15" customHeight="1" x14ac:dyDescent="0.2">
      <c r="A12"/>
      <c r="B12" s="299" t="s">
        <v>292</v>
      </c>
      <c r="C12" s="291" t="s">
        <v>308</v>
      </c>
      <c r="D12" s="292">
        <v>9</v>
      </c>
      <c r="E12" s="292">
        <v>0</v>
      </c>
      <c r="F12" s="292">
        <v>10</v>
      </c>
      <c r="G12" s="293">
        <f t="shared" si="1"/>
        <v>0.9</v>
      </c>
    </row>
    <row r="13" spans="1:7" s="278" customFormat="1" ht="15" customHeight="1" x14ac:dyDescent="0.2">
      <c r="A13"/>
      <c r="B13" s="245" t="s">
        <v>527</v>
      </c>
      <c r="C13" s="304"/>
      <c r="D13" s="305">
        <v>33</v>
      </c>
      <c r="E13" s="305">
        <v>0</v>
      </c>
      <c r="F13" s="305">
        <v>52</v>
      </c>
      <c r="G13" s="306">
        <f t="shared" si="1"/>
        <v>0.63461538461538458</v>
      </c>
    </row>
    <row r="14" spans="1:7" s="278" customFormat="1" ht="15" customHeight="1" x14ac:dyDescent="0.2">
      <c r="A14"/>
      <c r="B14" s="300" t="s">
        <v>526</v>
      </c>
      <c r="C14" s="301" t="s">
        <v>337</v>
      </c>
      <c r="D14" s="302">
        <v>4</v>
      </c>
      <c r="E14" s="302">
        <v>0</v>
      </c>
      <c r="F14" s="302">
        <v>15</v>
      </c>
      <c r="G14" s="303">
        <f t="shared" si="1"/>
        <v>0.26666666666666666</v>
      </c>
    </row>
    <row r="15" spans="1:7" s="278" customFormat="1" ht="15" customHeight="1" x14ac:dyDescent="0.2">
      <c r="A15"/>
      <c r="B15" s="299" t="s">
        <v>292</v>
      </c>
      <c r="C15" s="291" t="s">
        <v>326</v>
      </c>
      <c r="D15" s="292">
        <v>2</v>
      </c>
      <c r="E15" s="292">
        <v>0</v>
      </c>
      <c r="F15" s="292">
        <v>4</v>
      </c>
      <c r="G15" s="293">
        <f t="shared" si="1"/>
        <v>0.5</v>
      </c>
    </row>
    <row r="16" spans="1:7" s="278" customFormat="1" ht="15" customHeight="1" x14ac:dyDescent="0.2">
      <c r="A16"/>
      <c r="B16" s="299" t="s">
        <v>292</v>
      </c>
      <c r="C16" s="291" t="s">
        <v>330</v>
      </c>
      <c r="D16" s="292">
        <v>6</v>
      </c>
      <c r="E16" s="292">
        <v>0</v>
      </c>
      <c r="F16" s="292">
        <v>10</v>
      </c>
      <c r="G16" s="293">
        <f t="shared" si="1"/>
        <v>0.6</v>
      </c>
    </row>
    <row r="17" spans="1:7" s="278" customFormat="1" ht="15" customHeight="1" x14ac:dyDescent="0.2">
      <c r="A17"/>
      <c r="B17" s="299" t="s">
        <v>292</v>
      </c>
      <c r="C17" s="291" t="s">
        <v>202</v>
      </c>
      <c r="D17" s="292">
        <v>3</v>
      </c>
      <c r="E17" s="292">
        <v>0</v>
      </c>
      <c r="F17" s="292">
        <v>11</v>
      </c>
      <c r="G17" s="293">
        <f t="shared" si="1"/>
        <v>0.27272727272727271</v>
      </c>
    </row>
    <row r="18" spans="1:7" s="278" customFormat="1" ht="15" customHeight="1" x14ac:dyDescent="0.2">
      <c r="A18"/>
      <c r="B18" s="299" t="s">
        <v>292</v>
      </c>
      <c r="C18" s="291" t="s">
        <v>332</v>
      </c>
      <c r="D18" s="292">
        <v>5</v>
      </c>
      <c r="E18" s="292">
        <v>0</v>
      </c>
      <c r="F18" s="292">
        <v>6</v>
      </c>
      <c r="G18" s="293">
        <f t="shared" si="1"/>
        <v>0.83333333333333337</v>
      </c>
    </row>
    <row r="19" spans="1:7" s="278" customFormat="1" ht="15" customHeight="1" x14ac:dyDescent="0.2">
      <c r="A19"/>
      <c r="B19" s="299" t="s">
        <v>292</v>
      </c>
      <c r="C19" s="291" t="s">
        <v>333</v>
      </c>
      <c r="D19" s="292">
        <v>6</v>
      </c>
      <c r="E19" s="292">
        <v>0</v>
      </c>
      <c r="F19" s="292">
        <v>10</v>
      </c>
      <c r="G19" s="293">
        <f t="shared" si="1"/>
        <v>0.6</v>
      </c>
    </row>
    <row r="20" spans="1:7" s="278" customFormat="1" ht="15" customHeight="1" x14ac:dyDescent="0.2">
      <c r="A20"/>
      <c r="B20" s="299" t="s">
        <v>292</v>
      </c>
      <c r="C20" s="291" t="s">
        <v>334</v>
      </c>
      <c r="D20" s="292">
        <v>7</v>
      </c>
      <c r="E20" s="292">
        <v>0</v>
      </c>
      <c r="F20" s="292">
        <v>10</v>
      </c>
      <c r="G20" s="293">
        <f t="shared" si="1"/>
        <v>0.7</v>
      </c>
    </row>
    <row r="21" spans="1:7" s="278" customFormat="1" ht="15" customHeight="1" x14ac:dyDescent="0.2">
      <c r="A21"/>
      <c r="B21" s="245" t="s">
        <v>528</v>
      </c>
      <c r="C21" s="304"/>
      <c r="D21" s="305">
        <v>33</v>
      </c>
      <c r="E21" s="305">
        <v>0</v>
      </c>
      <c r="F21" s="305">
        <v>66</v>
      </c>
      <c r="G21" s="306">
        <f t="shared" si="1"/>
        <v>0.5</v>
      </c>
    </row>
    <row r="22" spans="1:7" s="278" customFormat="1" ht="15" customHeight="1" x14ac:dyDescent="0.2">
      <c r="A22"/>
      <c r="B22" s="300" t="s">
        <v>526</v>
      </c>
      <c r="C22" s="301" t="s">
        <v>357</v>
      </c>
      <c r="D22" s="302">
        <v>14</v>
      </c>
      <c r="E22" s="302">
        <v>0</v>
      </c>
      <c r="F22" s="302">
        <v>15</v>
      </c>
      <c r="G22" s="303">
        <f t="shared" si="1"/>
        <v>0.93333333333333335</v>
      </c>
    </row>
    <row r="23" spans="1:7" s="278" customFormat="1" ht="15" customHeight="1" x14ac:dyDescent="0.2">
      <c r="A23"/>
      <c r="B23" s="299" t="s">
        <v>526</v>
      </c>
      <c r="C23" s="291" t="s">
        <v>358</v>
      </c>
      <c r="D23" s="292">
        <v>5</v>
      </c>
      <c r="E23" s="292">
        <v>0</v>
      </c>
      <c r="F23" s="292">
        <v>15</v>
      </c>
      <c r="G23" s="293">
        <f t="shared" si="1"/>
        <v>0.33333333333333331</v>
      </c>
    </row>
    <row r="24" spans="1:7" s="278" customFormat="1" ht="15" customHeight="1" x14ac:dyDescent="0.2">
      <c r="A24"/>
      <c r="B24" s="299" t="s">
        <v>526</v>
      </c>
      <c r="C24" s="291" t="s">
        <v>359</v>
      </c>
      <c r="D24" s="292">
        <v>7</v>
      </c>
      <c r="E24" s="292">
        <v>0</v>
      </c>
      <c r="F24" s="292">
        <v>20</v>
      </c>
      <c r="G24" s="293">
        <f t="shared" si="1"/>
        <v>0.35</v>
      </c>
    </row>
    <row r="25" spans="1:7" s="278" customFormat="1" ht="15" customHeight="1" x14ac:dyDescent="0.2">
      <c r="A25"/>
      <c r="B25" s="299" t="s">
        <v>526</v>
      </c>
      <c r="C25" s="291" t="s">
        <v>361</v>
      </c>
      <c r="D25" s="292">
        <v>13</v>
      </c>
      <c r="E25" s="292">
        <v>0</v>
      </c>
      <c r="F25" s="292">
        <v>22</v>
      </c>
      <c r="G25" s="293">
        <f t="shared" si="1"/>
        <v>0.59090909090909094</v>
      </c>
    </row>
    <row r="26" spans="1:7" s="278" customFormat="1" ht="15" customHeight="1" x14ac:dyDescent="0.2">
      <c r="A26"/>
      <c r="B26" s="299" t="s">
        <v>179</v>
      </c>
      <c r="C26" s="291" t="s">
        <v>368</v>
      </c>
      <c r="D26" s="292">
        <v>41</v>
      </c>
      <c r="E26" s="292">
        <v>0</v>
      </c>
      <c r="F26" s="292">
        <v>60</v>
      </c>
      <c r="G26" s="293">
        <f t="shared" si="1"/>
        <v>0.68333333333333335</v>
      </c>
    </row>
    <row r="27" spans="1:7" s="278" customFormat="1" ht="15" customHeight="1" x14ac:dyDescent="0.2">
      <c r="A27"/>
      <c r="B27" s="299" t="s">
        <v>292</v>
      </c>
      <c r="C27" s="291" t="s">
        <v>355</v>
      </c>
      <c r="D27" s="292">
        <v>7</v>
      </c>
      <c r="E27" s="292">
        <v>0</v>
      </c>
      <c r="F27" s="292">
        <v>32</v>
      </c>
      <c r="G27" s="293">
        <f t="shared" si="1"/>
        <v>0.21875</v>
      </c>
    </row>
    <row r="28" spans="1:7" s="278" customFormat="1" ht="15" customHeight="1" x14ac:dyDescent="0.2">
      <c r="A28"/>
      <c r="B28" s="245" t="s">
        <v>529</v>
      </c>
      <c r="C28" s="304"/>
      <c r="D28" s="305">
        <v>87</v>
      </c>
      <c r="E28" s="305">
        <v>0</v>
      </c>
      <c r="F28" s="305">
        <v>164</v>
      </c>
      <c r="G28" s="306">
        <f t="shared" si="1"/>
        <v>0.53048780487804881</v>
      </c>
    </row>
    <row r="29" spans="1:7" s="278" customFormat="1" ht="15" customHeight="1" x14ac:dyDescent="0.2">
      <c r="A29"/>
      <c r="B29" s="300" t="s">
        <v>526</v>
      </c>
      <c r="C29" s="301" t="s">
        <v>386</v>
      </c>
      <c r="D29" s="302">
        <v>4</v>
      </c>
      <c r="E29" s="302">
        <v>0</v>
      </c>
      <c r="F29" s="302">
        <v>8</v>
      </c>
      <c r="G29" s="303">
        <f t="shared" si="1"/>
        <v>0.5</v>
      </c>
    </row>
    <row r="30" spans="1:7" s="278" customFormat="1" ht="15" customHeight="1" x14ac:dyDescent="0.2">
      <c r="A30"/>
      <c r="B30" s="299" t="s">
        <v>179</v>
      </c>
      <c r="C30" s="291" t="s">
        <v>389</v>
      </c>
      <c r="D30" s="292">
        <v>35</v>
      </c>
      <c r="E30" s="292">
        <v>0</v>
      </c>
      <c r="F30" s="292">
        <v>60</v>
      </c>
      <c r="G30" s="293">
        <f t="shared" si="1"/>
        <v>0.58333333333333337</v>
      </c>
    </row>
    <row r="31" spans="1:7" s="278" customFormat="1" ht="15" customHeight="1" x14ac:dyDescent="0.2">
      <c r="A31"/>
      <c r="B31" s="299" t="s">
        <v>292</v>
      </c>
      <c r="C31" s="291" t="s">
        <v>372</v>
      </c>
      <c r="D31" s="292">
        <v>8</v>
      </c>
      <c r="E31" s="292">
        <v>0</v>
      </c>
      <c r="F31" s="292">
        <v>18</v>
      </c>
      <c r="G31" s="293">
        <f t="shared" si="1"/>
        <v>0.44444444444444442</v>
      </c>
    </row>
    <row r="32" spans="1:7" s="278" customFormat="1" ht="15" customHeight="1" x14ac:dyDescent="0.2">
      <c r="A32"/>
      <c r="B32" s="299" t="s">
        <v>292</v>
      </c>
      <c r="C32" s="291" t="s">
        <v>375</v>
      </c>
      <c r="D32" s="292">
        <v>16</v>
      </c>
      <c r="E32" s="292">
        <v>0</v>
      </c>
      <c r="F32" s="292">
        <v>20</v>
      </c>
      <c r="G32" s="293">
        <f t="shared" si="1"/>
        <v>0.8</v>
      </c>
    </row>
    <row r="33" spans="1:7" s="278" customFormat="1" ht="15" customHeight="1" x14ac:dyDescent="0.2">
      <c r="A33"/>
      <c r="B33" s="245" t="s">
        <v>530</v>
      </c>
      <c r="C33" s="304"/>
      <c r="D33" s="305">
        <v>63</v>
      </c>
      <c r="E33" s="305">
        <v>0</v>
      </c>
      <c r="F33" s="305">
        <v>106</v>
      </c>
      <c r="G33" s="306">
        <f t="shared" si="1"/>
        <v>0.59433962264150941</v>
      </c>
    </row>
    <row r="34" spans="1:7" s="278" customFormat="1" ht="15" customHeight="1" x14ac:dyDescent="0.2">
      <c r="A34"/>
      <c r="B34" s="300" t="s">
        <v>526</v>
      </c>
      <c r="C34" s="301" t="s">
        <v>397</v>
      </c>
      <c r="D34" s="302">
        <v>20</v>
      </c>
      <c r="E34" s="302">
        <v>0</v>
      </c>
      <c r="F34" s="302">
        <v>20</v>
      </c>
      <c r="G34" s="303">
        <f t="shared" si="1"/>
        <v>1</v>
      </c>
    </row>
    <row r="35" spans="1:7" s="278" customFormat="1" ht="15" customHeight="1" x14ac:dyDescent="0.2">
      <c r="A35"/>
      <c r="B35" s="299" t="s">
        <v>526</v>
      </c>
      <c r="C35" s="291" t="s">
        <v>398</v>
      </c>
      <c r="D35" s="292">
        <v>2</v>
      </c>
      <c r="E35" s="292">
        <v>0</v>
      </c>
      <c r="F35" s="292">
        <v>4</v>
      </c>
      <c r="G35" s="293">
        <f t="shared" si="1"/>
        <v>0.5</v>
      </c>
    </row>
    <row r="36" spans="1:7" s="278" customFormat="1" ht="15" customHeight="1" x14ac:dyDescent="0.2">
      <c r="A36"/>
      <c r="B36" s="299" t="s">
        <v>526</v>
      </c>
      <c r="C36" s="291" t="s">
        <v>538</v>
      </c>
      <c r="D36" s="292">
        <v>8</v>
      </c>
      <c r="E36" s="292">
        <v>0</v>
      </c>
      <c r="F36" s="292">
        <v>5</v>
      </c>
      <c r="G36" s="293">
        <f t="shared" si="1"/>
        <v>1.6</v>
      </c>
    </row>
    <row r="37" spans="1:7" s="278" customFormat="1" ht="15" customHeight="1" x14ac:dyDescent="0.2">
      <c r="A37"/>
      <c r="B37" s="299" t="s">
        <v>179</v>
      </c>
      <c r="C37" s="291" t="s">
        <v>205</v>
      </c>
      <c r="D37" s="292">
        <v>55</v>
      </c>
      <c r="E37" s="292">
        <v>0</v>
      </c>
      <c r="F37" s="292">
        <v>59</v>
      </c>
      <c r="G37" s="293">
        <f t="shared" si="1"/>
        <v>0.93220338983050843</v>
      </c>
    </row>
    <row r="38" spans="1:7" s="278" customFormat="1" ht="15" customHeight="1" x14ac:dyDescent="0.2">
      <c r="A38"/>
      <c r="B38" s="299" t="s">
        <v>292</v>
      </c>
      <c r="C38" s="291" t="s">
        <v>394</v>
      </c>
      <c r="D38" s="292">
        <v>31</v>
      </c>
      <c r="E38" s="292">
        <v>0</v>
      </c>
      <c r="F38" s="292">
        <v>31</v>
      </c>
      <c r="G38" s="293">
        <f t="shared" si="1"/>
        <v>1</v>
      </c>
    </row>
    <row r="39" spans="1:7" s="278" customFormat="1" ht="15" customHeight="1" x14ac:dyDescent="0.2">
      <c r="A39"/>
      <c r="B39" s="245" t="s">
        <v>531</v>
      </c>
      <c r="C39" s="304"/>
      <c r="D39" s="305">
        <v>116</v>
      </c>
      <c r="E39" s="305">
        <v>0</v>
      </c>
      <c r="F39" s="305">
        <v>119</v>
      </c>
      <c r="G39" s="306">
        <f t="shared" si="1"/>
        <v>0.97478991596638653</v>
      </c>
    </row>
    <row r="40" spans="1:7" s="278" customFormat="1" ht="15" customHeight="1" x14ac:dyDescent="0.2">
      <c r="A40"/>
      <c r="B40" s="300" t="s">
        <v>526</v>
      </c>
      <c r="C40" s="301" t="s">
        <v>539</v>
      </c>
      <c r="D40" s="302">
        <v>0</v>
      </c>
      <c r="E40" s="302">
        <v>0</v>
      </c>
      <c r="F40" s="302">
        <v>0</v>
      </c>
      <c r="G40" s="303" t="str">
        <f t="shared" si="1"/>
        <v>-</v>
      </c>
    </row>
    <row r="41" spans="1:7" s="278" customFormat="1" ht="15" customHeight="1" x14ac:dyDescent="0.2">
      <c r="A41"/>
      <c r="B41" s="299" t="s">
        <v>179</v>
      </c>
      <c r="C41" s="291" t="s">
        <v>421</v>
      </c>
      <c r="D41" s="292">
        <v>52</v>
      </c>
      <c r="E41" s="292">
        <v>0</v>
      </c>
      <c r="F41" s="292">
        <v>60</v>
      </c>
      <c r="G41" s="293">
        <f t="shared" si="1"/>
        <v>0.8666666666666667</v>
      </c>
    </row>
    <row r="42" spans="1:7" s="278" customFormat="1" ht="15" customHeight="1" x14ac:dyDescent="0.2">
      <c r="A42"/>
      <c r="B42" s="299" t="s">
        <v>292</v>
      </c>
      <c r="C42" s="291" t="s">
        <v>407</v>
      </c>
      <c r="D42" s="292">
        <v>76</v>
      </c>
      <c r="E42" s="292">
        <v>0</v>
      </c>
      <c r="F42" s="292">
        <v>94</v>
      </c>
      <c r="G42" s="293">
        <f t="shared" si="1"/>
        <v>0.80851063829787229</v>
      </c>
    </row>
    <row r="43" spans="1:7" s="278" customFormat="1" ht="15" customHeight="1" x14ac:dyDescent="0.2">
      <c r="A43"/>
      <c r="B43" s="299" t="s">
        <v>292</v>
      </c>
      <c r="C43" s="291" t="s">
        <v>408</v>
      </c>
      <c r="D43" s="292">
        <v>16</v>
      </c>
      <c r="E43" s="292">
        <v>0</v>
      </c>
      <c r="F43" s="292">
        <v>18</v>
      </c>
      <c r="G43" s="293">
        <f t="shared" si="1"/>
        <v>0.88888888888888884</v>
      </c>
    </row>
    <row r="44" spans="1:7" s="278" customFormat="1" ht="15" customHeight="1" x14ac:dyDescent="0.2">
      <c r="A44"/>
      <c r="B44" s="299" t="s">
        <v>292</v>
      </c>
      <c r="C44" s="291" t="s">
        <v>540</v>
      </c>
      <c r="D44" s="292">
        <v>0</v>
      </c>
      <c r="E44" s="292">
        <v>0</v>
      </c>
      <c r="F44" s="292">
        <v>0</v>
      </c>
      <c r="G44" s="293" t="str">
        <f t="shared" si="1"/>
        <v>-</v>
      </c>
    </row>
    <row r="45" spans="1:7" s="278" customFormat="1" ht="15" customHeight="1" x14ac:dyDescent="0.2">
      <c r="A45"/>
      <c r="B45" s="299" t="s">
        <v>292</v>
      </c>
      <c r="C45" s="291" t="s">
        <v>412</v>
      </c>
      <c r="D45" s="292">
        <v>28</v>
      </c>
      <c r="E45" s="292">
        <v>0</v>
      </c>
      <c r="F45" s="292">
        <v>40</v>
      </c>
      <c r="G45" s="293">
        <f t="shared" si="1"/>
        <v>0.7</v>
      </c>
    </row>
    <row r="46" spans="1:7" s="278" customFormat="1" ht="15" customHeight="1" x14ac:dyDescent="0.2">
      <c r="A46"/>
      <c r="B46" s="245" t="s">
        <v>532</v>
      </c>
      <c r="C46" s="304"/>
      <c r="D46" s="305">
        <v>172</v>
      </c>
      <c r="E46" s="305">
        <v>0</v>
      </c>
      <c r="F46" s="305">
        <v>212</v>
      </c>
      <c r="G46" s="306">
        <f t="shared" si="1"/>
        <v>0.81132075471698117</v>
      </c>
    </row>
    <row r="47" spans="1:7" s="278" customFormat="1" ht="15" customHeight="1" x14ac:dyDescent="0.2">
      <c r="A47"/>
      <c r="B47" s="300" t="s">
        <v>526</v>
      </c>
      <c r="C47" s="301" t="s">
        <v>207</v>
      </c>
      <c r="D47" s="302">
        <v>3</v>
      </c>
      <c r="E47" s="302">
        <v>0</v>
      </c>
      <c r="F47" s="302">
        <v>3</v>
      </c>
      <c r="G47" s="303">
        <f t="shared" si="1"/>
        <v>1</v>
      </c>
    </row>
    <row r="48" spans="1:7" s="278" customFormat="1" ht="15" customHeight="1" x14ac:dyDescent="0.2">
      <c r="A48"/>
      <c r="B48" s="299" t="s">
        <v>179</v>
      </c>
      <c r="C48" s="291" t="s">
        <v>440</v>
      </c>
      <c r="D48" s="292">
        <v>34</v>
      </c>
      <c r="E48" s="292">
        <v>1</v>
      </c>
      <c r="F48" s="292">
        <v>55</v>
      </c>
      <c r="G48" s="293">
        <f t="shared" si="1"/>
        <v>0.63636363636363635</v>
      </c>
    </row>
    <row r="49" spans="1:7" s="278" customFormat="1" ht="15" customHeight="1" x14ac:dyDescent="0.2">
      <c r="A49"/>
      <c r="B49" s="299" t="s">
        <v>292</v>
      </c>
      <c r="C49" s="291" t="s">
        <v>424</v>
      </c>
      <c r="D49" s="292">
        <v>9</v>
      </c>
      <c r="E49" s="292">
        <v>0</v>
      </c>
      <c r="F49" s="292">
        <v>10</v>
      </c>
      <c r="G49" s="293">
        <f t="shared" si="1"/>
        <v>0.9</v>
      </c>
    </row>
    <row r="50" spans="1:7" s="278" customFormat="1" ht="15" customHeight="1" x14ac:dyDescent="0.2">
      <c r="A50"/>
      <c r="B50" s="299" t="s">
        <v>292</v>
      </c>
      <c r="C50" s="291" t="s">
        <v>425</v>
      </c>
      <c r="D50" s="292">
        <v>8</v>
      </c>
      <c r="E50" s="292">
        <v>0</v>
      </c>
      <c r="F50" s="292">
        <v>10</v>
      </c>
      <c r="G50" s="293">
        <f t="shared" si="1"/>
        <v>0.8</v>
      </c>
    </row>
    <row r="51" spans="1:7" s="278" customFormat="1" ht="15" customHeight="1" x14ac:dyDescent="0.2">
      <c r="A51"/>
      <c r="B51" s="245" t="s">
        <v>533</v>
      </c>
      <c r="C51" s="304"/>
      <c r="D51" s="305">
        <v>54</v>
      </c>
      <c r="E51" s="305">
        <v>1</v>
      </c>
      <c r="F51" s="305">
        <v>78</v>
      </c>
      <c r="G51" s="306">
        <f t="shared" si="1"/>
        <v>0.70512820512820518</v>
      </c>
    </row>
    <row r="52" spans="1:7" s="278" customFormat="1" ht="15" customHeight="1" x14ac:dyDescent="0.2">
      <c r="A52"/>
      <c r="B52" s="300" t="s">
        <v>526</v>
      </c>
      <c r="C52" s="301" t="s">
        <v>453</v>
      </c>
      <c r="D52" s="302">
        <v>8</v>
      </c>
      <c r="E52" s="302">
        <v>1</v>
      </c>
      <c r="F52" s="302">
        <v>14</v>
      </c>
      <c r="G52" s="303">
        <f t="shared" si="1"/>
        <v>0.6428571428571429</v>
      </c>
    </row>
    <row r="53" spans="1:7" s="278" customFormat="1" ht="15" customHeight="1" x14ac:dyDescent="0.2">
      <c r="A53"/>
      <c r="B53" s="299" t="s">
        <v>323</v>
      </c>
      <c r="C53" s="291" t="s">
        <v>444</v>
      </c>
      <c r="D53" s="292">
        <v>0</v>
      </c>
      <c r="E53" s="292">
        <v>0</v>
      </c>
      <c r="F53" s="292">
        <v>1</v>
      </c>
      <c r="G53" s="293">
        <f t="shared" si="1"/>
        <v>0</v>
      </c>
    </row>
    <row r="54" spans="1:7" s="278" customFormat="1" ht="15" customHeight="1" x14ac:dyDescent="0.2">
      <c r="A54"/>
      <c r="B54" s="299" t="s">
        <v>323</v>
      </c>
      <c r="C54" s="291" t="s">
        <v>462</v>
      </c>
      <c r="D54" s="292">
        <v>0</v>
      </c>
      <c r="E54" s="292">
        <v>0</v>
      </c>
      <c r="F54" s="292">
        <v>2</v>
      </c>
      <c r="G54" s="293">
        <f t="shared" si="1"/>
        <v>0</v>
      </c>
    </row>
    <row r="55" spans="1:7" s="278" customFormat="1" ht="15" customHeight="1" x14ac:dyDescent="0.2">
      <c r="A55"/>
      <c r="B55" s="299" t="s">
        <v>323</v>
      </c>
      <c r="C55" s="291" t="s">
        <v>463</v>
      </c>
      <c r="D55" s="292">
        <v>0</v>
      </c>
      <c r="E55" s="292">
        <v>0</v>
      </c>
      <c r="F55" s="292">
        <v>2</v>
      </c>
      <c r="G55" s="293">
        <f t="shared" si="1"/>
        <v>0</v>
      </c>
    </row>
    <row r="56" spans="1:7" s="278" customFormat="1" ht="15" customHeight="1" x14ac:dyDescent="0.2">
      <c r="A56"/>
      <c r="B56" s="299" t="s">
        <v>292</v>
      </c>
      <c r="C56" s="291" t="s">
        <v>444</v>
      </c>
      <c r="D56" s="292">
        <v>3</v>
      </c>
      <c r="E56" s="292">
        <v>0</v>
      </c>
      <c r="F56" s="292">
        <v>20</v>
      </c>
      <c r="G56" s="293">
        <f t="shared" si="1"/>
        <v>0.15</v>
      </c>
    </row>
    <row r="57" spans="1:7" s="278" customFormat="1" ht="15" customHeight="1" x14ac:dyDescent="0.2">
      <c r="A57"/>
      <c r="B57" s="299" t="s">
        <v>292</v>
      </c>
      <c r="C57" s="291" t="s">
        <v>446</v>
      </c>
      <c r="D57" s="292">
        <v>3</v>
      </c>
      <c r="E57" s="292">
        <v>0</v>
      </c>
      <c r="F57" s="292">
        <v>14</v>
      </c>
      <c r="G57" s="293">
        <f t="shared" si="1"/>
        <v>0.21428571428571427</v>
      </c>
    </row>
    <row r="58" spans="1:7" s="278" customFormat="1" ht="15" customHeight="1" x14ac:dyDescent="0.2">
      <c r="A58"/>
      <c r="B58" s="299" t="s">
        <v>292</v>
      </c>
      <c r="C58" s="291" t="s">
        <v>450</v>
      </c>
      <c r="D58" s="292">
        <v>7</v>
      </c>
      <c r="E58" s="292">
        <v>0</v>
      </c>
      <c r="F58" s="292">
        <v>20</v>
      </c>
      <c r="G58" s="293">
        <f t="shared" si="1"/>
        <v>0.35</v>
      </c>
    </row>
    <row r="59" spans="1:7" s="278" customFormat="1" ht="15" customHeight="1" x14ac:dyDescent="0.2">
      <c r="A59"/>
      <c r="B59" s="299" t="s">
        <v>292</v>
      </c>
      <c r="C59" s="291" t="s">
        <v>208</v>
      </c>
      <c r="D59" s="292">
        <v>18</v>
      </c>
      <c r="E59" s="292">
        <v>0</v>
      </c>
      <c r="F59" s="292">
        <v>38</v>
      </c>
      <c r="G59" s="293">
        <f t="shared" si="1"/>
        <v>0.47368421052631576</v>
      </c>
    </row>
    <row r="60" spans="1:7" s="278" customFormat="1" ht="15" customHeight="1" x14ac:dyDescent="0.2">
      <c r="A60"/>
      <c r="B60" s="245" t="s">
        <v>534</v>
      </c>
      <c r="C60" s="304"/>
      <c r="D60" s="305">
        <v>39</v>
      </c>
      <c r="E60" s="305">
        <v>1</v>
      </c>
      <c r="F60" s="305">
        <v>111</v>
      </c>
      <c r="G60" s="306">
        <f t="shared" si="1"/>
        <v>0.36036036036036034</v>
      </c>
    </row>
    <row r="61" spans="1:7" s="278" customFormat="1" ht="15" customHeight="1" x14ac:dyDescent="0.2">
      <c r="A61"/>
      <c r="B61" s="300" t="s">
        <v>526</v>
      </c>
      <c r="C61" s="301" t="s">
        <v>475</v>
      </c>
      <c r="D61" s="302">
        <v>6</v>
      </c>
      <c r="E61" s="302">
        <v>0</v>
      </c>
      <c r="F61" s="302">
        <v>12</v>
      </c>
      <c r="G61" s="303">
        <f t="shared" si="1"/>
        <v>0.5</v>
      </c>
    </row>
    <row r="62" spans="1:7" s="278" customFormat="1" ht="15" customHeight="1" x14ac:dyDescent="0.2">
      <c r="A62"/>
      <c r="B62" s="299" t="s">
        <v>179</v>
      </c>
      <c r="C62" s="291" t="s">
        <v>481</v>
      </c>
      <c r="D62" s="292">
        <v>40</v>
      </c>
      <c r="E62" s="292">
        <v>0</v>
      </c>
      <c r="F62" s="292">
        <v>59</v>
      </c>
      <c r="G62" s="293">
        <f t="shared" si="1"/>
        <v>0.67796610169491522</v>
      </c>
    </row>
    <row r="63" spans="1:7" s="278" customFormat="1" ht="15" customHeight="1" x14ac:dyDescent="0.2">
      <c r="A63"/>
      <c r="B63" s="299" t="s">
        <v>292</v>
      </c>
      <c r="C63" s="291" t="s">
        <v>473</v>
      </c>
      <c r="D63" s="292">
        <v>17</v>
      </c>
      <c r="E63" s="292">
        <v>0</v>
      </c>
      <c r="F63" s="292">
        <v>20</v>
      </c>
      <c r="G63" s="293">
        <f t="shared" si="1"/>
        <v>0.85</v>
      </c>
    </row>
    <row r="64" spans="1:7" s="278" customFormat="1" ht="15" customHeight="1" x14ac:dyDescent="0.2">
      <c r="A64"/>
      <c r="B64" s="245" t="s">
        <v>535</v>
      </c>
      <c r="C64" s="304"/>
      <c r="D64" s="305">
        <v>63</v>
      </c>
      <c r="E64" s="305">
        <v>0</v>
      </c>
      <c r="F64" s="305">
        <v>91</v>
      </c>
      <c r="G64" s="306">
        <f t="shared" si="1"/>
        <v>0.69230769230769229</v>
      </c>
    </row>
    <row r="65" spans="1:7" s="278" customFormat="1" ht="15" customHeight="1" x14ac:dyDescent="0.2">
      <c r="A65"/>
      <c r="B65" s="300" t="s">
        <v>526</v>
      </c>
      <c r="C65" s="301" t="s">
        <v>483</v>
      </c>
      <c r="D65" s="302">
        <v>7</v>
      </c>
      <c r="E65" s="302">
        <v>0</v>
      </c>
      <c r="F65" s="302">
        <v>15</v>
      </c>
      <c r="G65" s="303">
        <f t="shared" si="1"/>
        <v>0.46666666666666667</v>
      </c>
    </row>
    <row r="66" spans="1:7" s="278" customFormat="1" ht="15" customHeight="1" x14ac:dyDescent="0.2">
      <c r="A66"/>
      <c r="B66" s="299" t="s">
        <v>526</v>
      </c>
      <c r="C66" s="291" t="s">
        <v>484</v>
      </c>
      <c r="D66" s="292">
        <v>8</v>
      </c>
      <c r="E66" s="292">
        <v>0</v>
      </c>
      <c r="F66" s="292">
        <v>17</v>
      </c>
      <c r="G66" s="293">
        <f t="shared" si="1"/>
        <v>0.47058823529411764</v>
      </c>
    </row>
    <row r="67" spans="1:7" s="278" customFormat="1" ht="15" customHeight="1" x14ac:dyDescent="0.2">
      <c r="A67"/>
      <c r="B67" s="299" t="s">
        <v>526</v>
      </c>
      <c r="C67" s="291" t="s">
        <v>493</v>
      </c>
      <c r="D67" s="292">
        <v>7</v>
      </c>
      <c r="E67" s="292">
        <v>0</v>
      </c>
      <c r="F67" s="292">
        <v>2</v>
      </c>
      <c r="G67" s="293">
        <f t="shared" si="1"/>
        <v>3.5</v>
      </c>
    </row>
    <row r="68" spans="1:7" s="278" customFormat="1" ht="15" customHeight="1" x14ac:dyDescent="0.2">
      <c r="A68"/>
      <c r="B68" s="299" t="s">
        <v>526</v>
      </c>
      <c r="C68" s="291" t="s">
        <v>494</v>
      </c>
      <c r="D68" s="292">
        <v>11</v>
      </c>
      <c r="E68" s="292">
        <v>0</v>
      </c>
      <c r="F68" s="292">
        <v>18</v>
      </c>
      <c r="G68" s="293">
        <f t="shared" si="1"/>
        <v>0.61111111111111116</v>
      </c>
    </row>
    <row r="69" spans="1:7" s="278" customFormat="1" ht="15" customHeight="1" x14ac:dyDescent="0.2">
      <c r="A69"/>
      <c r="B69" s="299" t="s">
        <v>526</v>
      </c>
      <c r="C69" s="291" t="s">
        <v>541</v>
      </c>
      <c r="D69" s="292">
        <v>9</v>
      </c>
      <c r="E69" s="292">
        <v>5</v>
      </c>
      <c r="F69" s="292">
        <v>21</v>
      </c>
      <c r="G69" s="293">
        <f t="shared" si="1"/>
        <v>0.66666666666666663</v>
      </c>
    </row>
    <row r="70" spans="1:7" s="278" customFormat="1" ht="15" customHeight="1" x14ac:dyDescent="0.2">
      <c r="A70"/>
      <c r="B70" s="299" t="s">
        <v>526</v>
      </c>
      <c r="C70" s="291" t="s">
        <v>487</v>
      </c>
      <c r="D70" s="292">
        <v>20</v>
      </c>
      <c r="E70" s="292">
        <v>0</v>
      </c>
      <c r="F70" s="292">
        <v>40</v>
      </c>
      <c r="G70" s="293">
        <f t="shared" si="1"/>
        <v>0.5</v>
      </c>
    </row>
    <row r="71" spans="1:7" s="278" customFormat="1" ht="15" customHeight="1" x14ac:dyDescent="0.2">
      <c r="A71"/>
      <c r="B71" s="299" t="s">
        <v>526</v>
      </c>
      <c r="C71" s="291" t="s">
        <v>488</v>
      </c>
      <c r="D71" s="292">
        <v>1</v>
      </c>
      <c r="E71" s="292">
        <v>0</v>
      </c>
      <c r="F71" s="292">
        <v>2</v>
      </c>
      <c r="G71" s="293">
        <f t="shared" si="1"/>
        <v>0.5</v>
      </c>
    </row>
    <row r="72" spans="1:7" s="278" customFormat="1" ht="15" customHeight="1" x14ac:dyDescent="0.2">
      <c r="A72"/>
      <c r="B72" s="299" t="s">
        <v>292</v>
      </c>
      <c r="C72" s="291" t="s">
        <v>489</v>
      </c>
      <c r="D72" s="292">
        <v>8</v>
      </c>
      <c r="E72" s="292">
        <v>0</v>
      </c>
      <c r="F72" s="292">
        <v>6</v>
      </c>
      <c r="G72" s="293">
        <f t="shared" si="1"/>
        <v>1.3333333333333333</v>
      </c>
    </row>
    <row r="73" spans="1:7" s="278" customFormat="1" ht="15" customHeight="1" x14ac:dyDescent="0.2">
      <c r="A73"/>
      <c r="B73" s="245" t="s">
        <v>536</v>
      </c>
      <c r="C73" s="304"/>
      <c r="D73" s="305">
        <v>71</v>
      </c>
      <c r="E73" s="305">
        <v>5</v>
      </c>
      <c r="F73" s="305">
        <v>121</v>
      </c>
      <c r="G73" s="306">
        <f t="shared" si="1"/>
        <v>0.62809917355371903</v>
      </c>
    </row>
    <row r="74" spans="1:7" s="278" customFormat="1" ht="15" customHeight="1" x14ac:dyDescent="0.2">
      <c r="A74"/>
      <c r="B74" s="245" t="s">
        <v>537</v>
      </c>
      <c r="C74" s="304"/>
      <c r="D74" s="305">
        <v>731</v>
      </c>
      <c r="E74" s="305">
        <v>7</v>
      </c>
      <c r="F74" s="305">
        <v>1120</v>
      </c>
      <c r="G74" s="306">
        <f t="shared" ref="G74" si="2">IF(F74=0,"-",(D74+E74)/F74)</f>
        <v>0.65892857142857142</v>
      </c>
    </row>
    <row r="75" spans="1:7" s="278" customFormat="1" ht="15" customHeight="1" x14ac:dyDescent="0.2">
      <c r="A75"/>
      <c r="B75" s="307" t="s">
        <v>221</v>
      </c>
      <c r="C75" s="250"/>
      <c r="D75" s="250"/>
      <c r="E75" s="250"/>
      <c r="F75" s="250"/>
      <c r="G75" s="250"/>
    </row>
    <row r="76" spans="1:7" s="278" customFormat="1" ht="15" customHeight="1" x14ac:dyDescent="0.2">
      <c r="A76"/>
      <c r="B76"/>
      <c r="C76"/>
      <c r="D76"/>
      <c r="E76"/>
      <c r="F76"/>
      <c r="G76"/>
    </row>
    <row r="77" spans="1:7" s="278" customFormat="1" ht="15" customHeight="1" x14ac:dyDescent="0.2">
      <c r="A77"/>
      <c r="B77"/>
      <c r="C77"/>
      <c r="D77"/>
      <c r="E77"/>
      <c r="F77"/>
      <c r="G77"/>
    </row>
    <row r="78" spans="1:7" s="278" customFormat="1" ht="15" customHeight="1" x14ac:dyDescent="0.2">
      <c r="A78"/>
      <c r="B78"/>
      <c r="C78"/>
      <c r="D78"/>
      <c r="E78"/>
      <c r="F78"/>
      <c r="G78"/>
    </row>
    <row r="79" spans="1:7" s="278" customFormat="1" ht="15" customHeight="1" x14ac:dyDescent="0.2">
      <c r="A79"/>
      <c r="B79"/>
      <c r="C79"/>
      <c r="D79"/>
      <c r="E79"/>
      <c r="F79"/>
      <c r="G79"/>
    </row>
    <row r="80" spans="1:7" s="278" customFormat="1" ht="15" customHeight="1" x14ac:dyDescent="0.2">
      <c r="A80"/>
      <c r="B80"/>
      <c r="C80"/>
      <c r="D80"/>
      <c r="E80"/>
      <c r="F80"/>
      <c r="G80"/>
    </row>
    <row r="81" spans="1:7" s="278" customFormat="1" ht="15" customHeight="1" x14ac:dyDescent="0.2">
      <c r="A81"/>
      <c r="B81"/>
      <c r="C81"/>
      <c r="D81"/>
      <c r="E81"/>
      <c r="F81"/>
      <c r="G81"/>
    </row>
    <row r="82" spans="1:7" s="278" customFormat="1" ht="15" customHeight="1" x14ac:dyDescent="0.2">
      <c r="A82"/>
      <c r="B82"/>
      <c r="C82"/>
      <c r="D82"/>
      <c r="E82"/>
      <c r="F82"/>
      <c r="G82"/>
    </row>
    <row r="83" spans="1:7" s="278" customFormat="1" ht="15" customHeight="1" x14ac:dyDescent="0.2">
      <c r="A83"/>
      <c r="B83"/>
      <c r="C83"/>
      <c r="D83"/>
      <c r="E83"/>
      <c r="F83"/>
      <c r="G83"/>
    </row>
    <row r="84" spans="1:7" s="278" customFormat="1" ht="15" customHeight="1" x14ac:dyDescent="0.2">
      <c r="A84"/>
      <c r="B84"/>
      <c r="C84"/>
      <c r="D84"/>
      <c r="E84"/>
      <c r="F84"/>
      <c r="G84"/>
    </row>
    <row r="85" spans="1:7" s="278" customFormat="1" ht="15" customHeight="1" x14ac:dyDescent="0.2">
      <c r="A85"/>
      <c r="B85"/>
      <c r="C85"/>
      <c r="D85"/>
      <c r="E85"/>
      <c r="F85"/>
      <c r="G85"/>
    </row>
    <row r="86" spans="1:7" s="278" customFormat="1" ht="15" customHeight="1" x14ac:dyDescent="0.2">
      <c r="A86"/>
      <c r="B86"/>
      <c r="C86"/>
      <c r="D86"/>
      <c r="E86"/>
      <c r="F86"/>
      <c r="G86"/>
    </row>
    <row r="87" spans="1:7" s="278" customFormat="1" ht="15" customHeight="1" x14ac:dyDescent="0.2">
      <c r="A87"/>
      <c r="B87"/>
      <c r="C87"/>
      <c r="D87"/>
      <c r="E87"/>
      <c r="F87"/>
      <c r="G87"/>
    </row>
    <row r="88" spans="1:7" s="278" customFormat="1" ht="15" customHeight="1" x14ac:dyDescent="0.2">
      <c r="A88"/>
      <c r="B88"/>
      <c r="C88"/>
      <c r="D88"/>
      <c r="E88"/>
      <c r="F88"/>
      <c r="G88"/>
    </row>
    <row r="89" spans="1:7" s="278" customFormat="1" ht="15" customHeight="1" x14ac:dyDescent="0.2">
      <c r="A89"/>
      <c r="B89"/>
      <c r="C89"/>
      <c r="D89"/>
      <c r="E89"/>
      <c r="F89"/>
      <c r="G89"/>
    </row>
    <row r="90" spans="1:7" s="278" customFormat="1" ht="15" customHeight="1" x14ac:dyDescent="0.2">
      <c r="A90"/>
      <c r="B90"/>
      <c r="C90"/>
      <c r="D90"/>
      <c r="E90"/>
      <c r="F90"/>
      <c r="G90"/>
    </row>
    <row r="91" spans="1:7" s="278" customFormat="1" ht="15" customHeight="1" x14ac:dyDescent="0.2">
      <c r="A91"/>
      <c r="B91"/>
      <c r="C91"/>
      <c r="D91"/>
      <c r="E91"/>
      <c r="F91"/>
      <c r="G91"/>
    </row>
    <row r="92" spans="1:7" s="278" customFormat="1" ht="15" customHeight="1" x14ac:dyDescent="0.2">
      <c r="A92"/>
      <c r="B92"/>
      <c r="C92"/>
      <c r="D92"/>
      <c r="E92"/>
      <c r="F92"/>
      <c r="G92"/>
    </row>
    <row r="93" spans="1:7" s="278" customFormat="1" ht="15" customHeight="1" x14ac:dyDescent="0.2">
      <c r="A93"/>
      <c r="B93"/>
      <c r="C93"/>
      <c r="D93"/>
      <c r="E93"/>
      <c r="F93"/>
      <c r="G93"/>
    </row>
    <row r="94" spans="1:7" s="278" customFormat="1" ht="15" customHeight="1" x14ac:dyDescent="0.2">
      <c r="A94"/>
      <c r="B94"/>
      <c r="C94"/>
      <c r="D94"/>
      <c r="E94"/>
      <c r="F94"/>
      <c r="G94"/>
    </row>
    <row r="95" spans="1:7" s="278" customFormat="1" ht="12.75" x14ac:dyDescent="0.2">
      <c r="A95"/>
      <c r="B95"/>
      <c r="C95"/>
      <c r="D95"/>
      <c r="E95"/>
      <c r="F95"/>
      <c r="G95"/>
    </row>
    <row r="96" spans="1:7" s="278" customFormat="1" ht="12.75" x14ac:dyDescent="0.2">
      <c r="A96"/>
      <c r="B96"/>
      <c r="C96"/>
      <c r="D96"/>
      <c r="E96"/>
      <c r="F96"/>
      <c r="G96"/>
    </row>
    <row r="97" spans="1:7" s="278" customFormat="1" ht="12.75" x14ac:dyDescent="0.2">
      <c r="A97"/>
      <c r="B97"/>
      <c r="C97"/>
      <c r="D97"/>
      <c r="E97"/>
      <c r="F97"/>
      <c r="G97"/>
    </row>
    <row r="98" spans="1:7" s="278" customFormat="1" ht="12.75" x14ac:dyDescent="0.2">
      <c r="A98"/>
      <c r="B98"/>
      <c r="C98"/>
      <c r="D98"/>
      <c r="E98"/>
      <c r="F98"/>
      <c r="G98"/>
    </row>
    <row r="99" spans="1:7" s="278" customFormat="1" ht="12.75" x14ac:dyDescent="0.2">
      <c r="A99"/>
      <c r="B99"/>
      <c r="C99"/>
      <c r="D99"/>
      <c r="E99"/>
      <c r="F99"/>
      <c r="G99"/>
    </row>
    <row r="100" spans="1:7" s="278" customFormat="1" ht="12.75" x14ac:dyDescent="0.2">
      <c r="A100"/>
      <c r="B100"/>
      <c r="C100"/>
      <c r="D100"/>
      <c r="E100"/>
      <c r="F100"/>
      <c r="G100"/>
    </row>
    <row r="101" spans="1:7" s="278" customFormat="1" ht="12.75" x14ac:dyDescent="0.2">
      <c r="A101"/>
      <c r="B101"/>
      <c r="C101"/>
      <c r="D101"/>
      <c r="E101"/>
      <c r="F101"/>
      <c r="G101"/>
    </row>
    <row r="102" spans="1:7" s="278" customFormat="1" ht="14.25" customHeight="1" x14ac:dyDescent="0.2">
      <c r="A102"/>
      <c r="B102"/>
      <c r="C102"/>
      <c r="D102"/>
      <c r="E102"/>
      <c r="F102"/>
      <c r="G102"/>
    </row>
    <row r="103" spans="1:7" s="278" customFormat="1" ht="14.25" customHeight="1" x14ac:dyDescent="0.2">
      <c r="A103"/>
      <c r="B103"/>
      <c r="C103"/>
      <c r="D103"/>
      <c r="E103"/>
      <c r="F103"/>
      <c r="G103"/>
    </row>
    <row r="104" spans="1:7" s="278" customFormat="1" ht="14.25" customHeight="1" x14ac:dyDescent="0.2">
      <c r="A104"/>
      <c r="B104"/>
      <c r="C104"/>
      <c r="D104"/>
      <c r="E104"/>
      <c r="F104"/>
      <c r="G104"/>
    </row>
    <row r="105" spans="1:7" s="278" customFormat="1" ht="14.25" customHeight="1" x14ac:dyDescent="0.2">
      <c r="A105"/>
      <c r="B105"/>
      <c r="C105"/>
      <c r="D105"/>
      <c r="E105"/>
      <c r="F105"/>
      <c r="G105"/>
    </row>
    <row r="106" spans="1:7" s="278" customFormat="1" ht="14.25" customHeight="1" x14ac:dyDescent="0.2">
      <c r="A106"/>
      <c r="B106"/>
      <c r="C106"/>
      <c r="D106"/>
      <c r="E106"/>
      <c r="F106"/>
      <c r="G106"/>
    </row>
    <row r="107" spans="1:7" s="278" customFormat="1" ht="14.25" customHeight="1" x14ac:dyDescent="0.2">
      <c r="A107"/>
      <c r="B107"/>
      <c r="C107"/>
      <c r="D107"/>
      <c r="E107"/>
      <c r="F107"/>
      <c r="G107"/>
    </row>
    <row r="108" spans="1:7" s="278" customFormat="1" ht="14.25" customHeight="1" x14ac:dyDescent="0.2">
      <c r="A108"/>
      <c r="B108"/>
      <c r="C108"/>
      <c r="D108"/>
      <c r="E108"/>
      <c r="F108"/>
      <c r="G108"/>
    </row>
    <row r="109" spans="1:7" s="278" customFormat="1" ht="14.25" customHeight="1" x14ac:dyDescent="0.2">
      <c r="A109"/>
      <c r="B109"/>
      <c r="C109"/>
      <c r="D109"/>
      <c r="E109"/>
      <c r="F109"/>
      <c r="G109"/>
    </row>
    <row r="110" spans="1:7" s="278" customFormat="1" ht="14.25" customHeight="1" x14ac:dyDescent="0.2">
      <c r="A110"/>
      <c r="B110"/>
      <c r="C110"/>
      <c r="D110"/>
      <c r="E110"/>
      <c r="F110"/>
      <c r="G110"/>
    </row>
    <row r="111" spans="1:7" s="278" customFormat="1" ht="14.25" customHeight="1" x14ac:dyDescent="0.2">
      <c r="A111"/>
      <c r="B111"/>
      <c r="C111"/>
      <c r="D111"/>
      <c r="E111"/>
      <c r="F111"/>
      <c r="G111"/>
    </row>
    <row r="112" spans="1:7" s="278" customFormat="1" ht="14.25" customHeight="1" x14ac:dyDescent="0.2">
      <c r="A112"/>
      <c r="B112"/>
      <c r="C112"/>
      <c r="D112"/>
      <c r="E112"/>
      <c r="F112"/>
      <c r="G112"/>
    </row>
    <row r="113" spans="1:7" s="278" customFormat="1" ht="14.25" customHeight="1" x14ac:dyDescent="0.2">
      <c r="A113"/>
      <c r="B113"/>
      <c r="C113"/>
      <c r="D113"/>
      <c r="E113"/>
      <c r="F113"/>
      <c r="G113"/>
    </row>
    <row r="114" spans="1:7" s="278" customFormat="1" ht="14.25" customHeight="1" x14ac:dyDescent="0.2">
      <c r="A114"/>
      <c r="B114"/>
      <c r="C114"/>
      <c r="D114"/>
      <c r="E114"/>
      <c r="F114"/>
      <c r="G114"/>
    </row>
    <row r="115" spans="1:7" s="278" customFormat="1" ht="14.25" customHeight="1" x14ac:dyDescent="0.2">
      <c r="A115"/>
      <c r="B115"/>
      <c r="C115"/>
      <c r="D115"/>
      <c r="E115"/>
      <c r="F115"/>
      <c r="G115"/>
    </row>
    <row r="116" spans="1:7" s="278" customFormat="1" ht="14.25" customHeight="1" x14ac:dyDescent="0.2">
      <c r="A116"/>
      <c r="B116"/>
      <c r="C116"/>
      <c r="D116"/>
      <c r="E116"/>
      <c r="F116"/>
      <c r="G116"/>
    </row>
    <row r="117" spans="1:7" s="278" customFormat="1" ht="14.25" customHeight="1" x14ac:dyDescent="0.2">
      <c r="A117"/>
      <c r="B117"/>
      <c r="C117"/>
      <c r="D117"/>
      <c r="E117"/>
      <c r="F117"/>
      <c r="G117"/>
    </row>
    <row r="118" spans="1:7" s="278" customFormat="1" ht="14.25" customHeight="1" x14ac:dyDescent="0.2">
      <c r="A118"/>
      <c r="B118"/>
      <c r="C118"/>
      <c r="D118"/>
      <c r="E118"/>
      <c r="F118"/>
      <c r="G118"/>
    </row>
    <row r="119" spans="1:7" s="278" customFormat="1" ht="14.25" customHeight="1" x14ac:dyDescent="0.2">
      <c r="A119"/>
      <c r="B119"/>
      <c r="C119"/>
      <c r="D119"/>
      <c r="E119"/>
      <c r="F119"/>
      <c r="G119"/>
    </row>
    <row r="120" spans="1:7" s="278" customFormat="1" ht="14.25" customHeight="1" x14ac:dyDescent="0.2">
      <c r="A120"/>
      <c r="B120"/>
      <c r="C120"/>
      <c r="D120"/>
      <c r="E120"/>
      <c r="F120"/>
      <c r="G120"/>
    </row>
    <row r="121" spans="1:7" s="278" customFormat="1" ht="14.25" customHeight="1" x14ac:dyDescent="0.2">
      <c r="A121"/>
      <c r="B121"/>
      <c r="C121"/>
      <c r="D121"/>
      <c r="E121"/>
      <c r="F121"/>
      <c r="G121"/>
    </row>
    <row r="122" spans="1:7" s="278" customFormat="1" ht="14.25" customHeight="1" x14ac:dyDescent="0.2">
      <c r="A122"/>
      <c r="B122"/>
      <c r="C122"/>
      <c r="D122"/>
      <c r="E122"/>
      <c r="F122"/>
      <c r="G122"/>
    </row>
    <row r="123" spans="1:7" s="278" customFormat="1" ht="14.25" customHeight="1" x14ac:dyDescent="0.2">
      <c r="A123"/>
      <c r="B123"/>
      <c r="C123"/>
      <c r="D123"/>
      <c r="E123"/>
      <c r="F123"/>
      <c r="G123"/>
    </row>
    <row r="124" spans="1:7" s="278" customFormat="1" ht="14.25" customHeight="1" x14ac:dyDescent="0.2">
      <c r="A124"/>
      <c r="B124"/>
      <c r="C124"/>
      <c r="D124"/>
      <c r="E124"/>
      <c r="F124"/>
      <c r="G124"/>
    </row>
    <row r="125" spans="1:7" s="278" customFormat="1" ht="14.25" customHeight="1" x14ac:dyDescent="0.2">
      <c r="A125"/>
      <c r="B125"/>
      <c r="C125"/>
      <c r="D125"/>
      <c r="E125"/>
      <c r="F125"/>
      <c r="G125"/>
    </row>
    <row r="126" spans="1:7" s="278" customFormat="1" ht="14.25" customHeight="1" x14ac:dyDescent="0.2">
      <c r="A126"/>
      <c r="B126"/>
      <c r="C126"/>
      <c r="D126"/>
      <c r="E126"/>
      <c r="F126"/>
      <c r="G126"/>
    </row>
    <row r="127" spans="1:7" s="278" customFormat="1" ht="14.25" customHeight="1" x14ac:dyDescent="0.2">
      <c r="A127"/>
      <c r="B127"/>
      <c r="C127"/>
      <c r="D127"/>
      <c r="E127"/>
      <c r="F127"/>
      <c r="G127"/>
    </row>
    <row r="128" spans="1:7" s="278" customFormat="1" ht="14.25" customHeight="1" x14ac:dyDescent="0.2">
      <c r="A128"/>
      <c r="B128"/>
      <c r="C128"/>
      <c r="D128"/>
      <c r="E128"/>
      <c r="F128"/>
      <c r="G128"/>
    </row>
    <row r="129" spans="1:7" s="278" customFormat="1" ht="14.25" customHeight="1" x14ac:dyDescent="0.2">
      <c r="A129"/>
      <c r="B129"/>
      <c r="C129"/>
      <c r="D129"/>
      <c r="E129"/>
      <c r="F129"/>
      <c r="G129"/>
    </row>
    <row r="130" spans="1:7" s="278" customFormat="1" ht="14.25" customHeight="1" x14ac:dyDescent="0.2">
      <c r="A130"/>
      <c r="B130"/>
      <c r="C130"/>
      <c r="D130"/>
      <c r="E130"/>
      <c r="F130"/>
      <c r="G130"/>
    </row>
    <row r="131" spans="1:7" s="278" customFormat="1" ht="14.25" customHeight="1" x14ac:dyDescent="0.2">
      <c r="A131"/>
      <c r="B131"/>
      <c r="C131"/>
      <c r="D131"/>
      <c r="E131"/>
      <c r="F131"/>
      <c r="G131"/>
    </row>
    <row r="132" spans="1:7" s="278" customFormat="1" ht="14.25" customHeight="1" x14ac:dyDescent="0.2">
      <c r="A132"/>
      <c r="B132"/>
      <c r="C132"/>
      <c r="D132"/>
      <c r="E132"/>
      <c r="F132"/>
      <c r="G132"/>
    </row>
    <row r="133" spans="1:7" s="278" customFormat="1" ht="14.25" customHeight="1" x14ac:dyDescent="0.2">
      <c r="A133"/>
      <c r="B133"/>
      <c r="C133"/>
      <c r="D133"/>
      <c r="E133"/>
      <c r="F133"/>
      <c r="G133"/>
    </row>
    <row r="134" spans="1:7" s="278" customFormat="1" ht="14.25" customHeight="1" x14ac:dyDescent="0.2">
      <c r="A134"/>
      <c r="B134"/>
      <c r="C134"/>
      <c r="D134"/>
      <c r="E134"/>
      <c r="F134"/>
      <c r="G134"/>
    </row>
    <row r="135" spans="1:7" s="278" customFormat="1" ht="14.25" customHeight="1" x14ac:dyDescent="0.2">
      <c r="A135"/>
      <c r="B135"/>
      <c r="C135"/>
      <c r="D135"/>
      <c r="E135"/>
      <c r="F135"/>
      <c r="G135"/>
    </row>
    <row r="136" spans="1:7" s="278" customFormat="1" ht="14.25" customHeight="1" x14ac:dyDescent="0.2">
      <c r="A136"/>
      <c r="B136"/>
      <c r="C136"/>
      <c r="D136"/>
      <c r="E136"/>
      <c r="F136"/>
      <c r="G136"/>
    </row>
    <row r="137" spans="1:7" s="278" customFormat="1" ht="14.25" customHeight="1" x14ac:dyDescent="0.2">
      <c r="A137"/>
      <c r="B137"/>
      <c r="C137"/>
      <c r="D137"/>
      <c r="E137"/>
      <c r="F137"/>
      <c r="G137"/>
    </row>
    <row r="138" spans="1:7" s="278" customFormat="1" ht="14.25" customHeight="1" x14ac:dyDescent="0.2">
      <c r="A138"/>
      <c r="B138"/>
      <c r="C138"/>
      <c r="D138"/>
      <c r="E138"/>
      <c r="F138"/>
      <c r="G138"/>
    </row>
    <row r="139" spans="1:7" s="278" customFormat="1" ht="14.25" customHeight="1" x14ac:dyDescent="0.2">
      <c r="A139"/>
      <c r="B139"/>
      <c r="C139"/>
      <c r="D139"/>
      <c r="E139"/>
      <c r="F139"/>
      <c r="G139"/>
    </row>
    <row r="140" spans="1:7" s="278" customFormat="1" ht="14.25" customHeight="1" x14ac:dyDescent="0.2">
      <c r="A140"/>
      <c r="B140"/>
      <c r="C140"/>
      <c r="D140"/>
      <c r="E140"/>
      <c r="F140"/>
      <c r="G140"/>
    </row>
    <row r="141" spans="1:7" s="278" customFormat="1" ht="14.25" customHeight="1" x14ac:dyDescent="0.2">
      <c r="A141"/>
      <c r="B141"/>
      <c r="C141"/>
      <c r="D141"/>
      <c r="E141"/>
      <c r="F141"/>
      <c r="G141"/>
    </row>
    <row r="142" spans="1:7" s="278" customFormat="1" ht="14.25" customHeight="1" x14ac:dyDescent="0.2">
      <c r="A142"/>
      <c r="B142"/>
      <c r="C142"/>
      <c r="D142"/>
      <c r="E142"/>
      <c r="F142"/>
      <c r="G142"/>
    </row>
    <row r="143" spans="1:7" s="278" customFormat="1" ht="14.25" customHeight="1" x14ac:dyDescent="0.2">
      <c r="A143"/>
      <c r="B143"/>
      <c r="C143"/>
      <c r="D143"/>
      <c r="E143"/>
      <c r="F143"/>
      <c r="G143"/>
    </row>
    <row r="144" spans="1:7" s="278" customFormat="1" ht="14.25" customHeight="1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23622047244094491" right="0.23622047244094491" top="0.98425196850393704" bottom="0.78740157480314965" header="0.51181102362204722" footer="0.51181102362204722"/>
  <pageSetup paperSize="9" scale="59" orientation="portrait" r:id="rId1"/>
  <headerFooter alignWithMargins="0">
    <oddFooter>&amp;LStatistiques mensuelles
&amp;Rpage 35</oddFooter>
  </headerFooter>
  <rowBreaks count="1" manualBreakCount="1">
    <brk id="60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>
    <pageSetUpPr fitToPage="1"/>
  </sheetPr>
  <dimension ref="A1:G200"/>
  <sheetViews>
    <sheetView topLeftCell="A10" zoomScaleNormal="100" workbookViewId="0">
      <selection activeCell="D23" sqref="D23"/>
    </sheetView>
  </sheetViews>
  <sheetFormatPr baseColWidth="10" defaultColWidth="11.42578125" defaultRowHeight="12.75" x14ac:dyDescent="0.2"/>
  <cols>
    <col min="1" max="1" width="9.7109375" style="280" customWidth="1"/>
    <col min="2" max="2" width="5.7109375" style="280" customWidth="1"/>
    <col min="3" max="3" width="23.7109375" style="280" customWidth="1"/>
    <col min="4" max="4" width="14.140625" style="280" customWidth="1"/>
    <col min="5" max="6" width="14" style="280" customWidth="1"/>
    <col min="7" max="7" width="13.7109375" style="280" customWidth="1"/>
    <col min="8" max="8" width="11.42578125" style="280" customWidth="1"/>
    <col min="9" max="9" width="11.140625" style="280" customWidth="1"/>
    <col min="10" max="16384" width="11.42578125" style="280"/>
  </cols>
  <sheetData>
    <row r="1" spans="1:7" ht="18.75" x14ac:dyDescent="0.2">
      <c r="A1" s="98"/>
      <c r="B1" s="60" t="s">
        <v>99</v>
      </c>
      <c r="C1" s="60"/>
      <c r="D1" s="60"/>
      <c r="E1" s="60"/>
      <c r="F1" s="60"/>
      <c r="G1" s="60"/>
    </row>
    <row r="2" spans="1:7" ht="18.75" x14ac:dyDescent="0.2">
      <c r="A2" s="98"/>
      <c r="B2" s="60" t="s">
        <v>222</v>
      </c>
      <c r="C2" s="60"/>
      <c r="D2" s="60"/>
      <c r="E2" s="60"/>
      <c r="F2" s="60"/>
      <c r="G2" s="60"/>
    </row>
    <row r="3" spans="1:7" ht="7.5" customHeight="1" x14ac:dyDescent="0.2">
      <c r="A3" s="98"/>
      <c r="B3" s="252"/>
      <c r="C3" s="252"/>
      <c r="D3" s="60"/>
      <c r="E3" s="60"/>
      <c r="F3" s="60"/>
      <c r="G3" s="60"/>
    </row>
    <row r="4" spans="1:7" ht="15" x14ac:dyDescent="0.2">
      <c r="A4" s="127" t="s">
        <v>130</v>
      </c>
      <c r="B4" s="128" t="s">
        <v>131</v>
      </c>
      <c r="C4" s="128"/>
      <c r="D4" s="65"/>
      <c r="E4" s="65"/>
      <c r="F4" s="65"/>
      <c r="G4" s="65"/>
    </row>
    <row r="5" spans="1:7" ht="15" x14ac:dyDescent="0.2">
      <c r="A5" s="127" t="s">
        <v>132</v>
      </c>
      <c r="B5" s="131" t="str">
        <f>couverture!D15</f>
        <v xml:space="preserve">1er janvier 2014 </v>
      </c>
      <c r="C5" s="69"/>
      <c r="D5" s="69"/>
      <c r="E5" s="69"/>
      <c r="F5" s="69"/>
      <c r="G5" s="69"/>
    </row>
    <row r="6" spans="1:7" ht="15" x14ac:dyDescent="0.2">
      <c r="A6" s="130" t="s">
        <v>133</v>
      </c>
      <c r="B6" s="68" t="s">
        <v>134</v>
      </c>
      <c r="C6" s="69"/>
      <c r="D6" s="69"/>
      <c r="E6" s="69"/>
      <c r="F6" s="69"/>
      <c r="G6" s="69"/>
    </row>
    <row r="7" spans="1:7" ht="8.25" customHeight="1" x14ac:dyDescent="0.2">
      <c r="A7" s="101"/>
      <c r="B7" s="65"/>
      <c r="C7" s="65"/>
      <c r="D7" s="65"/>
      <c r="E7" s="65"/>
      <c r="F7" s="65"/>
      <c r="G7" s="65"/>
    </row>
    <row r="8" spans="1:7" ht="36" x14ac:dyDescent="0.2">
      <c r="A8" s="278"/>
      <c r="B8" s="488" t="s">
        <v>217</v>
      </c>
      <c r="C8" s="489"/>
      <c r="D8" s="294" t="s">
        <v>210</v>
      </c>
      <c r="E8" s="294" t="s">
        <v>218</v>
      </c>
      <c r="F8" s="294" t="s">
        <v>219</v>
      </c>
      <c r="G8" s="294" t="s">
        <v>220</v>
      </c>
    </row>
    <row r="9" spans="1:7" ht="15" customHeight="1" x14ac:dyDescent="0.2">
      <c r="A9" s="278"/>
      <c r="B9" s="295" t="s">
        <v>292</v>
      </c>
      <c r="C9" s="296" t="s">
        <v>303</v>
      </c>
      <c r="D9" s="297">
        <v>4</v>
      </c>
      <c r="E9" s="297">
        <v>0</v>
      </c>
      <c r="F9" s="297">
        <v>7</v>
      </c>
      <c r="G9" s="298">
        <f t="shared" ref="G9" si="0">IF(F9=0,"-",(D9+E9)/F9)</f>
        <v>0.5714285714285714</v>
      </c>
    </row>
    <row r="10" spans="1:7" ht="15" customHeight="1" x14ac:dyDescent="0.2">
      <c r="A10"/>
      <c r="B10" s="299" t="s">
        <v>293</v>
      </c>
      <c r="C10" s="291" t="s">
        <v>313</v>
      </c>
      <c r="D10" s="292">
        <v>14</v>
      </c>
      <c r="E10" s="292">
        <v>0</v>
      </c>
      <c r="F10" s="292">
        <v>23</v>
      </c>
      <c r="G10" s="293">
        <f t="shared" ref="G10:G73" si="1">IF(F10=0,"-",(D10+E10)/F10)</f>
        <v>0.60869565217391308</v>
      </c>
    </row>
    <row r="11" spans="1:7" ht="15" customHeight="1" x14ac:dyDescent="0.2">
      <c r="A11"/>
      <c r="B11" s="299" t="s">
        <v>292</v>
      </c>
      <c r="C11" s="291" t="s">
        <v>306</v>
      </c>
      <c r="D11" s="292">
        <v>6</v>
      </c>
      <c r="E11" s="292">
        <v>0</v>
      </c>
      <c r="F11" s="292">
        <v>12</v>
      </c>
      <c r="G11" s="293">
        <f t="shared" si="1"/>
        <v>0.5</v>
      </c>
    </row>
    <row r="12" spans="1:7" ht="15" customHeight="1" x14ac:dyDescent="0.2">
      <c r="A12"/>
      <c r="B12" s="299" t="s">
        <v>292</v>
      </c>
      <c r="C12" s="291" t="s">
        <v>308</v>
      </c>
      <c r="D12" s="292">
        <v>9</v>
      </c>
      <c r="E12" s="292">
        <v>0</v>
      </c>
      <c r="F12" s="292">
        <v>10</v>
      </c>
      <c r="G12" s="293">
        <f t="shared" si="1"/>
        <v>0.9</v>
      </c>
    </row>
    <row r="13" spans="1:7" ht="15" customHeight="1" x14ac:dyDescent="0.2">
      <c r="A13"/>
      <c r="B13" s="245" t="s">
        <v>527</v>
      </c>
      <c r="C13" s="304"/>
      <c r="D13" s="305">
        <v>33</v>
      </c>
      <c r="E13" s="305">
        <v>0</v>
      </c>
      <c r="F13" s="305">
        <v>52</v>
      </c>
      <c r="G13" s="306">
        <f t="shared" si="1"/>
        <v>0.63461538461538458</v>
      </c>
    </row>
    <row r="14" spans="1:7" ht="15" customHeight="1" x14ac:dyDescent="0.2">
      <c r="A14"/>
      <c r="B14" s="300" t="s">
        <v>292</v>
      </c>
      <c r="C14" s="301" t="s">
        <v>326</v>
      </c>
      <c r="D14" s="302">
        <v>2</v>
      </c>
      <c r="E14" s="302">
        <v>0</v>
      </c>
      <c r="F14" s="302">
        <v>4</v>
      </c>
      <c r="G14" s="303">
        <f t="shared" si="1"/>
        <v>0.5</v>
      </c>
    </row>
    <row r="15" spans="1:7" ht="15" customHeight="1" x14ac:dyDescent="0.2">
      <c r="A15"/>
      <c r="B15" s="299" t="s">
        <v>292</v>
      </c>
      <c r="C15" s="291" t="s">
        <v>330</v>
      </c>
      <c r="D15" s="292">
        <v>6</v>
      </c>
      <c r="E15" s="292">
        <v>0</v>
      </c>
      <c r="F15" s="292">
        <v>10</v>
      </c>
      <c r="G15" s="293">
        <f t="shared" si="1"/>
        <v>0.6</v>
      </c>
    </row>
    <row r="16" spans="1:7" ht="15" customHeight="1" x14ac:dyDescent="0.2">
      <c r="A16"/>
      <c r="B16" s="299" t="s">
        <v>292</v>
      </c>
      <c r="C16" s="291" t="s">
        <v>202</v>
      </c>
      <c r="D16" s="292">
        <v>3</v>
      </c>
      <c r="E16" s="292">
        <v>0</v>
      </c>
      <c r="F16" s="292">
        <v>11</v>
      </c>
      <c r="G16" s="293">
        <f t="shared" si="1"/>
        <v>0.27272727272727271</v>
      </c>
    </row>
    <row r="17" spans="1:7" ht="15" customHeight="1" x14ac:dyDescent="0.2">
      <c r="A17"/>
      <c r="B17" s="299" t="s">
        <v>292</v>
      </c>
      <c r="C17" s="291" t="s">
        <v>332</v>
      </c>
      <c r="D17" s="292">
        <v>5</v>
      </c>
      <c r="E17" s="292">
        <v>0</v>
      </c>
      <c r="F17" s="292">
        <v>6</v>
      </c>
      <c r="G17" s="293">
        <f t="shared" si="1"/>
        <v>0.83333333333333337</v>
      </c>
    </row>
    <row r="18" spans="1:7" ht="15" customHeight="1" x14ac:dyDescent="0.2">
      <c r="A18"/>
      <c r="B18" s="299" t="s">
        <v>292</v>
      </c>
      <c r="C18" s="291" t="s">
        <v>333</v>
      </c>
      <c r="D18" s="292">
        <v>6</v>
      </c>
      <c r="E18" s="292">
        <v>0</v>
      </c>
      <c r="F18" s="292">
        <v>10</v>
      </c>
      <c r="G18" s="293">
        <f t="shared" si="1"/>
        <v>0.6</v>
      </c>
    </row>
    <row r="19" spans="1:7" ht="15" customHeight="1" x14ac:dyDescent="0.2">
      <c r="A19"/>
      <c r="B19" s="299" t="s">
        <v>292</v>
      </c>
      <c r="C19" s="291" t="s">
        <v>334</v>
      </c>
      <c r="D19" s="292">
        <v>7</v>
      </c>
      <c r="E19" s="292">
        <v>0</v>
      </c>
      <c r="F19" s="292">
        <v>10</v>
      </c>
      <c r="G19" s="293">
        <f t="shared" si="1"/>
        <v>0.7</v>
      </c>
    </row>
    <row r="20" spans="1:7" ht="15" customHeight="1" x14ac:dyDescent="0.2">
      <c r="A20"/>
      <c r="B20" s="299" t="s">
        <v>293</v>
      </c>
      <c r="C20" s="291" t="s">
        <v>337</v>
      </c>
      <c r="D20" s="292">
        <v>4</v>
      </c>
      <c r="E20" s="292">
        <v>0</v>
      </c>
      <c r="F20" s="292">
        <v>15</v>
      </c>
      <c r="G20" s="293">
        <f t="shared" si="1"/>
        <v>0.26666666666666666</v>
      </c>
    </row>
    <row r="21" spans="1:7" ht="15" customHeight="1" x14ac:dyDescent="0.2">
      <c r="A21"/>
      <c r="B21" s="245" t="s">
        <v>528</v>
      </c>
      <c r="C21" s="304"/>
      <c r="D21" s="305">
        <v>33</v>
      </c>
      <c r="E21" s="305">
        <v>0</v>
      </c>
      <c r="F21" s="305">
        <v>66</v>
      </c>
      <c r="G21" s="306">
        <f t="shared" si="1"/>
        <v>0.5</v>
      </c>
    </row>
    <row r="22" spans="1:7" ht="15" customHeight="1" x14ac:dyDescent="0.2">
      <c r="A22"/>
      <c r="B22" s="300" t="s">
        <v>293</v>
      </c>
      <c r="C22" s="301" t="s">
        <v>357</v>
      </c>
      <c r="D22" s="302">
        <v>14</v>
      </c>
      <c r="E22" s="302">
        <v>0</v>
      </c>
      <c r="F22" s="302">
        <v>15</v>
      </c>
      <c r="G22" s="303">
        <f t="shared" si="1"/>
        <v>0.93333333333333335</v>
      </c>
    </row>
    <row r="23" spans="1:7" ht="15" customHeight="1" x14ac:dyDescent="0.2">
      <c r="A23"/>
      <c r="B23" s="299" t="s">
        <v>293</v>
      </c>
      <c r="C23" s="291" t="s">
        <v>358</v>
      </c>
      <c r="D23" s="292">
        <v>5</v>
      </c>
      <c r="E23" s="292">
        <v>0</v>
      </c>
      <c r="F23" s="292">
        <v>15</v>
      </c>
      <c r="G23" s="293">
        <f t="shared" si="1"/>
        <v>0.33333333333333331</v>
      </c>
    </row>
    <row r="24" spans="1:7" ht="15" customHeight="1" x14ac:dyDescent="0.2">
      <c r="A24"/>
      <c r="B24" s="299" t="s">
        <v>293</v>
      </c>
      <c r="C24" s="291" t="s">
        <v>359</v>
      </c>
      <c r="D24" s="292">
        <v>7</v>
      </c>
      <c r="E24" s="292">
        <v>0</v>
      </c>
      <c r="F24" s="292">
        <v>20</v>
      </c>
      <c r="G24" s="293">
        <f t="shared" si="1"/>
        <v>0.35</v>
      </c>
    </row>
    <row r="25" spans="1:7" ht="15" customHeight="1" x14ac:dyDescent="0.2">
      <c r="A25"/>
      <c r="B25" s="299" t="s">
        <v>293</v>
      </c>
      <c r="C25" s="291" t="s">
        <v>361</v>
      </c>
      <c r="D25" s="292">
        <v>13</v>
      </c>
      <c r="E25" s="292">
        <v>0</v>
      </c>
      <c r="F25" s="292">
        <v>22</v>
      </c>
      <c r="G25" s="293">
        <f t="shared" si="1"/>
        <v>0.59090909090909094</v>
      </c>
    </row>
    <row r="26" spans="1:7" ht="15" customHeight="1" x14ac:dyDescent="0.2">
      <c r="A26"/>
      <c r="B26" s="299" t="s">
        <v>179</v>
      </c>
      <c r="C26" s="291" t="s">
        <v>368</v>
      </c>
      <c r="D26" s="292">
        <v>41</v>
      </c>
      <c r="E26" s="292">
        <v>0</v>
      </c>
      <c r="F26" s="292">
        <v>60</v>
      </c>
      <c r="G26" s="293">
        <f t="shared" si="1"/>
        <v>0.68333333333333335</v>
      </c>
    </row>
    <row r="27" spans="1:7" ht="15" customHeight="1" x14ac:dyDescent="0.2">
      <c r="A27"/>
      <c r="B27" s="299" t="s">
        <v>292</v>
      </c>
      <c r="C27" s="291" t="s">
        <v>355</v>
      </c>
      <c r="D27" s="292">
        <v>7</v>
      </c>
      <c r="E27" s="292">
        <v>0</v>
      </c>
      <c r="F27" s="292">
        <v>32</v>
      </c>
      <c r="G27" s="293">
        <f t="shared" si="1"/>
        <v>0.21875</v>
      </c>
    </row>
    <row r="28" spans="1:7" ht="15" customHeight="1" x14ac:dyDescent="0.2">
      <c r="A28"/>
      <c r="B28" s="245" t="s">
        <v>529</v>
      </c>
      <c r="C28" s="304"/>
      <c r="D28" s="305">
        <v>87</v>
      </c>
      <c r="E28" s="305">
        <v>0</v>
      </c>
      <c r="F28" s="305">
        <v>164</v>
      </c>
      <c r="G28" s="306">
        <f t="shared" si="1"/>
        <v>0.53048780487804881</v>
      </c>
    </row>
    <row r="29" spans="1:7" ht="15" customHeight="1" x14ac:dyDescent="0.2">
      <c r="A29"/>
      <c r="B29" s="300" t="s">
        <v>292</v>
      </c>
      <c r="C29" s="301" t="s">
        <v>372</v>
      </c>
      <c r="D29" s="302">
        <v>8</v>
      </c>
      <c r="E29" s="302">
        <v>0</v>
      </c>
      <c r="F29" s="302">
        <v>18</v>
      </c>
      <c r="G29" s="303">
        <f t="shared" si="1"/>
        <v>0.44444444444444442</v>
      </c>
    </row>
    <row r="30" spans="1:7" ht="15" customHeight="1" x14ac:dyDescent="0.2">
      <c r="A30"/>
      <c r="B30" s="299" t="s">
        <v>292</v>
      </c>
      <c r="C30" s="291" t="s">
        <v>375</v>
      </c>
      <c r="D30" s="292">
        <v>16</v>
      </c>
      <c r="E30" s="292">
        <v>0</v>
      </c>
      <c r="F30" s="292">
        <v>20</v>
      </c>
      <c r="G30" s="293">
        <f t="shared" si="1"/>
        <v>0.8</v>
      </c>
    </row>
    <row r="31" spans="1:7" ht="15" customHeight="1" x14ac:dyDescent="0.2">
      <c r="A31"/>
      <c r="B31" s="299" t="s">
        <v>293</v>
      </c>
      <c r="C31" s="291" t="s">
        <v>386</v>
      </c>
      <c r="D31" s="292">
        <v>4</v>
      </c>
      <c r="E31" s="292">
        <v>0</v>
      </c>
      <c r="F31" s="292">
        <v>8</v>
      </c>
      <c r="G31" s="293">
        <f t="shared" si="1"/>
        <v>0.5</v>
      </c>
    </row>
    <row r="32" spans="1:7" ht="15" customHeight="1" x14ac:dyDescent="0.2">
      <c r="A32"/>
      <c r="B32" s="299" t="s">
        <v>179</v>
      </c>
      <c r="C32" s="291" t="s">
        <v>389</v>
      </c>
      <c r="D32" s="292">
        <v>35</v>
      </c>
      <c r="E32" s="292">
        <v>0</v>
      </c>
      <c r="F32" s="292">
        <v>60</v>
      </c>
      <c r="G32" s="293">
        <f t="shared" si="1"/>
        <v>0.58333333333333337</v>
      </c>
    </row>
    <row r="33" spans="1:7" ht="15" customHeight="1" x14ac:dyDescent="0.2">
      <c r="A33"/>
      <c r="B33" s="245" t="s">
        <v>530</v>
      </c>
      <c r="C33" s="304"/>
      <c r="D33" s="305">
        <v>63</v>
      </c>
      <c r="E33" s="305">
        <v>0</v>
      </c>
      <c r="F33" s="305">
        <v>106</v>
      </c>
      <c r="G33" s="306">
        <f t="shared" si="1"/>
        <v>0.59433962264150941</v>
      </c>
    </row>
    <row r="34" spans="1:7" ht="15" customHeight="1" x14ac:dyDescent="0.2">
      <c r="A34"/>
      <c r="B34" s="300" t="s">
        <v>293</v>
      </c>
      <c r="C34" s="301" t="s">
        <v>397</v>
      </c>
      <c r="D34" s="302">
        <v>20</v>
      </c>
      <c r="E34" s="302">
        <v>0</v>
      </c>
      <c r="F34" s="302">
        <v>20</v>
      </c>
      <c r="G34" s="303">
        <f t="shared" si="1"/>
        <v>1</v>
      </c>
    </row>
    <row r="35" spans="1:7" ht="15" customHeight="1" x14ac:dyDescent="0.2">
      <c r="A35"/>
      <c r="B35" s="299" t="s">
        <v>293</v>
      </c>
      <c r="C35" s="291" t="s">
        <v>398</v>
      </c>
      <c r="D35" s="292">
        <v>2</v>
      </c>
      <c r="E35" s="292">
        <v>0</v>
      </c>
      <c r="F35" s="292">
        <v>4</v>
      </c>
      <c r="G35" s="293">
        <f t="shared" si="1"/>
        <v>0.5</v>
      </c>
    </row>
    <row r="36" spans="1:7" ht="15" customHeight="1" x14ac:dyDescent="0.2">
      <c r="A36"/>
      <c r="B36" s="299" t="s">
        <v>292</v>
      </c>
      <c r="C36" s="291" t="s">
        <v>394</v>
      </c>
      <c r="D36" s="292">
        <v>31</v>
      </c>
      <c r="E36" s="292">
        <v>0</v>
      </c>
      <c r="F36" s="292">
        <v>31</v>
      </c>
      <c r="G36" s="293">
        <f t="shared" si="1"/>
        <v>1</v>
      </c>
    </row>
    <row r="37" spans="1:7" ht="15" customHeight="1" x14ac:dyDescent="0.2">
      <c r="A37"/>
      <c r="B37" s="299" t="s">
        <v>179</v>
      </c>
      <c r="C37" s="291" t="s">
        <v>205</v>
      </c>
      <c r="D37" s="292">
        <v>55</v>
      </c>
      <c r="E37" s="292">
        <v>0</v>
      </c>
      <c r="F37" s="292">
        <v>59</v>
      </c>
      <c r="G37" s="293">
        <f t="shared" si="1"/>
        <v>0.93220338983050843</v>
      </c>
    </row>
    <row r="38" spans="1:7" ht="15" customHeight="1" x14ac:dyDescent="0.2">
      <c r="A38"/>
      <c r="B38" s="299" t="s">
        <v>293</v>
      </c>
      <c r="C38" s="291" t="s">
        <v>538</v>
      </c>
      <c r="D38" s="292">
        <v>8</v>
      </c>
      <c r="E38" s="292">
        <v>0</v>
      </c>
      <c r="F38" s="292">
        <v>5</v>
      </c>
      <c r="G38" s="293">
        <f t="shared" si="1"/>
        <v>1.6</v>
      </c>
    </row>
    <row r="39" spans="1:7" ht="15" customHeight="1" x14ac:dyDescent="0.2">
      <c r="A39"/>
      <c r="B39" s="245" t="s">
        <v>531</v>
      </c>
      <c r="C39" s="304"/>
      <c r="D39" s="305">
        <v>116</v>
      </c>
      <c r="E39" s="305">
        <v>0</v>
      </c>
      <c r="F39" s="305">
        <v>119</v>
      </c>
      <c r="G39" s="306">
        <f t="shared" si="1"/>
        <v>0.97478991596638653</v>
      </c>
    </row>
    <row r="40" spans="1:7" ht="15" customHeight="1" x14ac:dyDescent="0.2">
      <c r="A40"/>
      <c r="B40" s="300" t="s">
        <v>292</v>
      </c>
      <c r="C40" s="301" t="s">
        <v>407</v>
      </c>
      <c r="D40" s="302">
        <v>76</v>
      </c>
      <c r="E40" s="302">
        <v>0</v>
      </c>
      <c r="F40" s="302">
        <v>94</v>
      </c>
      <c r="G40" s="303">
        <f t="shared" si="1"/>
        <v>0.80851063829787229</v>
      </c>
    </row>
    <row r="41" spans="1:7" ht="15" customHeight="1" x14ac:dyDescent="0.2">
      <c r="A41"/>
      <c r="B41" s="299" t="s">
        <v>293</v>
      </c>
      <c r="C41" s="291" t="s">
        <v>539</v>
      </c>
      <c r="D41" s="292">
        <v>0</v>
      </c>
      <c r="E41" s="292">
        <v>0</v>
      </c>
      <c r="F41" s="292">
        <v>0</v>
      </c>
      <c r="G41" s="293" t="str">
        <f t="shared" si="1"/>
        <v>-</v>
      </c>
    </row>
    <row r="42" spans="1:7" ht="15" customHeight="1" x14ac:dyDescent="0.2">
      <c r="A42"/>
      <c r="B42" s="299" t="s">
        <v>292</v>
      </c>
      <c r="C42" s="291" t="s">
        <v>408</v>
      </c>
      <c r="D42" s="292">
        <v>16</v>
      </c>
      <c r="E42" s="292">
        <v>0</v>
      </c>
      <c r="F42" s="292">
        <v>18</v>
      </c>
      <c r="G42" s="293">
        <f t="shared" si="1"/>
        <v>0.88888888888888884</v>
      </c>
    </row>
    <row r="43" spans="1:7" ht="15" customHeight="1" x14ac:dyDescent="0.2">
      <c r="A43"/>
      <c r="B43" s="299" t="s">
        <v>179</v>
      </c>
      <c r="C43" s="291" t="s">
        <v>421</v>
      </c>
      <c r="D43" s="292">
        <v>52</v>
      </c>
      <c r="E43" s="292">
        <v>0</v>
      </c>
      <c r="F43" s="292">
        <v>60</v>
      </c>
      <c r="G43" s="293">
        <f t="shared" si="1"/>
        <v>0.8666666666666667</v>
      </c>
    </row>
    <row r="44" spans="1:7" ht="15" customHeight="1" x14ac:dyDescent="0.2">
      <c r="A44"/>
      <c r="B44" s="299" t="s">
        <v>292</v>
      </c>
      <c r="C44" s="291" t="s">
        <v>540</v>
      </c>
      <c r="D44" s="292">
        <v>0</v>
      </c>
      <c r="E44" s="292">
        <v>0</v>
      </c>
      <c r="F44" s="292">
        <v>0</v>
      </c>
      <c r="G44" s="293" t="str">
        <f t="shared" si="1"/>
        <v>-</v>
      </c>
    </row>
    <row r="45" spans="1:7" ht="15" customHeight="1" x14ac:dyDescent="0.2">
      <c r="A45"/>
      <c r="B45" s="299" t="s">
        <v>292</v>
      </c>
      <c r="C45" s="291" t="s">
        <v>412</v>
      </c>
      <c r="D45" s="292">
        <v>28</v>
      </c>
      <c r="E45" s="292">
        <v>0</v>
      </c>
      <c r="F45" s="292">
        <v>40</v>
      </c>
      <c r="G45" s="293">
        <f t="shared" si="1"/>
        <v>0.7</v>
      </c>
    </row>
    <row r="46" spans="1:7" ht="15" customHeight="1" x14ac:dyDescent="0.2">
      <c r="A46"/>
      <c r="B46" s="245" t="s">
        <v>532</v>
      </c>
      <c r="C46" s="304"/>
      <c r="D46" s="305">
        <v>172</v>
      </c>
      <c r="E46" s="305">
        <v>0</v>
      </c>
      <c r="F46" s="305">
        <v>212</v>
      </c>
      <c r="G46" s="306">
        <f t="shared" si="1"/>
        <v>0.81132075471698117</v>
      </c>
    </row>
    <row r="47" spans="1:7" ht="15" customHeight="1" x14ac:dyDescent="0.2">
      <c r="A47"/>
      <c r="B47" s="300" t="s">
        <v>292</v>
      </c>
      <c r="C47" s="301" t="s">
        <v>424</v>
      </c>
      <c r="D47" s="302">
        <v>9</v>
      </c>
      <c r="E47" s="302">
        <v>0</v>
      </c>
      <c r="F47" s="302">
        <v>10</v>
      </c>
      <c r="G47" s="303">
        <f t="shared" si="1"/>
        <v>0.9</v>
      </c>
    </row>
    <row r="48" spans="1:7" ht="15" customHeight="1" x14ac:dyDescent="0.2">
      <c r="A48"/>
      <c r="B48" s="299" t="s">
        <v>292</v>
      </c>
      <c r="C48" s="291" t="s">
        <v>425</v>
      </c>
      <c r="D48" s="292">
        <v>8</v>
      </c>
      <c r="E48" s="292">
        <v>0</v>
      </c>
      <c r="F48" s="292">
        <v>10</v>
      </c>
      <c r="G48" s="293">
        <f t="shared" si="1"/>
        <v>0.8</v>
      </c>
    </row>
    <row r="49" spans="1:7" ht="15" customHeight="1" x14ac:dyDescent="0.2">
      <c r="A49"/>
      <c r="B49" s="299" t="s">
        <v>179</v>
      </c>
      <c r="C49" s="291" t="s">
        <v>440</v>
      </c>
      <c r="D49" s="292">
        <v>34</v>
      </c>
      <c r="E49" s="292">
        <v>1</v>
      </c>
      <c r="F49" s="292">
        <v>55</v>
      </c>
      <c r="G49" s="293">
        <f t="shared" si="1"/>
        <v>0.63636363636363635</v>
      </c>
    </row>
    <row r="50" spans="1:7" ht="15" customHeight="1" x14ac:dyDescent="0.2">
      <c r="A50"/>
      <c r="B50" s="299" t="s">
        <v>293</v>
      </c>
      <c r="C50" s="291" t="s">
        <v>207</v>
      </c>
      <c r="D50" s="292">
        <v>3</v>
      </c>
      <c r="E50" s="292">
        <v>0</v>
      </c>
      <c r="F50" s="292">
        <v>3</v>
      </c>
      <c r="G50" s="293">
        <f t="shared" si="1"/>
        <v>1</v>
      </c>
    </row>
    <row r="51" spans="1:7" ht="15" customHeight="1" x14ac:dyDescent="0.2">
      <c r="A51"/>
      <c r="B51" s="245" t="s">
        <v>533</v>
      </c>
      <c r="C51" s="304"/>
      <c r="D51" s="305">
        <v>54</v>
      </c>
      <c r="E51" s="305">
        <v>1</v>
      </c>
      <c r="F51" s="305">
        <v>78</v>
      </c>
      <c r="G51" s="306">
        <f t="shared" si="1"/>
        <v>0.70512820512820518</v>
      </c>
    </row>
    <row r="52" spans="1:7" ht="15" customHeight="1" x14ac:dyDescent="0.2">
      <c r="A52"/>
      <c r="B52" s="300" t="s">
        <v>323</v>
      </c>
      <c r="C52" s="301" t="s">
        <v>444</v>
      </c>
      <c r="D52" s="302">
        <v>0</v>
      </c>
      <c r="E52" s="302">
        <v>0</v>
      </c>
      <c r="F52" s="302">
        <v>1</v>
      </c>
      <c r="G52" s="303">
        <f t="shared" si="1"/>
        <v>0</v>
      </c>
    </row>
    <row r="53" spans="1:7" ht="15" customHeight="1" x14ac:dyDescent="0.2">
      <c r="A53"/>
      <c r="B53" s="299" t="s">
        <v>292</v>
      </c>
      <c r="C53" s="291" t="s">
        <v>444</v>
      </c>
      <c r="D53" s="292">
        <v>3</v>
      </c>
      <c r="E53" s="292">
        <v>0</v>
      </c>
      <c r="F53" s="292">
        <v>20</v>
      </c>
      <c r="G53" s="293">
        <f t="shared" si="1"/>
        <v>0.15</v>
      </c>
    </row>
    <row r="54" spans="1:7" ht="15" customHeight="1" x14ac:dyDescent="0.2">
      <c r="A54"/>
      <c r="B54" s="299" t="s">
        <v>292</v>
      </c>
      <c r="C54" s="291" t="s">
        <v>446</v>
      </c>
      <c r="D54" s="292">
        <v>3</v>
      </c>
      <c r="E54" s="292">
        <v>0</v>
      </c>
      <c r="F54" s="292">
        <v>14</v>
      </c>
      <c r="G54" s="293">
        <f t="shared" si="1"/>
        <v>0.21428571428571427</v>
      </c>
    </row>
    <row r="55" spans="1:7" ht="15" customHeight="1" x14ac:dyDescent="0.2">
      <c r="A55"/>
      <c r="B55" s="299" t="s">
        <v>323</v>
      </c>
      <c r="C55" s="291" t="s">
        <v>462</v>
      </c>
      <c r="D55" s="292">
        <v>0</v>
      </c>
      <c r="E55" s="292">
        <v>0</v>
      </c>
      <c r="F55" s="292">
        <v>2</v>
      </c>
      <c r="G55" s="293">
        <f t="shared" si="1"/>
        <v>0</v>
      </c>
    </row>
    <row r="56" spans="1:7" ht="15" customHeight="1" x14ac:dyDescent="0.2">
      <c r="A56"/>
      <c r="B56" s="299" t="s">
        <v>293</v>
      </c>
      <c r="C56" s="291" t="s">
        <v>453</v>
      </c>
      <c r="D56" s="292">
        <v>8</v>
      </c>
      <c r="E56" s="292">
        <v>1</v>
      </c>
      <c r="F56" s="292">
        <v>14</v>
      </c>
      <c r="G56" s="293">
        <f t="shared" si="1"/>
        <v>0.6428571428571429</v>
      </c>
    </row>
    <row r="57" spans="1:7" ht="15" customHeight="1" x14ac:dyDescent="0.2">
      <c r="A57"/>
      <c r="B57" s="299" t="s">
        <v>292</v>
      </c>
      <c r="C57" s="291" t="s">
        <v>450</v>
      </c>
      <c r="D57" s="292">
        <v>7</v>
      </c>
      <c r="E57" s="292">
        <v>0</v>
      </c>
      <c r="F57" s="292">
        <v>20</v>
      </c>
      <c r="G57" s="293">
        <f t="shared" si="1"/>
        <v>0.35</v>
      </c>
    </row>
    <row r="58" spans="1:7" ht="15" customHeight="1" x14ac:dyDescent="0.2">
      <c r="A58"/>
      <c r="B58" s="299" t="s">
        <v>323</v>
      </c>
      <c r="C58" s="291" t="s">
        <v>463</v>
      </c>
      <c r="D58" s="292">
        <v>0</v>
      </c>
      <c r="E58" s="292">
        <v>0</v>
      </c>
      <c r="F58" s="292">
        <v>2</v>
      </c>
      <c r="G58" s="293">
        <f t="shared" si="1"/>
        <v>0</v>
      </c>
    </row>
    <row r="59" spans="1:7" ht="15" customHeight="1" x14ac:dyDescent="0.2">
      <c r="A59"/>
      <c r="B59" s="299" t="s">
        <v>292</v>
      </c>
      <c r="C59" s="291" t="s">
        <v>208</v>
      </c>
      <c r="D59" s="292">
        <v>18</v>
      </c>
      <c r="E59" s="292">
        <v>0</v>
      </c>
      <c r="F59" s="292">
        <v>38</v>
      </c>
      <c r="G59" s="293">
        <f t="shared" si="1"/>
        <v>0.47368421052631576</v>
      </c>
    </row>
    <row r="60" spans="1:7" ht="15" customHeight="1" x14ac:dyDescent="0.2">
      <c r="A60"/>
      <c r="B60" s="245" t="s">
        <v>534</v>
      </c>
      <c r="C60" s="304"/>
      <c r="D60" s="305">
        <v>39</v>
      </c>
      <c r="E60" s="305">
        <v>1</v>
      </c>
      <c r="F60" s="305">
        <v>111</v>
      </c>
      <c r="G60" s="306">
        <f t="shared" si="1"/>
        <v>0.36036036036036034</v>
      </c>
    </row>
    <row r="61" spans="1:7" ht="15" customHeight="1" x14ac:dyDescent="0.2">
      <c r="A61"/>
      <c r="B61" s="300" t="s">
        <v>179</v>
      </c>
      <c r="C61" s="301" t="s">
        <v>481</v>
      </c>
      <c r="D61" s="302">
        <v>40</v>
      </c>
      <c r="E61" s="302">
        <v>0</v>
      </c>
      <c r="F61" s="302">
        <v>59</v>
      </c>
      <c r="G61" s="303">
        <f t="shared" si="1"/>
        <v>0.67796610169491522</v>
      </c>
    </row>
    <row r="62" spans="1:7" ht="15" customHeight="1" x14ac:dyDescent="0.2">
      <c r="A62"/>
      <c r="B62" s="299" t="s">
        <v>293</v>
      </c>
      <c r="C62" s="291" t="s">
        <v>475</v>
      </c>
      <c r="D62" s="292">
        <v>6</v>
      </c>
      <c r="E62" s="292">
        <v>0</v>
      </c>
      <c r="F62" s="292">
        <v>12</v>
      </c>
      <c r="G62" s="293">
        <f t="shared" si="1"/>
        <v>0.5</v>
      </c>
    </row>
    <row r="63" spans="1:7" ht="15" customHeight="1" x14ac:dyDescent="0.2">
      <c r="A63"/>
      <c r="B63" s="299" t="s">
        <v>292</v>
      </c>
      <c r="C63" s="291" t="s">
        <v>473</v>
      </c>
      <c r="D63" s="292">
        <v>17</v>
      </c>
      <c r="E63" s="292">
        <v>0</v>
      </c>
      <c r="F63" s="292">
        <v>20</v>
      </c>
      <c r="G63" s="293">
        <f t="shared" si="1"/>
        <v>0.85</v>
      </c>
    </row>
    <row r="64" spans="1:7" ht="15" customHeight="1" x14ac:dyDescent="0.2">
      <c r="A64"/>
      <c r="B64" s="245" t="s">
        <v>535</v>
      </c>
      <c r="C64" s="304"/>
      <c r="D64" s="305">
        <v>63</v>
      </c>
      <c r="E64" s="305">
        <v>0</v>
      </c>
      <c r="F64" s="305">
        <v>91</v>
      </c>
      <c r="G64" s="306">
        <f t="shared" si="1"/>
        <v>0.69230769230769229</v>
      </c>
    </row>
    <row r="65" spans="1:7" ht="15" customHeight="1" x14ac:dyDescent="0.2">
      <c r="A65"/>
      <c r="B65" s="300" t="s">
        <v>293</v>
      </c>
      <c r="C65" s="301" t="s">
        <v>483</v>
      </c>
      <c r="D65" s="302">
        <v>7</v>
      </c>
      <c r="E65" s="302">
        <v>0</v>
      </c>
      <c r="F65" s="302">
        <v>15</v>
      </c>
      <c r="G65" s="303">
        <f t="shared" si="1"/>
        <v>0.46666666666666667</v>
      </c>
    </row>
    <row r="66" spans="1:7" ht="15" customHeight="1" x14ac:dyDescent="0.2">
      <c r="A66"/>
      <c r="B66" s="299" t="s">
        <v>293</v>
      </c>
      <c r="C66" s="291" t="s">
        <v>484</v>
      </c>
      <c r="D66" s="292">
        <v>8</v>
      </c>
      <c r="E66" s="292">
        <v>0</v>
      </c>
      <c r="F66" s="292">
        <v>17</v>
      </c>
      <c r="G66" s="293">
        <f t="shared" si="1"/>
        <v>0.47058823529411764</v>
      </c>
    </row>
    <row r="67" spans="1:7" ht="15" customHeight="1" x14ac:dyDescent="0.2">
      <c r="A67"/>
      <c r="B67" s="299" t="s">
        <v>293</v>
      </c>
      <c r="C67" s="291" t="s">
        <v>493</v>
      </c>
      <c r="D67" s="292">
        <v>7</v>
      </c>
      <c r="E67" s="292">
        <v>0</v>
      </c>
      <c r="F67" s="292">
        <v>2</v>
      </c>
      <c r="G67" s="293">
        <f t="shared" si="1"/>
        <v>3.5</v>
      </c>
    </row>
    <row r="68" spans="1:7" ht="15" customHeight="1" x14ac:dyDescent="0.2">
      <c r="A68"/>
      <c r="B68" s="299" t="s">
        <v>292</v>
      </c>
      <c r="C68" s="291" t="s">
        <v>489</v>
      </c>
      <c r="D68" s="292">
        <v>8</v>
      </c>
      <c r="E68" s="292">
        <v>0</v>
      </c>
      <c r="F68" s="292">
        <v>6</v>
      </c>
      <c r="G68" s="293">
        <f t="shared" si="1"/>
        <v>1.3333333333333333</v>
      </c>
    </row>
    <row r="69" spans="1:7" ht="15" customHeight="1" x14ac:dyDescent="0.2">
      <c r="A69"/>
      <c r="B69" s="299" t="s">
        <v>293</v>
      </c>
      <c r="C69" s="291" t="s">
        <v>494</v>
      </c>
      <c r="D69" s="292">
        <v>11</v>
      </c>
      <c r="E69" s="292">
        <v>0</v>
      </c>
      <c r="F69" s="292">
        <v>18</v>
      </c>
      <c r="G69" s="293">
        <f t="shared" si="1"/>
        <v>0.61111111111111116</v>
      </c>
    </row>
    <row r="70" spans="1:7" ht="15" customHeight="1" x14ac:dyDescent="0.2">
      <c r="A70"/>
      <c r="B70" s="299" t="s">
        <v>293</v>
      </c>
      <c r="C70" s="291" t="s">
        <v>541</v>
      </c>
      <c r="D70" s="292">
        <v>9</v>
      </c>
      <c r="E70" s="292">
        <v>5</v>
      </c>
      <c r="F70" s="292">
        <v>21</v>
      </c>
      <c r="G70" s="293">
        <f t="shared" si="1"/>
        <v>0.66666666666666663</v>
      </c>
    </row>
    <row r="71" spans="1:7" ht="15" customHeight="1" x14ac:dyDescent="0.2">
      <c r="A71"/>
      <c r="B71" s="299" t="s">
        <v>293</v>
      </c>
      <c r="C71" s="291" t="s">
        <v>487</v>
      </c>
      <c r="D71" s="292">
        <v>20</v>
      </c>
      <c r="E71" s="292">
        <v>0</v>
      </c>
      <c r="F71" s="292">
        <v>40</v>
      </c>
      <c r="G71" s="293">
        <f t="shared" si="1"/>
        <v>0.5</v>
      </c>
    </row>
    <row r="72" spans="1:7" ht="15" customHeight="1" x14ac:dyDescent="0.2">
      <c r="A72"/>
      <c r="B72" s="299" t="s">
        <v>296</v>
      </c>
      <c r="C72" s="291" t="s">
        <v>488</v>
      </c>
      <c r="D72" s="292">
        <v>1</v>
      </c>
      <c r="E72" s="292">
        <v>0</v>
      </c>
      <c r="F72" s="292">
        <v>2</v>
      </c>
      <c r="G72" s="293">
        <f t="shared" si="1"/>
        <v>0.5</v>
      </c>
    </row>
    <row r="73" spans="1:7" ht="15" customHeight="1" x14ac:dyDescent="0.2">
      <c r="A73"/>
      <c r="B73" s="245" t="s">
        <v>536</v>
      </c>
      <c r="C73" s="304"/>
      <c r="D73" s="305">
        <v>71</v>
      </c>
      <c r="E73" s="305">
        <v>5</v>
      </c>
      <c r="F73" s="305">
        <v>121</v>
      </c>
      <c r="G73" s="306">
        <f t="shared" si="1"/>
        <v>0.62809917355371903</v>
      </c>
    </row>
    <row r="74" spans="1:7" ht="15" customHeight="1" x14ac:dyDescent="0.2">
      <c r="A74"/>
      <c r="B74" s="245" t="s">
        <v>537</v>
      </c>
      <c r="C74" s="304"/>
      <c r="D74" s="305">
        <v>731</v>
      </c>
      <c r="E74" s="305">
        <v>7</v>
      </c>
      <c r="F74" s="305">
        <v>1120</v>
      </c>
      <c r="G74" s="306">
        <f t="shared" ref="G74" si="2">IF(F74=0,"-",(D74+E74)/F74)</f>
        <v>0.65892857142857142</v>
      </c>
    </row>
    <row r="75" spans="1:7" ht="15" customHeight="1" x14ac:dyDescent="0.2">
      <c r="A75"/>
      <c r="B75" s="307" t="s">
        <v>221</v>
      </c>
      <c r="C75" s="250"/>
      <c r="D75" s="250"/>
      <c r="E75" s="250"/>
      <c r="F75" s="250"/>
      <c r="G75" s="250"/>
    </row>
    <row r="76" spans="1:7" ht="15" customHeight="1" x14ac:dyDescent="0.2">
      <c r="A76"/>
      <c r="B76"/>
      <c r="C76"/>
      <c r="D76"/>
      <c r="E76"/>
      <c r="F76"/>
      <c r="G76"/>
    </row>
    <row r="77" spans="1:7" ht="15" customHeight="1" x14ac:dyDescent="0.2">
      <c r="A77"/>
      <c r="B77"/>
      <c r="C77"/>
      <c r="D77"/>
      <c r="E77"/>
      <c r="F77"/>
      <c r="G77"/>
    </row>
    <row r="78" spans="1:7" ht="15" customHeight="1" x14ac:dyDescent="0.2">
      <c r="A78"/>
      <c r="B78"/>
      <c r="C78"/>
      <c r="D78"/>
      <c r="E78"/>
      <c r="F78"/>
      <c r="G78"/>
    </row>
    <row r="79" spans="1:7" ht="15" customHeight="1" x14ac:dyDescent="0.2">
      <c r="A79"/>
      <c r="B79"/>
      <c r="C79"/>
      <c r="D79"/>
      <c r="E79"/>
      <c r="F79"/>
      <c r="G79"/>
    </row>
    <row r="80" spans="1:7" ht="15" customHeight="1" x14ac:dyDescent="0.2">
      <c r="A80"/>
      <c r="B80"/>
      <c r="C80"/>
      <c r="D80"/>
      <c r="E80"/>
      <c r="F80"/>
      <c r="G80"/>
    </row>
    <row r="81" spans="1:7" ht="15" customHeight="1" x14ac:dyDescent="0.2">
      <c r="A81"/>
      <c r="B81"/>
      <c r="C81"/>
      <c r="D81"/>
      <c r="E81"/>
      <c r="F81"/>
      <c r="G81"/>
    </row>
    <row r="82" spans="1:7" ht="15" customHeight="1" x14ac:dyDescent="0.2">
      <c r="A82"/>
      <c r="B82"/>
      <c r="C82"/>
      <c r="D82"/>
      <c r="E82"/>
      <c r="F82"/>
      <c r="G82"/>
    </row>
    <row r="83" spans="1:7" ht="15" customHeight="1" x14ac:dyDescent="0.2">
      <c r="A83"/>
      <c r="B83"/>
      <c r="C83"/>
      <c r="D83"/>
      <c r="E83"/>
      <c r="F83"/>
      <c r="G83"/>
    </row>
    <row r="84" spans="1:7" ht="15" customHeight="1" x14ac:dyDescent="0.2">
      <c r="A84"/>
      <c r="B84"/>
      <c r="C84"/>
      <c r="D84"/>
      <c r="E84"/>
      <c r="F84"/>
      <c r="G84"/>
    </row>
    <row r="85" spans="1:7" ht="15" customHeight="1" x14ac:dyDescent="0.2">
      <c r="A85"/>
      <c r="B85"/>
      <c r="C85"/>
      <c r="D85"/>
      <c r="E85"/>
      <c r="F85"/>
      <c r="G85"/>
    </row>
    <row r="86" spans="1:7" ht="15" customHeight="1" x14ac:dyDescent="0.2">
      <c r="A86"/>
      <c r="B86"/>
      <c r="C86"/>
      <c r="D86"/>
      <c r="E86"/>
      <c r="F86"/>
      <c r="G86"/>
    </row>
    <row r="87" spans="1:7" ht="15" customHeight="1" x14ac:dyDescent="0.2">
      <c r="A87"/>
      <c r="B87"/>
      <c r="C87"/>
      <c r="D87"/>
      <c r="E87"/>
      <c r="F87"/>
      <c r="G87"/>
    </row>
    <row r="88" spans="1:7" ht="15" customHeight="1" x14ac:dyDescent="0.2">
      <c r="A88"/>
      <c r="B88"/>
      <c r="C88"/>
      <c r="D88"/>
      <c r="E88"/>
      <c r="F88"/>
      <c r="G88"/>
    </row>
    <row r="89" spans="1:7" ht="15" customHeight="1" x14ac:dyDescent="0.2">
      <c r="A89"/>
      <c r="B89"/>
      <c r="C89"/>
      <c r="D89"/>
      <c r="E89"/>
      <c r="F89"/>
      <c r="G89"/>
    </row>
    <row r="90" spans="1:7" ht="15" customHeight="1" x14ac:dyDescent="0.2">
      <c r="A90"/>
      <c r="B90"/>
      <c r="C90"/>
      <c r="D90"/>
      <c r="E90"/>
      <c r="F90"/>
      <c r="G90"/>
    </row>
    <row r="91" spans="1:7" ht="15" customHeight="1" x14ac:dyDescent="0.2">
      <c r="A91"/>
      <c r="B91"/>
      <c r="C91"/>
      <c r="D91"/>
      <c r="E91"/>
      <c r="F91"/>
      <c r="G91"/>
    </row>
    <row r="92" spans="1:7" ht="15" customHeight="1" x14ac:dyDescent="0.2">
      <c r="A92"/>
      <c r="B92"/>
      <c r="C92"/>
      <c r="D92"/>
      <c r="E92"/>
      <c r="F92"/>
      <c r="G92"/>
    </row>
    <row r="93" spans="1:7" ht="15" customHeight="1" x14ac:dyDescent="0.2">
      <c r="A93"/>
      <c r="B93"/>
      <c r="C93"/>
      <c r="D93"/>
      <c r="E93"/>
      <c r="F93"/>
      <c r="G93"/>
    </row>
    <row r="94" spans="1:7" ht="15" customHeight="1" x14ac:dyDescent="0.2">
      <c r="A94"/>
      <c r="B94"/>
      <c r="C94"/>
      <c r="D94"/>
      <c r="E94"/>
      <c r="F94"/>
      <c r="G94"/>
    </row>
    <row r="95" spans="1:7" ht="15" customHeight="1" x14ac:dyDescent="0.2">
      <c r="A95"/>
      <c r="B95"/>
      <c r="C95"/>
      <c r="D95"/>
      <c r="E95"/>
      <c r="F95"/>
      <c r="G95"/>
    </row>
    <row r="96" spans="1:7" ht="15" customHeight="1" x14ac:dyDescent="0.2">
      <c r="A96"/>
      <c r="B96"/>
      <c r="C96"/>
      <c r="D96"/>
      <c r="E96"/>
      <c r="F96"/>
      <c r="G96"/>
    </row>
    <row r="97" spans="1:7" ht="15" customHeight="1" x14ac:dyDescent="0.2">
      <c r="A97"/>
      <c r="B97"/>
      <c r="C97"/>
      <c r="D97"/>
      <c r="E97"/>
      <c r="F97"/>
      <c r="G97"/>
    </row>
    <row r="98" spans="1:7" ht="15" customHeight="1" x14ac:dyDescent="0.2">
      <c r="A98"/>
      <c r="B98"/>
      <c r="C98"/>
      <c r="D98"/>
      <c r="E98"/>
      <c r="F98"/>
      <c r="G98"/>
    </row>
    <row r="99" spans="1:7" x14ac:dyDescent="0.2">
      <c r="A99"/>
      <c r="B99"/>
      <c r="C99"/>
      <c r="D99"/>
      <c r="E99"/>
      <c r="F99"/>
      <c r="G99"/>
    </row>
    <row r="100" spans="1:7" x14ac:dyDescent="0.2">
      <c r="A100"/>
      <c r="B100"/>
      <c r="C100"/>
      <c r="D100"/>
      <c r="E100"/>
      <c r="F100"/>
      <c r="G100"/>
    </row>
    <row r="101" spans="1:7" x14ac:dyDescent="0.2">
      <c r="A101"/>
      <c r="B101"/>
      <c r="C101"/>
      <c r="D101"/>
      <c r="E101"/>
      <c r="F101"/>
      <c r="G101"/>
    </row>
    <row r="102" spans="1:7" x14ac:dyDescent="0.2">
      <c r="A102"/>
      <c r="B102"/>
      <c r="C102"/>
      <c r="D102"/>
      <c r="E102"/>
      <c r="F102"/>
      <c r="G102"/>
    </row>
    <row r="103" spans="1:7" x14ac:dyDescent="0.2">
      <c r="A103"/>
      <c r="B103"/>
      <c r="C103"/>
      <c r="D103"/>
      <c r="E103"/>
      <c r="F103"/>
      <c r="G103"/>
    </row>
    <row r="104" spans="1:7" x14ac:dyDescent="0.2">
      <c r="A104"/>
      <c r="B104"/>
      <c r="C104"/>
      <c r="D104"/>
      <c r="E104"/>
      <c r="F104"/>
      <c r="G104"/>
    </row>
    <row r="105" spans="1:7" x14ac:dyDescent="0.2">
      <c r="A105"/>
      <c r="B105"/>
      <c r="C105"/>
      <c r="D105"/>
      <c r="E105"/>
      <c r="F105"/>
      <c r="G105"/>
    </row>
    <row r="106" spans="1:7" x14ac:dyDescent="0.2">
      <c r="A106"/>
      <c r="B106"/>
      <c r="C106"/>
      <c r="D106"/>
      <c r="E106"/>
      <c r="F106"/>
      <c r="G106"/>
    </row>
    <row r="107" spans="1:7" x14ac:dyDescent="0.2">
      <c r="A107"/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A114"/>
      <c r="B114"/>
      <c r="C114"/>
      <c r="D114"/>
      <c r="E114"/>
      <c r="F114"/>
      <c r="G114"/>
    </row>
    <row r="115" spans="1:7" x14ac:dyDescent="0.2">
      <c r="A115"/>
      <c r="B115"/>
      <c r="C115"/>
      <c r="D115"/>
      <c r="E115"/>
      <c r="F115"/>
      <c r="G115"/>
    </row>
    <row r="116" spans="1:7" x14ac:dyDescent="0.2">
      <c r="A116"/>
      <c r="B116"/>
      <c r="C116"/>
      <c r="D116"/>
      <c r="E116"/>
      <c r="F116"/>
      <c r="G116"/>
    </row>
    <row r="117" spans="1:7" x14ac:dyDescent="0.2">
      <c r="A117"/>
      <c r="B117"/>
      <c r="C117"/>
      <c r="D117"/>
      <c r="E117"/>
      <c r="F117"/>
      <c r="G117"/>
    </row>
    <row r="118" spans="1:7" x14ac:dyDescent="0.2">
      <c r="A118"/>
      <c r="B118"/>
      <c r="C118"/>
      <c r="D118"/>
      <c r="E118"/>
      <c r="F118"/>
      <c r="G118"/>
    </row>
    <row r="119" spans="1:7" x14ac:dyDescent="0.2">
      <c r="A119"/>
      <c r="B119"/>
      <c r="C119"/>
      <c r="D119"/>
      <c r="E119"/>
      <c r="F119"/>
      <c r="G119"/>
    </row>
    <row r="120" spans="1:7" x14ac:dyDescent="0.2">
      <c r="A120"/>
      <c r="B120"/>
      <c r="C120"/>
      <c r="D120"/>
      <c r="E120"/>
      <c r="F120"/>
      <c r="G120"/>
    </row>
    <row r="121" spans="1:7" x14ac:dyDescent="0.2">
      <c r="A121"/>
      <c r="B121"/>
      <c r="C121"/>
      <c r="D121"/>
      <c r="E121"/>
      <c r="F121"/>
      <c r="G121"/>
    </row>
    <row r="122" spans="1:7" x14ac:dyDescent="0.2">
      <c r="A122"/>
      <c r="B122"/>
      <c r="C122"/>
      <c r="D122"/>
      <c r="E122"/>
      <c r="F122"/>
      <c r="G122"/>
    </row>
    <row r="123" spans="1:7" x14ac:dyDescent="0.2">
      <c r="A123"/>
      <c r="B123"/>
      <c r="C123"/>
      <c r="D123"/>
      <c r="E123"/>
      <c r="F123"/>
      <c r="G123"/>
    </row>
    <row r="124" spans="1:7" x14ac:dyDescent="0.2">
      <c r="A124"/>
      <c r="B124"/>
      <c r="C124"/>
      <c r="D124"/>
      <c r="E124"/>
      <c r="F124"/>
      <c r="G124"/>
    </row>
    <row r="125" spans="1:7" x14ac:dyDescent="0.2">
      <c r="A125"/>
      <c r="B125"/>
      <c r="C125"/>
      <c r="D125"/>
      <c r="E125"/>
      <c r="F125"/>
      <c r="G125"/>
    </row>
    <row r="126" spans="1:7" x14ac:dyDescent="0.2">
      <c r="A126"/>
      <c r="B126"/>
      <c r="C126"/>
      <c r="D126"/>
      <c r="E126"/>
      <c r="F126"/>
      <c r="G126"/>
    </row>
    <row r="127" spans="1:7" x14ac:dyDescent="0.2">
      <c r="A127"/>
      <c r="B127"/>
      <c r="C127"/>
      <c r="D127"/>
      <c r="E127"/>
      <c r="F127"/>
      <c r="G127"/>
    </row>
    <row r="128" spans="1:7" x14ac:dyDescent="0.2">
      <c r="A128"/>
      <c r="B128"/>
      <c r="C128"/>
      <c r="D128"/>
      <c r="E128"/>
      <c r="F128"/>
      <c r="G128"/>
    </row>
    <row r="129" spans="1:7" x14ac:dyDescent="0.2">
      <c r="A129"/>
      <c r="B129"/>
      <c r="C129"/>
      <c r="D129"/>
      <c r="E129"/>
      <c r="F129"/>
      <c r="G129"/>
    </row>
    <row r="130" spans="1:7" x14ac:dyDescent="0.2">
      <c r="A130"/>
      <c r="B130"/>
      <c r="C130"/>
      <c r="D130"/>
      <c r="E130"/>
      <c r="F130"/>
      <c r="G130"/>
    </row>
    <row r="131" spans="1:7" x14ac:dyDescent="0.2">
      <c r="A131"/>
      <c r="B131"/>
      <c r="C131"/>
      <c r="D131"/>
      <c r="E131"/>
      <c r="F131"/>
      <c r="G131"/>
    </row>
    <row r="132" spans="1:7" x14ac:dyDescent="0.2">
      <c r="A132"/>
      <c r="B132"/>
      <c r="C132"/>
      <c r="D132"/>
      <c r="E132"/>
      <c r="F132"/>
      <c r="G132"/>
    </row>
    <row r="133" spans="1:7" x14ac:dyDescent="0.2">
      <c r="A133"/>
      <c r="B133"/>
      <c r="C133"/>
      <c r="D133"/>
      <c r="E133"/>
      <c r="F133"/>
      <c r="G133"/>
    </row>
    <row r="134" spans="1:7" x14ac:dyDescent="0.2">
      <c r="A134"/>
      <c r="B134"/>
      <c r="C134"/>
      <c r="D134"/>
      <c r="E134"/>
      <c r="F134"/>
      <c r="G134"/>
    </row>
    <row r="135" spans="1:7" x14ac:dyDescent="0.2">
      <c r="A135"/>
      <c r="B135"/>
      <c r="C135"/>
      <c r="D135"/>
      <c r="E135"/>
      <c r="F135"/>
      <c r="G135"/>
    </row>
    <row r="136" spans="1:7" x14ac:dyDescent="0.2">
      <c r="A136"/>
      <c r="B136"/>
      <c r="C136"/>
      <c r="D136"/>
      <c r="E136"/>
      <c r="F136"/>
      <c r="G136"/>
    </row>
    <row r="137" spans="1:7" x14ac:dyDescent="0.2">
      <c r="A137"/>
      <c r="B137"/>
      <c r="C137"/>
      <c r="D137"/>
      <c r="E137"/>
      <c r="F137"/>
      <c r="G137"/>
    </row>
    <row r="138" spans="1:7" x14ac:dyDescent="0.2">
      <c r="A138"/>
      <c r="B138"/>
      <c r="C138"/>
      <c r="D138"/>
      <c r="E138"/>
      <c r="F138"/>
      <c r="G138"/>
    </row>
    <row r="139" spans="1:7" x14ac:dyDescent="0.2">
      <c r="A139"/>
      <c r="B139"/>
      <c r="C139"/>
      <c r="D139"/>
      <c r="E139"/>
      <c r="F139"/>
      <c r="G139"/>
    </row>
    <row r="140" spans="1:7" x14ac:dyDescent="0.2">
      <c r="A140"/>
      <c r="B140"/>
      <c r="C140"/>
      <c r="D140"/>
      <c r="E140"/>
      <c r="F140"/>
      <c r="G140"/>
    </row>
    <row r="141" spans="1:7" x14ac:dyDescent="0.2">
      <c r="A141"/>
      <c r="B141"/>
      <c r="C141"/>
      <c r="D141"/>
      <c r="E141"/>
      <c r="F141"/>
      <c r="G141"/>
    </row>
    <row r="142" spans="1:7" x14ac:dyDescent="0.2">
      <c r="A142"/>
      <c r="B142"/>
      <c r="C142"/>
      <c r="D142"/>
      <c r="E142"/>
      <c r="F142"/>
      <c r="G142"/>
    </row>
    <row r="143" spans="1:7" x14ac:dyDescent="0.2">
      <c r="A143"/>
      <c r="B143"/>
      <c r="C143"/>
      <c r="D143"/>
      <c r="E143"/>
      <c r="F143"/>
      <c r="G143"/>
    </row>
    <row r="144" spans="1:7" x14ac:dyDescent="0.2">
      <c r="A144"/>
      <c r="B144"/>
      <c r="C144"/>
      <c r="D144"/>
      <c r="E144"/>
      <c r="F144"/>
      <c r="G144"/>
    </row>
    <row r="145" spans="1:7" x14ac:dyDescent="0.2">
      <c r="A145"/>
      <c r="B145"/>
      <c r="C145"/>
      <c r="D145"/>
      <c r="E145"/>
      <c r="F145"/>
      <c r="G145"/>
    </row>
    <row r="146" spans="1:7" x14ac:dyDescent="0.2">
      <c r="A146"/>
      <c r="B146"/>
      <c r="C146"/>
      <c r="D146"/>
      <c r="E146"/>
      <c r="F146"/>
      <c r="G146"/>
    </row>
    <row r="147" spans="1:7" x14ac:dyDescent="0.2">
      <c r="A147"/>
      <c r="B147"/>
      <c r="C147"/>
      <c r="D147"/>
      <c r="E147"/>
      <c r="F147"/>
      <c r="G147"/>
    </row>
    <row r="148" spans="1:7" x14ac:dyDescent="0.2">
      <c r="A148"/>
      <c r="B148"/>
      <c r="C148"/>
      <c r="D148"/>
      <c r="E148"/>
      <c r="F148"/>
      <c r="G148"/>
    </row>
    <row r="149" spans="1:7" x14ac:dyDescent="0.2">
      <c r="A149"/>
      <c r="B149"/>
      <c r="C149"/>
      <c r="D149"/>
      <c r="E149"/>
      <c r="F149"/>
      <c r="G149"/>
    </row>
    <row r="150" spans="1:7" x14ac:dyDescent="0.2">
      <c r="A150"/>
      <c r="B150"/>
      <c r="C150"/>
      <c r="D150"/>
      <c r="E150"/>
      <c r="F150"/>
      <c r="G150"/>
    </row>
    <row r="151" spans="1:7" x14ac:dyDescent="0.2">
      <c r="A151"/>
      <c r="B151"/>
      <c r="C151"/>
      <c r="D151"/>
      <c r="E151"/>
      <c r="F151"/>
      <c r="G151"/>
    </row>
    <row r="152" spans="1:7" x14ac:dyDescent="0.2">
      <c r="A152"/>
      <c r="B152"/>
      <c r="C152"/>
      <c r="D152"/>
      <c r="E152"/>
      <c r="F152"/>
      <c r="G152"/>
    </row>
    <row r="153" spans="1:7" x14ac:dyDescent="0.2">
      <c r="A153"/>
      <c r="B153"/>
      <c r="C153"/>
      <c r="D153"/>
      <c r="E153"/>
      <c r="F153"/>
      <c r="G153"/>
    </row>
    <row r="154" spans="1:7" x14ac:dyDescent="0.2">
      <c r="A154"/>
      <c r="B154"/>
      <c r="C154"/>
      <c r="D154"/>
      <c r="E154"/>
      <c r="F154"/>
      <c r="G154"/>
    </row>
    <row r="155" spans="1:7" x14ac:dyDescent="0.2">
      <c r="A155"/>
      <c r="B155"/>
      <c r="C155"/>
      <c r="D155"/>
      <c r="E155"/>
      <c r="F155"/>
      <c r="G155"/>
    </row>
    <row r="156" spans="1:7" x14ac:dyDescent="0.2">
      <c r="A156"/>
      <c r="B156"/>
      <c r="C156"/>
      <c r="D156"/>
      <c r="E156"/>
      <c r="F156"/>
      <c r="G156"/>
    </row>
    <row r="157" spans="1:7" x14ac:dyDescent="0.2">
      <c r="A157"/>
      <c r="B157"/>
      <c r="C157"/>
      <c r="D157"/>
      <c r="E157"/>
      <c r="F157"/>
      <c r="G157"/>
    </row>
    <row r="158" spans="1:7" x14ac:dyDescent="0.2">
      <c r="A158"/>
      <c r="B158"/>
      <c r="C158"/>
      <c r="D158"/>
      <c r="E158"/>
      <c r="F158"/>
      <c r="G158"/>
    </row>
    <row r="159" spans="1:7" x14ac:dyDescent="0.2">
      <c r="A159"/>
      <c r="B159"/>
      <c r="C159"/>
      <c r="D159"/>
      <c r="E159"/>
      <c r="F159"/>
      <c r="G159"/>
    </row>
    <row r="160" spans="1:7" x14ac:dyDescent="0.2">
      <c r="A160"/>
      <c r="B160"/>
      <c r="C160"/>
      <c r="D160"/>
      <c r="E160"/>
      <c r="F160"/>
      <c r="G160"/>
    </row>
    <row r="161" spans="1:7" x14ac:dyDescent="0.2">
      <c r="A161"/>
      <c r="B161"/>
      <c r="C161"/>
      <c r="D161"/>
      <c r="E161"/>
      <c r="F161"/>
      <c r="G161"/>
    </row>
    <row r="162" spans="1:7" x14ac:dyDescent="0.2">
      <c r="A162"/>
      <c r="B162"/>
      <c r="C162"/>
      <c r="D162"/>
      <c r="E162"/>
      <c r="F162"/>
      <c r="G162"/>
    </row>
    <row r="163" spans="1:7" x14ac:dyDescent="0.2">
      <c r="A163"/>
      <c r="B163"/>
      <c r="C163"/>
      <c r="D163"/>
      <c r="E163"/>
      <c r="F163"/>
      <c r="G163"/>
    </row>
    <row r="164" spans="1:7" x14ac:dyDescent="0.2">
      <c r="A164"/>
      <c r="B164"/>
      <c r="C164"/>
      <c r="D164"/>
      <c r="E164"/>
      <c r="F164"/>
      <c r="G164"/>
    </row>
    <row r="165" spans="1:7" x14ac:dyDescent="0.2">
      <c r="A165"/>
      <c r="B165"/>
      <c r="C165"/>
      <c r="D165"/>
      <c r="E165"/>
      <c r="F165"/>
      <c r="G165"/>
    </row>
    <row r="166" spans="1:7" x14ac:dyDescent="0.2">
      <c r="A166"/>
      <c r="B166"/>
      <c r="C166"/>
      <c r="D166"/>
      <c r="E166"/>
      <c r="F166"/>
      <c r="G166"/>
    </row>
    <row r="167" spans="1:7" x14ac:dyDescent="0.2">
      <c r="A167"/>
      <c r="B167"/>
      <c r="C167"/>
      <c r="D167"/>
      <c r="E167"/>
      <c r="F167"/>
      <c r="G167"/>
    </row>
    <row r="168" spans="1:7" x14ac:dyDescent="0.2">
      <c r="A168"/>
      <c r="B168"/>
      <c r="C168"/>
      <c r="D168"/>
      <c r="E168"/>
      <c r="F168"/>
      <c r="G168"/>
    </row>
    <row r="169" spans="1:7" x14ac:dyDescent="0.2">
      <c r="A169"/>
      <c r="B169"/>
      <c r="C169"/>
      <c r="D169"/>
      <c r="E169"/>
      <c r="F169"/>
      <c r="G169"/>
    </row>
    <row r="170" spans="1:7" x14ac:dyDescent="0.2">
      <c r="A170"/>
      <c r="B170"/>
      <c r="C170"/>
      <c r="D170"/>
      <c r="E170"/>
      <c r="F170"/>
      <c r="G170"/>
    </row>
    <row r="171" spans="1:7" x14ac:dyDescent="0.2">
      <c r="A171"/>
      <c r="B171"/>
      <c r="C171"/>
      <c r="D171"/>
      <c r="E171"/>
      <c r="F171"/>
      <c r="G171"/>
    </row>
    <row r="172" spans="1:7" x14ac:dyDescent="0.2">
      <c r="A172"/>
      <c r="B172"/>
      <c r="C172"/>
      <c r="D172"/>
      <c r="E172"/>
      <c r="F172"/>
      <c r="G172"/>
    </row>
    <row r="173" spans="1:7" x14ac:dyDescent="0.2">
      <c r="A173"/>
      <c r="B173"/>
      <c r="C173"/>
      <c r="D173"/>
      <c r="E173"/>
      <c r="F173"/>
      <c r="G173"/>
    </row>
    <row r="174" spans="1:7" x14ac:dyDescent="0.2">
      <c r="A174"/>
      <c r="B174"/>
      <c r="C174"/>
      <c r="D174"/>
      <c r="E174"/>
      <c r="F174"/>
      <c r="G174"/>
    </row>
    <row r="175" spans="1:7" x14ac:dyDescent="0.2">
      <c r="A175"/>
      <c r="B175"/>
      <c r="C175"/>
      <c r="D175"/>
      <c r="E175"/>
      <c r="F175"/>
      <c r="G175"/>
    </row>
    <row r="176" spans="1:7" x14ac:dyDescent="0.2">
      <c r="A176"/>
      <c r="B176"/>
      <c r="C176"/>
      <c r="D176"/>
      <c r="E176"/>
      <c r="F176"/>
      <c r="G176"/>
    </row>
    <row r="177" spans="1:7" x14ac:dyDescent="0.2">
      <c r="A177"/>
      <c r="B177"/>
      <c r="C177"/>
      <c r="D177"/>
      <c r="E177"/>
      <c r="F177"/>
      <c r="G177"/>
    </row>
    <row r="178" spans="1:7" x14ac:dyDescent="0.2">
      <c r="A178"/>
      <c r="B178"/>
      <c r="C178"/>
      <c r="D178"/>
      <c r="E178"/>
      <c r="F178"/>
      <c r="G178"/>
    </row>
    <row r="179" spans="1:7" x14ac:dyDescent="0.2">
      <c r="A179"/>
      <c r="B179"/>
      <c r="C179"/>
      <c r="D179"/>
      <c r="E179"/>
      <c r="F179"/>
      <c r="G179"/>
    </row>
    <row r="180" spans="1:7" x14ac:dyDescent="0.2">
      <c r="A180"/>
      <c r="B180"/>
      <c r="C180"/>
      <c r="D180"/>
      <c r="E180"/>
      <c r="F180"/>
      <c r="G180"/>
    </row>
    <row r="181" spans="1:7" x14ac:dyDescent="0.2">
      <c r="A181"/>
      <c r="B181"/>
      <c r="C181"/>
      <c r="D181"/>
      <c r="E181"/>
      <c r="F181"/>
      <c r="G181"/>
    </row>
    <row r="182" spans="1:7" x14ac:dyDescent="0.2">
      <c r="A182"/>
      <c r="B182"/>
      <c r="C182"/>
      <c r="D182"/>
      <c r="E182"/>
      <c r="F182"/>
      <c r="G182"/>
    </row>
    <row r="183" spans="1:7" x14ac:dyDescent="0.2">
      <c r="A183"/>
      <c r="B183"/>
      <c r="C183"/>
      <c r="D183"/>
      <c r="E183"/>
      <c r="F183"/>
      <c r="G183"/>
    </row>
    <row r="184" spans="1:7" x14ac:dyDescent="0.2">
      <c r="A184"/>
      <c r="B184"/>
      <c r="C184"/>
      <c r="D184"/>
      <c r="E184"/>
      <c r="F184"/>
      <c r="G184"/>
    </row>
    <row r="185" spans="1:7" x14ac:dyDescent="0.2">
      <c r="A185"/>
      <c r="B185"/>
      <c r="C185"/>
      <c r="D185"/>
      <c r="E185"/>
      <c r="F185"/>
      <c r="G185"/>
    </row>
    <row r="186" spans="1:7" x14ac:dyDescent="0.2">
      <c r="A186"/>
      <c r="B186"/>
      <c r="C186"/>
      <c r="D186"/>
      <c r="E186"/>
      <c r="F186"/>
      <c r="G186"/>
    </row>
    <row r="187" spans="1:7" x14ac:dyDescent="0.2">
      <c r="A187"/>
      <c r="B187"/>
      <c r="C187"/>
      <c r="D187"/>
      <c r="E187"/>
      <c r="F187"/>
      <c r="G187"/>
    </row>
    <row r="188" spans="1:7" x14ac:dyDescent="0.2">
      <c r="A188"/>
      <c r="B188"/>
      <c r="C188"/>
      <c r="D188"/>
      <c r="E188"/>
      <c r="F188"/>
      <c r="G188"/>
    </row>
    <row r="189" spans="1:7" x14ac:dyDescent="0.2">
      <c r="A189"/>
      <c r="B189"/>
      <c r="C189"/>
      <c r="D189"/>
      <c r="E189"/>
      <c r="F189"/>
      <c r="G189"/>
    </row>
    <row r="190" spans="1:7" x14ac:dyDescent="0.2">
      <c r="A190"/>
      <c r="B190"/>
      <c r="C190"/>
      <c r="D190"/>
      <c r="E190"/>
      <c r="F190"/>
      <c r="G190"/>
    </row>
    <row r="191" spans="1:7" x14ac:dyDescent="0.2">
      <c r="A191"/>
      <c r="B191"/>
      <c r="C191"/>
      <c r="D191"/>
      <c r="E191"/>
      <c r="F191"/>
      <c r="G191"/>
    </row>
    <row r="192" spans="1:7" x14ac:dyDescent="0.2">
      <c r="A192"/>
      <c r="B192"/>
      <c r="C192"/>
      <c r="D192"/>
      <c r="E192"/>
      <c r="F192"/>
      <c r="G192"/>
    </row>
    <row r="193" spans="1:7" x14ac:dyDescent="0.2">
      <c r="A193"/>
      <c r="B193"/>
      <c r="C193"/>
      <c r="D193"/>
      <c r="E193"/>
      <c r="F193"/>
      <c r="G193"/>
    </row>
    <row r="194" spans="1:7" x14ac:dyDescent="0.2">
      <c r="A194"/>
      <c r="B194"/>
      <c r="C194"/>
      <c r="D194"/>
      <c r="E194"/>
      <c r="F194"/>
      <c r="G194"/>
    </row>
    <row r="195" spans="1:7" x14ac:dyDescent="0.2">
      <c r="A195"/>
      <c r="B195"/>
      <c r="C195"/>
      <c r="D195"/>
      <c r="E195"/>
      <c r="F195"/>
      <c r="G195"/>
    </row>
    <row r="196" spans="1:7" x14ac:dyDescent="0.2">
      <c r="A196"/>
      <c r="B196"/>
      <c r="C196"/>
      <c r="D196"/>
      <c r="E196"/>
      <c r="F196"/>
      <c r="G196"/>
    </row>
    <row r="197" spans="1:7" x14ac:dyDescent="0.2">
      <c r="A197"/>
      <c r="B197"/>
      <c r="C197"/>
      <c r="D197"/>
      <c r="E197"/>
      <c r="F197"/>
      <c r="G197"/>
    </row>
    <row r="198" spans="1:7" x14ac:dyDescent="0.2">
      <c r="A198"/>
      <c r="B198"/>
      <c r="C198"/>
      <c r="D198"/>
      <c r="E198"/>
      <c r="F198"/>
      <c r="G198"/>
    </row>
    <row r="199" spans="1:7" x14ac:dyDescent="0.2">
      <c r="A199"/>
      <c r="B199"/>
      <c r="C199"/>
      <c r="D199"/>
      <c r="E199"/>
      <c r="F199"/>
      <c r="G199"/>
    </row>
    <row r="200" spans="1:7" x14ac:dyDescent="0.2">
      <c r="A200"/>
      <c r="B200"/>
      <c r="C200"/>
      <c r="D200"/>
      <c r="E200"/>
      <c r="F200"/>
      <c r="G200"/>
    </row>
  </sheetData>
  <mergeCells count="1">
    <mergeCell ref="B8:C8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r:id="rId1"/>
  <headerFooter alignWithMargins="0">
    <oddFooter>&amp;LStatistiques mensuelles
&amp;Rpage 36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F17"/>
  <sheetViews>
    <sheetView view="pageBreakPreview" zoomScale="60" zoomScaleNormal="100" workbookViewId="0">
      <selection activeCell="C24" sqref="C24"/>
    </sheetView>
  </sheetViews>
  <sheetFormatPr baseColWidth="10" defaultColWidth="11.42578125" defaultRowHeight="15" x14ac:dyDescent="0.2"/>
  <cols>
    <col min="1" max="1" width="12.42578125" style="98" bestFit="1" customWidth="1"/>
    <col min="2" max="2" width="25.7109375" style="98" customWidth="1"/>
    <col min="3" max="3" width="17.140625" style="98" customWidth="1"/>
    <col min="4" max="4" width="28" style="98" customWidth="1"/>
    <col min="5" max="5" width="24.7109375" style="98" customWidth="1"/>
    <col min="6" max="6" width="16.7109375" style="98" customWidth="1"/>
    <col min="7" max="16384" width="11.42578125" style="98"/>
  </cols>
  <sheetData>
    <row r="1" spans="1:6" ht="18.75" x14ac:dyDescent="0.2">
      <c r="B1" s="60" t="s">
        <v>102</v>
      </c>
      <c r="C1" s="60"/>
      <c r="D1" s="60"/>
      <c r="E1" s="60"/>
    </row>
    <row r="2" spans="1:6" ht="18.75" x14ac:dyDescent="0.2">
      <c r="B2" s="60" t="s">
        <v>103</v>
      </c>
      <c r="C2" s="60"/>
      <c r="D2" s="60"/>
      <c r="E2" s="60"/>
    </row>
    <row r="3" spans="1:6" ht="15" customHeight="1" x14ac:dyDescent="0.2">
      <c r="B3" s="263"/>
    </row>
    <row r="4" spans="1:6" ht="15" customHeight="1" x14ac:dyDescent="0.2">
      <c r="A4" s="263"/>
    </row>
    <row r="5" spans="1:6" x14ac:dyDescent="0.2">
      <c r="A5" s="63" t="s">
        <v>130</v>
      </c>
      <c r="B5" s="64" t="s">
        <v>131</v>
      </c>
      <c r="C5" s="65"/>
      <c r="D5" s="65"/>
      <c r="E5" s="65"/>
      <c r="F5" s="100"/>
    </row>
    <row r="6" spans="1:6" x14ac:dyDescent="0.2">
      <c r="A6" s="63" t="s">
        <v>132</v>
      </c>
      <c r="B6" s="68" t="str">
        <f>couverture!D15</f>
        <v xml:space="preserve">1er janvier 2014 </v>
      </c>
      <c r="C6" s="69"/>
      <c r="D6" s="69"/>
      <c r="E6" s="69"/>
      <c r="F6" s="100"/>
    </row>
    <row r="7" spans="1:6" x14ac:dyDescent="0.2">
      <c r="A7" s="67" t="s">
        <v>133</v>
      </c>
      <c r="B7" s="68" t="s">
        <v>134</v>
      </c>
      <c r="C7" s="69"/>
      <c r="D7" s="69"/>
      <c r="E7" s="69"/>
      <c r="F7" s="100"/>
    </row>
    <row r="8" spans="1:6" ht="15" customHeight="1" x14ac:dyDescent="0.2">
      <c r="F8" s="180"/>
    </row>
    <row r="9" spans="1:6" ht="15" customHeight="1" x14ac:dyDescent="0.2"/>
    <row r="10" spans="1:6" s="29" customFormat="1" ht="48" customHeight="1" x14ac:dyDescent="0.2">
      <c r="B10" s="98"/>
      <c r="C10" s="104" t="s">
        <v>223</v>
      </c>
      <c r="D10" s="77" t="s">
        <v>13</v>
      </c>
      <c r="E10" s="104" t="s">
        <v>224</v>
      </c>
    </row>
    <row r="11" spans="1:6" s="29" customFormat="1" ht="21" customHeight="1" x14ac:dyDescent="0.2">
      <c r="B11" s="264" t="s">
        <v>137</v>
      </c>
      <c r="C11" s="225">
        <v>2530</v>
      </c>
      <c r="D11" s="225">
        <v>72796</v>
      </c>
      <c r="E11" s="186">
        <f>C11/D11*100</f>
        <v>3.4754656849277437</v>
      </c>
    </row>
    <row r="12" spans="1:6" s="29" customFormat="1" ht="21" customHeight="1" x14ac:dyDescent="0.2">
      <c r="B12" s="265" t="s">
        <v>138</v>
      </c>
      <c r="C12" s="225">
        <v>160</v>
      </c>
      <c r="D12" s="225">
        <v>5087</v>
      </c>
      <c r="E12" s="186">
        <f>C12/D12*100</f>
        <v>3.1452722626302339</v>
      </c>
    </row>
    <row r="13" spans="1:6" s="29" customFormat="1" ht="21" customHeight="1" x14ac:dyDescent="0.2">
      <c r="B13" s="265"/>
      <c r="C13" s="225"/>
      <c r="D13" s="225"/>
      <c r="E13" s="186"/>
    </row>
    <row r="14" spans="1:6" s="29" customFormat="1" ht="21" customHeight="1" x14ac:dyDescent="0.2">
      <c r="B14" s="265"/>
      <c r="C14" s="225"/>
      <c r="D14" s="225"/>
      <c r="E14" s="186"/>
    </row>
    <row r="15" spans="1:6" s="29" customFormat="1" ht="21" customHeight="1" x14ac:dyDescent="0.2">
      <c r="B15" s="266" t="s">
        <v>225</v>
      </c>
      <c r="C15" s="267">
        <f>SUM(C11:C13)</f>
        <v>2690</v>
      </c>
      <c r="D15" s="267">
        <f>SUM(D11:D13)</f>
        <v>77883</v>
      </c>
      <c r="E15" s="155">
        <f>C15/D15*100</f>
        <v>3.4538987969133181</v>
      </c>
    </row>
    <row r="16" spans="1:6" s="29" customFormat="1" ht="21" customHeight="1" x14ac:dyDescent="0.2">
      <c r="B16" s="308"/>
      <c r="C16" s="309"/>
      <c r="D16" s="309"/>
      <c r="E16" s="310"/>
    </row>
    <row r="17" spans="2:3" x14ac:dyDescent="0.2">
      <c r="B17" s="98" t="s">
        <v>226</v>
      </c>
      <c r="C17" s="237">
        <v>529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37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16"/>
  <sheetViews>
    <sheetView view="pageBreakPreview" zoomScale="60" zoomScaleNormal="100" workbookViewId="0"/>
  </sheetViews>
  <sheetFormatPr baseColWidth="10" defaultColWidth="11.42578125" defaultRowHeight="12.75" x14ac:dyDescent="0.2"/>
  <cols>
    <col min="1" max="1" width="12.42578125" style="29" bestFit="1" customWidth="1"/>
    <col min="2" max="8" width="14.7109375" style="29" customWidth="1"/>
    <col min="9" max="16384" width="11.42578125" style="29"/>
  </cols>
  <sheetData>
    <row r="1" spans="1:8" ht="16.5" customHeight="1" x14ac:dyDescent="0.2">
      <c r="A1" s="98"/>
      <c r="B1" s="60" t="s">
        <v>105</v>
      </c>
      <c r="C1" s="60"/>
      <c r="D1" s="60"/>
      <c r="E1" s="60"/>
      <c r="F1" s="60"/>
      <c r="G1" s="98"/>
      <c r="H1" s="98"/>
    </row>
    <row r="2" spans="1:8" ht="16.5" customHeight="1" x14ac:dyDescent="0.2">
      <c r="A2" s="98"/>
      <c r="B2" s="60" t="s">
        <v>106</v>
      </c>
      <c r="C2" s="60"/>
      <c r="D2" s="60"/>
      <c r="E2" s="60"/>
      <c r="F2" s="60"/>
      <c r="G2" s="98"/>
      <c r="H2" s="98"/>
    </row>
    <row r="3" spans="1:8" ht="15" x14ac:dyDescent="0.2">
      <c r="A3" s="98"/>
      <c r="B3" s="263"/>
      <c r="C3" s="98"/>
      <c r="D3" s="98"/>
      <c r="E3" s="98"/>
      <c r="F3" s="98"/>
      <c r="G3" s="98"/>
      <c r="H3" s="98"/>
    </row>
    <row r="4" spans="1:8" ht="15" x14ac:dyDescent="0.2">
      <c r="A4" s="98"/>
      <c r="B4" s="98"/>
      <c r="C4" s="98"/>
      <c r="D4" s="98"/>
      <c r="E4" s="98"/>
      <c r="F4" s="98"/>
      <c r="G4" s="98"/>
      <c r="H4" s="98"/>
    </row>
    <row r="5" spans="1:8" ht="16.5" customHeight="1" x14ac:dyDescent="0.2">
      <c r="A5" s="63" t="s">
        <v>130</v>
      </c>
      <c r="B5" s="64" t="s">
        <v>131</v>
      </c>
      <c r="C5" s="65"/>
      <c r="D5" s="65"/>
      <c r="E5" s="65"/>
      <c r="F5" s="65"/>
      <c r="G5" s="66"/>
      <c r="H5" s="66"/>
    </row>
    <row r="6" spans="1:8" ht="16.5" customHeight="1" x14ac:dyDescent="0.2">
      <c r="A6" s="63" t="s">
        <v>132</v>
      </c>
      <c r="B6" s="68" t="str">
        <f>tab33femmes!B6</f>
        <v xml:space="preserve">1er janvier 2014 </v>
      </c>
      <c r="C6" s="69"/>
      <c r="D6" s="69"/>
      <c r="E6" s="69"/>
      <c r="F6" s="69"/>
      <c r="G6" s="70"/>
      <c r="H6" s="70"/>
    </row>
    <row r="7" spans="1:8" ht="16.5" customHeight="1" x14ac:dyDescent="0.2">
      <c r="A7" s="67" t="s">
        <v>133</v>
      </c>
      <c r="B7" s="68" t="s">
        <v>134</v>
      </c>
      <c r="C7" s="69"/>
      <c r="D7" s="69"/>
      <c r="E7" s="69"/>
      <c r="F7" s="69"/>
      <c r="G7" s="70"/>
      <c r="H7" s="70"/>
    </row>
    <row r="8" spans="1:8" ht="15" x14ac:dyDescent="0.2">
      <c r="A8" s="98"/>
      <c r="B8" s="98"/>
      <c r="C8" s="98"/>
      <c r="D8" s="98"/>
      <c r="E8" s="98"/>
      <c r="F8" s="180"/>
      <c r="G8" s="98"/>
      <c r="H8" s="98"/>
    </row>
    <row r="9" spans="1:8" ht="15" x14ac:dyDescent="0.2">
      <c r="A9" s="98"/>
      <c r="B9" s="98"/>
      <c r="C9" s="98"/>
      <c r="D9" s="98"/>
      <c r="E9" s="98"/>
      <c r="F9" s="98"/>
      <c r="G9" s="98"/>
      <c r="H9" s="98"/>
    </row>
    <row r="10" spans="1:8" ht="16.5" customHeight="1" x14ac:dyDescent="0.2">
      <c r="A10" s="98"/>
      <c r="B10" s="98"/>
      <c r="C10" s="484" t="s">
        <v>137</v>
      </c>
      <c r="D10" s="485"/>
      <c r="E10" s="484" t="s">
        <v>183</v>
      </c>
      <c r="F10" s="485"/>
      <c r="G10" s="484" t="s">
        <v>144</v>
      </c>
      <c r="H10" s="485"/>
    </row>
    <row r="11" spans="1:8" ht="16.5" customHeight="1" x14ac:dyDescent="0.2">
      <c r="A11" s="98"/>
      <c r="B11" s="98"/>
      <c r="C11" s="268" t="s">
        <v>212</v>
      </c>
      <c r="D11" s="268" t="s">
        <v>213</v>
      </c>
      <c r="E11" s="268" t="s">
        <v>212</v>
      </c>
      <c r="F11" s="268" t="s">
        <v>213</v>
      </c>
      <c r="G11" s="268" t="s">
        <v>212</v>
      </c>
      <c r="H11" s="268" t="s">
        <v>213</v>
      </c>
    </row>
    <row r="12" spans="1:8" ht="16.5" customHeight="1" x14ac:dyDescent="0.2">
      <c r="A12" s="98"/>
      <c r="B12" s="264"/>
      <c r="C12" s="269"/>
      <c r="D12" s="269"/>
      <c r="E12" s="269"/>
      <c r="F12" s="269"/>
      <c r="G12" s="269"/>
      <c r="H12" s="269"/>
    </row>
    <row r="13" spans="1:8" ht="16.5" customHeight="1" x14ac:dyDescent="0.2">
      <c r="A13" s="98"/>
      <c r="B13" s="265" t="s">
        <v>227</v>
      </c>
      <c r="C13" s="225">
        <v>658</v>
      </c>
      <c r="D13" s="186">
        <f>C13/$C$16*100</f>
        <v>26.007905138339922</v>
      </c>
      <c r="E13" s="225">
        <v>49</v>
      </c>
      <c r="F13" s="186">
        <f>E13/$E$16*100</f>
        <v>30.625000000000004</v>
      </c>
      <c r="G13" s="225">
        <f>C13+E13</f>
        <v>707</v>
      </c>
      <c r="H13" s="186">
        <f>G13/$G$16*100</f>
        <v>26.282527881040892</v>
      </c>
    </row>
    <row r="14" spans="1:8" ht="16.5" customHeight="1" x14ac:dyDescent="0.2">
      <c r="A14" s="98"/>
      <c r="B14" s="265" t="s">
        <v>228</v>
      </c>
      <c r="C14" s="225">
        <v>1872</v>
      </c>
      <c r="D14" s="186">
        <f>C14/$C$16*100</f>
        <v>73.992094861660078</v>
      </c>
      <c r="E14" s="225">
        <v>111</v>
      </c>
      <c r="F14" s="186">
        <f>E14/$E$16*100</f>
        <v>69.375</v>
      </c>
      <c r="G14" s="225">
        <f>C14+E14</f>
        <v>1983</v>
      </c>
      <c r="H14" s="186">
        <f>G14/$G$16*100</f>
        <v>73.717472118959108</v>
      </c>
    </row>
    <row r="15" spans="1:8" ht="16.5" customHeight="1" x14ac:dyDescent="0.2">
      <c r="A15" s="98"/>
      <c r="B15" s="265"/>
      <c r="C15" s="225"/>
      <c r="D15" s="186"/>
      <c r="E15" s="225"/>
      <c r="F15" s="186"/>
      <c r="G15" s="225"/>
      <c r="H15" s="186"/>
    </row>
    <row r="16" spans="1:8" ht="16.5" customHeight="1" x14ac:dyDescent="0.2">
      <c r="A16" s="98"/>
      <c r="B16" s="266" t="s">
        <v>144</v>
      </c>
      <c r="C16" s="267">
        <f t="shared" ref="C16:H16" si="0">SUM(C13:C14)</f>
        <v>2530</v>
      </c>
      <c r="D16" s="155">
        <f t="shared" si="0"/>
        <v>100</v>
      </c>
      <c r="E16" s="267">
        <f t="shared" si="0"/>
        <v>160</v>
      </c>
      <c r="F16" s="155">
        <f t="shared" si="0"/>
        <v>100</v>
      </c>
      <c r="G16" s="267">
        <f t="shared" si="0"/>
        <v>2690</v>
      </c>
      <c r="H16" s="155">
        <f t="shared" si="0"/>
        <v>100</v>
      </c>
    </row>
  </sheetData>
  <mergeCells count="3">
    <mergeCell ref="C10:D10"/>
    <mergeCell ref="E10:F10"/>
    <mergeCell ref="G10:H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38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G42"/>
  <sheetViews>
    <sheetView view="pageBreakPreview" topLeftCell="A4" zoomScale="60" zoomScaleNormal="100" workbookViewId="0">
      <selection activeCell="F33" sqref="F33"/>
    </sheetView>
  </sheetViews>
  <sheetFormatPr baseColWidth="10" defaultColWidth="11.42578125" defaultRowHeight="15" x14ac:dyDescent="0.2"/>
  <cols>
    <col min="1" max="1" width="12.42578125" style="98" bestFit="1" customWidth="1"/>
    <col min="2" max="2" width="18.42578125" style="98" customWidth="1"/>
    <col min="3" max="3" width="16.7109375" style="98" customWidth="1"/>
    <col min="4" max="4" width="15.85546875" style="98" customWidth="1"/>
    <col min="5" max="5" width="17.85546875" style="98" customWidth="1"/>
    <col min="6" max="6" width="23.7109375" style="98" customWidth="1"/>
    <col min="7" max="16384" width="11.42578125" style="98"/>
  </cols>
  <sheetData>
    <row r="1" spans="1:7" ht="18.75" x14ac:dyDescent="0.2">
      <c r="B1" s="60" t="s">
        <v>108</v>
      </c>
      <c r="C1" s="60"/>
      <c r="D1" s="60"/>
      <c r="E1" s="60"/>
    </row>
    <row r="2" spans="1:7" ht="18.75" x14ac:dyDescent="0.2">
      <c r="B2" s="60" t="s">
        <v>109</v>
      </c>
      <c r="C2" s="60"/>
      <c r="D2" s="60"/>
      <c r="E2" s="60"/>
    </row>
    <row r="3" spans="1:7" ht="9" customHeight="1" x14ac:dyDescent="0.2">
      <c r="B3" s="263"/>
    </row>
    <row r="4" spans="1:7" s="29" customFormat="1" ht="13.5" x14ac:dyDescent="0.2">
      <c r="A4" s="127" t="s">
        <v>130</v>
      </c>
      <c r="B4" s="128" t="s">
        <v>131</v>
      </c>
      <c r="C4" s="129"/>
      <c r="D4" s="129"/>
      <c r="E4" s="129"/>
      <c r="F4" s="129"/>
    </row>
    <row r="5" spans="1:7" s="29" customFormat="1" ht="13.5" x14ac:dyDescent="0.2">
      <c r="A5" s="127" t="s">
        <v>132</v>
      </c>
      <c r="B5" s="131" t="str">
        <f>couverture!D15</f>
        <v xml:space="preserve">1er janvier 2014 </v>
      </c>
      <c r="C5" s="132"/>
      <c r="D5" s="132"/>
      <c r="E5" s="132"/>
      <c r="F5" s="132"/>
    </row>
    <row r="6" spans="1:7" s="29" customFormat="1" ht="13.5" x14ac:dyDescent="0.2">
      <c r="A6" s="130" t="s">
        <v>133</v>
      </c>
      <c r="B6" s="131" t="s">
        <v>134</v>
      </c>
      <c r="C6" s="132"/>
      <c r="D6" s="132"/>
      <c r="E6" s="132"/>
      <c r="F6" s="132"/>
    </row>
    <row r="7" spans="1:7" ht="9" customHeight="1" x14ac:dyDescent="0.2">
      <c r="F7" s="180"/>
    </row>
    <row r="8" spans="1:7" s="29" customFormat="1" ht="25.5" x14ac:dyDescent="0.2">
      <c r="B8" s="77" t="s">
        <v>141</v>
      </c>
      <c r="C8" s="77" t="s">
        <v>227</v>
      </c>
      <c r="D8" s="77" t="s">
        <v>228</v>
      </c>
      <c r="E8" s="77" t="s">
        <v>144</v>
      </c>
      <c r="F8" s="77" t="s">
        <v>145</v>
      </c>
    </row>
    <row r="9" spans="1:7" ht="14.25" customHeight="1" x14ac:dyDescent="0.2">
      <c r="B9" s="273" t="s">
        <v>501</v>
      </c>
      <c r="C9" s="311">
        <v>781</v>
      </c>
      <c r="D9" s="312">
        <v>1842</v>
      </c>
      <c r="E9" s="313">
        <v>2623</v>
      </c>
      <c r="F9" s="314">
        <v>-1.7970797454136989E-2</v>
      </c>
      <c r="G9" s="315"/>
    </row>
    <row r="10" spans="1:7" ht="14.25" customHeight="1" x14ac:dyDescent="0.2">
      <c r="B10" s="273" t="s">
        <v>502</v>
      </c>
      <c r="C10" s="311">
        <v>747</v>
      </c>
      <c r="D10" s="312">
        <v>1941</v>
      </c>
      <c r="E10" s="313">
        <v>2688</v>
      </c>
      <c r="F10" s="314">
        <v>2.4780785360274393E-2</v>
      </c>
      <c r="G10" s="315"/>
    </row>
    <row r="11" spans="1:7" ht="14.25" customHeight="1" x14ac:dyDescent="0.2">
      <c r="B11" s="273" t="s">
        <v>503</v>
      </c>
      <c r="C11" s="311">
        <v>756</v>
      </c>
      <c r="D11" s="312">
        <v>1994</v>
      </c>
      <c r="E11" s="313">
        <v>2750</v>
      </c>
      <c r="F11" s="314">
        <v>2.3065476190476275E-2</v>
      </c>
      <c r="G11" s="315"/>
    </row>
    <row r="12" spans="1:7" ht="14.25" customHeight="1" x14ac:dyDescent="0.2">
      <c r="B12" s="273" t="s">
        <v>504</v>
      </c>
      <c r="C12" s="311">
        <v>776</v>
      </c>
      <c r="D12" s="312">
        <v>2031</v>
      </c>
      <c r="E12" s="313">
        <v>2807</v>
      </c>
      <c r="F12" s="314">
        <v>2.0727272727272705E-2</v>
      </c>
      <c r="G12" s="315"/>
    </row>
    <row r="13" spans="1:7" ht="14.25" customHeight="1" x14ac:dyDescent="0.2">
      <c r="B13" s="273" t="s">
        <v>505</v>
      </c>
      <c r="C13" s="311">
        <v>736</v>
      </c>
      <c r="D13" s="312">
        <v>2038</v>
      </c>
      <c r="E13" s="313">
        <v>2774</v>
      </c>
      <c r="F13" s="314">
        <v>-1.1756323477021713E-2</v>
      </c>
      <c r="G13" s="315"/>
    </row>
    <row r="14" spans="1:7" ht="14.25" customHeight="1" x14ac:dyDescent="0.2">
      <c r="B14" s="273" t="s">
        <v>506</v>
      </c>
      <c r="C14" s="311">
        <v>734</v>
      </c>
      <c r="D14" s="312">
        <v>2041</v>
      </c>
      <c r="E14" s="313">
        <v>2775</v>
      </c>
      <c r="F14" s="314">
        <v>3.6049026676288065E-4</v>
      </c>
      <c r="G14" s="315"/>
    </row>
    <row r="15" spans="1:7" ht="14.25" customHeight="1" x14ac:dyDescent="0.2">
      <c r="B15" s="273" t="s">
        <v>507</v>
      </c>
      <c r="C15" s="311">
        <v>758</v>
      </c>
      <c r="D15" s="312">
        <v>2082</v>
      </c>
      <c r="E15" s="313">
        <v>2840</v>
      </c>
      <c r="F15" s="314">
        <v>2.3423423423423406E-2</v>
      </c>
      <c r="G15" s="315"/>
    </row>
    <row r="16" spans="1:7" ht="14.25" customHeight="1" x14ac:dyDescent="0.2">
      <c r="B16" s="273" t="s">
        <v>508</v>
      </c>
      <c r="C16" s="311">
        <v>722</v>
      </c>
      <c r="D16" s="312">
        <v>2030</v>
      </c>
      <c r="E16" s="313">
        <v>2752</v>
      </c>
      <c r="F16" s="314">
        <v>-3.0985915492957705E-2</v>
      </c>
      <c r="G16" s="315"/>
    </row>
    <row r="17" spans="2:7" ht="14.25" customHeight="1" x14ac:dyDescent="0.2">
      <c r="B17" s="273" t="s">
        <v>509</v>
      </c>
      <c r="C17" s="311">
        <v>679</v>
      </c>
      <c r="D17" s="312">
        <v>2003</v>
      </c>
      <c r="E17" s="313">
        <v>2682</v>
      </c>
      <c r="F17" s="314">
        <v>-2.5436046511627897E-2</v>
      </c>
      <c r="G17" s="315"/>
    </row>
    <row r="18" spans="2:7" ht="14.25" customHeight="1" x14ac:dyDescent="0.2">
      <c r="B18" s="273" t="s">
        <v>510</v>
      </c>
      <c r="C18" s="311">
        <v>689</v>
      </c>
      <c r="D18" s="312">
        <v>2017</v>
      </c>
      <c r="E18" s="313">
        <v>2706</v>
      </c>
      <c r="F18" s="314">
        <v>8.9485458612974522E-3</v>
      </c>
      <c r="G18" s="315"/>
    </row>
    <row r="19" spans="2:7" ht="14.25" customHeight="1" x14ac:dyDescent="0.2">
      <c r="B19" s="273" t="s">
        <v>511</v>
      </c>
      <c r="C19" s="311">
        <v>731</v>
      </c>
      <c r="D19" s="312">
        <v>2028</v>
      </c>
      <c r="E19" s="313">
        <v>2759</v>
      </c>
      <c r="F19" s="314">
        <v>1.9586104951958561E-2</v>
      </c>
      <c r="G19" s="315"/>
    </row>
    <row r="20" spans="2:7" ht="14.25" customHeight="1" x14ac:dyDescent="0.2">
      <c r="B20" s="273" t="s">
        <v>512</v>
      </c>
      <c r="C20" s="311">
        <v>743</v>
      </c>
      <c r="D20" s="312">
        <v>2078</v>
      </c>
      <c r="E20" s="313">
        <v>2821</v>
      </c>
      <c r="F20" s="314">
        <v>2.2471910112359605E-2</v>
      </c>
      <c r="G20" s="315"/>
    </row>
    <row r="21" spans="2:7" ht="14.25" customHeight="1" x14ac:dyDescent="0.2">
      <c r="B21" s="273" t="s">
        <v>513</v>
      </c>
      <c r="C21" s="311">
        <v>708</v>
      </c>
      <c r="D21" s="312">
        <v>2023</v>
      </c>
      <c r="E21" s="313">
        <v>2731</v>
      </c>
      <c r="F21" s="314">
        <v>-3.190358029067708E-2</v>
      </c>
      <c r="G21" s="315"/>
    </row>
    <row r="22" spans="2:7" ht="14.25" customHeight="1" x14ac:dyDescent="0.2">
      <c r="B22" s="273" t="s">
        <v>514</v>
      </c>
      <c r="C22" s="311">
        <v>718</v>
      </c>
      <c r="D22" s="312">
        <v>2022</v>
      </c>
      <c r="E22" s="313">
        <v>2740</v>
      </c>
      <c r="F22" s="314">
        <v>3.2954961552544848E-3</v>
      </c>
      <c r="G22" s="315"/>
    </row>
    <row r="23" spans="2:7" ht="14.25" customHeight="1" x14ac:dyDescent="0.2">
      <c r="B23" s="273" t="s">
        <v>515</v>
      </c>
      <c r="C23" s="311">
        <v>707</v>
      </c>
      <c r="D23" s="312">
        <v>2088</v>
      </c>
      <c r="E23" s="313">
        <v>2795</v>
      </c>
      <c r="F23" s="314">
        <v>2.007299270072993E-2</v>
      </c>
      <c r="G23" s="315"/>
    </row>
    <row r="24" spans="2:7" ht="14.25" customHeight="1" x14ac:dyDescent="0.2">
      <c r="B24" s="273" t="s">
        <v>516</v>
      </c>
      <c r="C24" s="311">
        <v>707</v>
      </c>
      <c r="D24" s="312">
        <v>2085</v>
      </c>
      <c r="E24" s="313">
        <v>2792</v>
      </c>
      <c r="F24" s="314">
        <v>-1.0733452593917336E-3</v>
      </c>
      <c r="G24" s="315"/>
    </row>
    <row r="25" spans="2:7" ht="14.25" customHeight="1" x14ac:dyDescent="0.2">
      <c r="B25" s="273" t="s">
        <v>517</v>
      </c>
      <c r="C25" s="311">
        <v>678</v>
      </c>
      <c r="D25" s="312">
        <v>2123</v>
      </c>
      <c r="E25" s="313">
        <v>2801</v>
      </c>
      <c r="F25" s="314">
        <v>3.223495702005641E-3</v>
      </c>
      <c r="G25" s="315"/>
    </row>
    <row r="26" spans="2:7" ht="14.25" customHeight="1" x14ac:dyDescent="0.2">
      <c r="B26" s="273" t="s">
        <v>518</v>
      </c>
      <c r="C26" s="311">
        <v>682</v>
      </c>
      <c r="D26" s="312">
        <v>2128</v>
      </c>
      <c r="E26" s="313">
        <v>2810</v>
      </c>
      <c r="F26" s="314">
        <v>3.2131381649411761E-3</v>
      </c>
      <c r="G26" s="315"/>
    </row>
    <row r="27" spans="2:7" ht="14.25" customHeight="1" x14ac:dyDescent="0.2">
      <c r="B27" s="273" t="s">
        <v>519</v>
      </c>
      <c r="C27" s="311">
        <v>711</v>
      </c>
      <c r="D27" s="312">
        <v>2149</v>
      </c>
      <c r="E27" s="313">
        <v>2860</v>
      </c>
      <c r="F27" s="314">
        <v>1.7793594306049876E-2</v>
      </c>
      <c r="G27" s="315"/>
    </row>
    <row r="28" spans="2:7" ht="14.25" customHeight="1" x14ac:dyDescent="0.2">
      <c r="B28" s="273" t="s">
        <v>520</v>
      </c>
      <c r="C28" s="311">
        <v>683</v>
      </c>
      <c r="D28" s="312">
        <v>2134</v>
      </c>
      <c r="E28" s="313">
        <v>2817</v>
      </c>
      <c r="F28" s="314">
        <v>-1.5034965034965042E-2</v>
      </c>
      <c r="G28" s="315"/>
    </row>
    <row r="29" spans="2:7" ht="14.25" customHeight="1" x14ac:dyDescent="0.2">
      <c r="B29" s="273" t="s">
        <v>521</v>
      </c>
      <c r="C29" s="311">
        <v>708</v>
      </c>
      <c r="D29" s="312">
        <v>2028</v>
      </c>
      <c r="E29" s="313">
        <v>2736</v>
      </c>
      <c r="F29" s="314">
        <v>-2.8753993610223683E-2</v>
      </c>
      <c r="G29" s="315"/>
    </row>
    <row r="30" spans="2:7" ht="14.25" customHeight="1" x14ac:dyDescent="0.2">
      <c r="B30" s="273" t="s">
        <v>522</v>
      </c>
      <c r="C30" s="311">
        <v>698</v>
      </c>
      <c r="D30" s="312">
        <v>2026</v>
      </c>
      <c r="E30" s="313">
        <v>2724</v>
      </c>
      <c r="F30" s="314">
        <v>-4.3859649122807154E-3</v>
      </c>
      <c r="G30" s="315"/>
    </row>
    <row r="31" spans="2:7" ht="14.25" customHeight="1" x14ac:dyDescent="0.2">
      <c r="B31" s="273" t="s">
        <v>523</v>
      </c>
      <c r="C31" s="311">
        <v>714</v>
      </c>
      <c r="D31" s="312">
        <v>2030</v>
      </c>
      <c r="E31" s="313">
        <v>2744</v>
      </c>
      <c r="F31" s="314">
        <v>7.3421439060206151E-3</v>
      </c>
      <c r="G31" s="315"/>
    </row>
    <row r="32" spans="2:7" ht="14.25" customHeight="1" x14ac:dyDescent="0.2">
      <c r="B32" s="273" t="s">
        <v>524</v>
      </c>
      <c r="C32" s="311">
        <v>738</v>
      </c>
      <c r="D32" s="312">
        <v>1993</v>
      </c>
      <c r="E32" s="313">
        <v>2731</v>
      </c>
      <c r="F32" s="314">
        <v>-4.737609329446113E-3</v>
      </c>
      <c r="G32" s="315"/>
    </row>
    <row r="33" spans="2:7" ht="14.25" customHeight="1" x14ac:dyDescent="0.2">
      <c r="B33" s="275" t="s">
        <v>525</v>
      </c>
      <c r="C33" s="316">
        <v>707</v>
      </c>
      <c r="D33" s="316">
        <v>1983</v>
      </c>
      <c r="E33" s="276">
        <v>2690</v>
      </c>
      <c r="F33" s="277">
        <v>-1.5012815818381542E-2</v>
      </c>
      <c r="G33" s="315"/>
    </row>
    <row r="34" spans="2:7" x14ac:dyDescent="0.2">
      <c r="B34" s="317"/>
      <c r="C34" s="278"/>
      <c r="D34" s="318"/>
      <c r="E34" s="278"/>
      <c r="F34" s="278"/>
    </row>
    <row r="35" spans="2:7" s="29" customFormat="1" ht="12.75" x14ac:dyDescent="0.2">
      <c r="B35" s="102"/>
      <c r="C35" s="278"/>
      <c r="D35" s="278"/>
      <c r="E35" s="279"/>
      <c r="F35" s="278"/>
    </row>
    <row r="42" spans="2:7" x14ac:dyDescent="0.2">
      <c r="E42" s="180"/>
    </row>
  </sheetData>
  <phoneticPr fontId="0" type="noConversion"/>
  <pageMargins left="0.78740157499999996" right="0.78740157499999996" top="0.984251969" bottom="0.984251969" header="0.4921259845" footer="0.4921259845"/>
  <pageSetup paperSize="9" scale="88" orientation="landscape" r:id="rId1"/>
  <headerFooter alignWithMargins="0">
    <oddFooter>&amp;LStatistiques mensuelles
&amp;Rpage 39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K28"/>
  <sheetViews>
    <sheetView tabSelected="1" zoomScaleNormal="100" workbookViewId="0">
      <selection activeCell="A10" sqref="A10:B10"/>
    </sheetView>
  </sheetViews>
  <sheetFormatPr baseColWidth="10" defaultRowHeight="12.75" x14ac:dyDescent="0.2"/>
  <cols>
    <col min="2" max="2" width="14.7109375" customWidth="1"/>
    <col min="6" max="6" width="8" customWidth="1"/>
    <col min="7" max="7" width="12.7109375" customWidth="1"/>
    <col min="8" max="8" width="15.7109375" customWidth="1"/>
  </cols>
  <sheetData>
    <row r="1" spans="1:11" ht="15.75" x14ac:dyDescent="0.25">
      <c r="A1" s="33" t="s">
        <v>10</v>
      </c>
      <c r="G1" s="33"/>
      <c r="K1" s="34" t="str">
        <f>couverture!D15</f>
        <v xml:space="preserve">1er janvier 2014 </v>
      </c>
    </row>
    <row r="4" spans="1:11" x14ac:dyDescent="0.2">
      <c r="A4" s="35" t="s">
        <v>113</v>
      </c>
      <c r="G4" s="35" t="s">
        <v>114</v>
      </c>
    </row>
    <row r="6" spans="1:11" ht="25.5" customHeight="1" x14ac:dyDescent="0.2">
      <c r="C6" s="36">
        <v>41640</v>
      </c>
      <c r="D6" s="36">
        <v>41275</v>
      </c>
      <c r="E6" s="37" t="s">
        <v>115</v>
      </c>
      <c r="I6" s="36">
        <v>41640</v>
      </c>
      <c r="J6" s="36">
        <v>41275</v>
      </c>
      <c r="K6" s="37" t="s">
        <v>115</v>
      </c>
    </row>
    <row r="7" spans="1:11" ht="25.5" customHeight="1" x14ac:dyDescent="0.2">
      <c r="A7" s="468" t="s">
        <v>116</v>
      </c>
      <c r="B7" s="468"/>
      <c r="C7" s="38">
        <v>77883</v>
      </c>
      <c r="D7" s="39">
        <v>76798</v>
      </c>
      <c r="E7" s="51">
        <f>IF(D7&gt;0,(C7/D7)-1,"-")</f>
        <v>1.412797208260641E-2</v>
      </c>
      <c r="G7" s="465" t="s">
        <v>116</v>
      </c>
      <c r="H7" s="465"/>
      <c r="I7" s="38">
        <f>I8+I9+I10</f>
        <v>12378</v>
      </c>
      <c r="J7" s="39">
        <f>J8+J9+J10</f>
        <v>11790</v>
      </c>
      <c r="K7" s="40">
        <f>(I7/J7)-1</f>
        <v>4.9872773536895565E-2</v>
      </c>
    </row>
    <row r="8" spans="1:11" ht="35.25" customHeight="1" x14ac:dyDescent="0.2">
      <c r="A8" s="474" t="s">
        <v>117</v>
      </c>
      <c r="B8" s="474"/>
      <c r="C8" s="45">
        <v>10808</v>
      </c>
      <c r="D8" s="46">
        <v>10226</v>
      </c>
      <c r="E8" s="51">
        <f>IF(D8&gt;0,(C8/D8)-1,"-")</f>
        <v>5.6913749266575442E-2</v>
      </c>
      <c r="G8" s="471" t="s">
        <v>118</v>
      </c>
      <c r="H8" s="471"/>
      <c r="I8" s="48">
        <f>C15</f>
        <v>1765</v>
      </c>
      <c r="J8" s="46">
        <f>D15</f>
        <v>1785</v>
      </c>
      <c r="K8" s="47">
        <f>(I8/J8)-1</f>
        <v>-1.1204481792717047E-2</v>
      </c>
    </row>
    <row r="9" spans="1:11" ht="42" customHeight="1" x14ac:dyDescent="0.2">
      <c r="A9" s="464" t="s">
        <v>234</v>
      </c>
      <c r="B9" s="475"/>
      <c r="C9" s="49">
        <v>9591</v>
      </c>
      <c r="D9" s="50">
        <v>9029</v>
      </c>
      <c r="E9" s="51">
        <f>IF(D9&gt;0,(C9/D9)-1,"-")</f>
        <v>6.2243880828441789E-2</v>
      </c>
      <c r="G9" s="469" t="s">
        <v>234</v>
      </c>
      <c r="H9" s="470"/>
      <c r="I9" s="49">
        <f>C9</f>
        <v>9591</v>
      </c>
      <c r="J9" s="50">
        <f>D9</f>
        <v>9029</v>
      </c>
      <c r="K9" s="51">
        <f>(I9/J9)-1</f>
        <v>6.2243880828441789E-2</v>
      </c>
    </row>
    <row r="10" spans="1:11" ht="42" customHeight="1" x14ac:dyDescent="0.2">
      <c r="A10" s="464" t="s">
        <v>235</v>
      </c>
      <c r="B10" s="464"/>
      <c r="C10" s="49">
        <v>570</v>
      </c>
      <c r="D10" s="50">
        <v>624</v>
      </c>
      <c r="E10" s="51">
        <f>IF(D10&gt;0,(C10/D10)-1,"-")</f>
        <v>-8.6538461538461564E-2</v>
      </c>
      <c r="G10" s="464" t="s">
        <v>120</v>
      </c>
      <c r="H10" s="464"/>
      <c r="I10" s="49">
        <f>C11+C16</f>
        <v>1022</v>
      </c>
      <c r="J10" s="50">
        <f>D11+D16</f>
        <v>976</v>
      </c>
      <c r="K10" s="51">
        <f>(I10/J10)-1</f>
        <v>4.7131147540983687E-2</v>
      </c>
    </row>
    <row r="11" spans="1:11" ht="25.5" customHeight="1" x14ac:dyDescent="0.2">
      <c r="A11" s="464" t="s">
        <v>119</v>
      </c>
      <c r="B11" s="464"/>
      <c r="C11" s="49">
        <v>647</v>
      </c>
      <c r="D11" s="50">
        <v>573</v>
      </c>
      <c r="E11" s="51">
        <f>(C11/D11)-1</f>
        <v>0.12914485165794076</v>
      </c>
      <c r="G11" s="52"/>
      <c r="H11" s="52"/>
      <c r="I11" s="53"/>
      <c r="J11" s="53"/>
      <c r="K11" s="54"/>
    </row>
    <row r="12" spans="1:11" ht="15.75" x14ac:dyDescent="0.2">
      <c r="A12" s="41"/>
      <c r="B12" s="41"/>
      <c r="C12" s="42"/>
      <c r="D12" s="43"/>
      <c r="E12" s="44"/>
      <c r="G12" s="472" t="s">
        <v>122</v>
      </c>
      <c r="H12" s="472"/>
      <c r="I12" s="466">
        <f>(I7*100)/(C17+C16+C15+C11+C9+C10)</f>
        <v>20.205350875761088</v>
      </c>
      <c r="J12" s="466">
        <f>(J7*100)/(D17+D16+D15+D11+D9+D10)</f>
        <v>19.537982235184941</v>
      </c>
      <c r="K12" s="55"/>
    </row>
    <row r="13" spans="1:11" ht="24.75" customHeight="1" x14ac:dyDescent="0.2">
      <c r="A13" s="474" t="s">
        <v>121</v>
      </c>
      <c r="B13" s="474"/>
      <c r="C13" s="45">
        <v>67075</v>
      </c>
      <c r="D13" s="46">
        <v>66572</v>
      </c>
      <c r="E13" s="47">
        <f>(C13/D13)-1</f>
        <v>7.55572913537228E-3</v>
      </c>
      <c r="G13" s="473"/>
      <c r="H13" s="473"/>
      <c r="I13" s="467"/>
      <c r="J13" s="467"/>
      <c r="K13" s="55"/>
    </row>
    <row r="14" spans="1:11" ht="25.5" customHeight="1" x14ac:dyDescent="0.2">
      <c r="A14" s="464" t="s">
        <v>123</v>
      </c>
      <c r="B14" s="464"/>
      <c r="C14" s="49">
        <v>16622</v>
      </c>
      <c r="D14" s="50">
        <v>16454</v>
      </c>
      <c r="E14" s="51">
        <f>(C14/D14)-1</f>
        <v>1.0210283213808236E-2</v>
      </c>
      <c r="I14" s="337"/>
    </row>
    <row r="15" spans="1:11" ht="25.5" customHeight="1" x14ac:dyDescent="0.2">
      <c r="A15" s="464" t="s">
        <v>118</v>
      </c>
      <c r="B15" s="464"/>
      <c r="C15" s="49">
        <v>1765</v>
      </c>
      <c r="D15" s="50">
        <v>1785</v>
      </c>
      <c r="E15" s="51">
        <f>(C15/D15)-1</f>
        <v>-1.1204481792717047E-2</v>
      </c>
    </row>
    <row r="16" spans="1:11" ht="25.5" customHeight="1" x14ac:dyDescent="0.2">
      <c r="A16" s="464" t="s">
        <v>124</v>
      </c>
      <c r="B16" s="464"/>
      <c r="C16" s="49">
        <v>375</v>
      </c>
      <c r="D16" s="50">
        <v>403</v>
      </c>
      <c r="E16" s="51">
        <f>(C16/D16)-1</f>
        <v>-6.9478908188585597E-2</v>
      </c>
      <c r="G16" s="35" t="s">
        <v>628</v>
      </c>
      <c r="I16" s="451">
        <v>995</v>
      </c>
    </row>
    <row r="17" spans="1:5" ht="25.5" customHeight="1" x14ac:dyDescent="0.2">
      <c r="A17" s="464" t="s">
        <v>125</v>
      </c>
      <c r="B17" s="464"/>
      <c r="C17" s="49">
        <f>C13-C14-C15-C16</f>
        <v>48313</v>
      </c>
      <c r="D17" s="49">
        <f>D13-D14-D15-D16</f>
        <v>47930</v>
      </c>
      <c r="E17" s="51">
        <f>(C17/D17)-1</f>
        <v>7.990819945754124E-3</v>
      </c>
    </row>
    <row r="20" spans="1:5" x14ac:dyDescent="0.2">
      <c r="A20" s="35" t="s">
        <v>126</v>
      </c>
    </row>
    <row r="22" spans="1:5" x14ac:dyDescent="0.2">
      <c r="B22" s="56" t="s">
        <v>496</v>
      </c>
    </row>
    <row r="23" spans="1:5" x14ac:dyDescent="0.2">
      <c r="B23" s="57" t="s">
        <v>497</v>
      </c>
    </row>
    <row r="24" spans="1:5" x14ac:dyDescent="0.2">
      <c r="B24" s="56" t="s">
        <v>498</v>
      </c>
    </row>
    <row r="25" spans="1:5" x14ac:dyDescent="0.2">
      <c r="B25" s="56" t="s">
        <v>499</v>
      </c>
    </row>
    <row r="26" spans="1:5" x14ac:dyDescent="0.2">
      <c r="B26" s="56" t="s">
        <v>500</v>
      </c>
    </row>
    <row r="28" spans="1:5" ht="14.25" x14ac:dyDescent="0.2">
      <c r="A28" s="58" t="s">
        <v>127</v>
      </c>
      <c r="B28" s="58"/>
      <c r="C28" s="58"/>
      <c r="D28" s="450">
        <f>'tab6 densité'!D16</f>
        <v>57516</v>
      </c>
      <c r="E28" s="59"/>
    </row>
  </sheetData>
  <mergeCells count="17">
    <mergeCell ref="A17:B17"/>
    <mergeCell ref="G9:H9"/>
    <mergeCell ref="G8:H8"/>
    <mergeCell ref="G10:H10"/>
    <mergeCell ref="G12:H13"/>
    <mergeCell ref="A13:B13"/>
    <mergeCell ref="A14:B14"/>
    <mergeCell ref="A15:B15"/>
    <mergeCell ref="A16:B16"/>
    <mergeCell ref="A8:B8"/>
    <mergeCell ref="A9:B9"/>
    <mergeCell ref="A11:B11"/>
    <mergeCell ref="A10:B10"/>
    <mergeCell ref="G7:H7"/>
    <mergeCell ref="I12:I13"/>
    <mergeCell ref="J12:J13"/>
    <mergeCell ref="A7:B7"/>
  </mergeCells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>
    <oddFooter>&amp;Rpage 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7"/>
  <sheetViews>
    <sheetView view="pageBreakPreview" zoomScale="60" zoomScaleNormal="100" workbookViewId="0"/>
  </sheetViews>
  <sheetFormatPr baseColWidth="10" defaultColWidth="11.42578125" defaultRowHeight="12.75" x14ac:dyDescent="0.2"/>
  <cols>
    <col min="1" max="1" width="12.42578125" style="280" bestFit="1" customWidth="1"/>
    <col min="2" max="6" width="16.7109375" style="280" customWidth="1"/>
    <col min="7" max="16384" width="11.42578125" style="280"/>
  </cols>
  <sheetData>
    <row r="1" spans="1:8" ht="18.75" x14ac:dyDescent="0.2">
      <c r="A1" s="98"/>
      <c r="B1" s="60" t="s">
        <v>111</v>
      </c>
    </row>
    <row r="2" spans="1:8" ht="18.75" x14ac:dyDescent="0.2">
      <c r="A2" s="98"/>
      <c r="B2" s="60" t="s">
        <v>282</v>
      </c>
    </row>
    <row r="3" spans="1:8" ht="15" x14ac:dyDescent="0.2">
      <c r="A3" s="98"/>
      <c r="B3" s="263"/>
    </row>
    <row r="4" spans="1:8" ht="15" x14ac:dyDescent="0.2">
      <c r="A4" s="63" t="s">
        <v>130</v>
      </c>
      <c r="B4" s="64" t="s">
        <v>131</v>
      </c>
      <c r="C4" s="282"/>
      <c r="D4" s="282"/>
      <c r="E4" s="282"/>
      <c r="F4" s="282"/>
      <c r="G4" s="282"/>
      <c r="H4" s="282"/>
    </row>
    <row r="5" spans="1:8" ht="15" x14ac:dyDescent="0.2">
      <c r="A5" s="63" t="s">
        <v>132</v>
      </c>
      <c r="B5" s="68" t="str">
        <f>couverture!D15</f>
        <v xml:space="preserve">1er janvier 2014 </v>
      </c>
      <c r="C5" s="283"/>
      <c r="D5" s="283"/>
      <c r="E5" s="283"/>
      <c r="F5" s="283"/>
      <c r="G5" s="283"/>
      <c r="H5" s="283"/>
    </row>
    <row r="6" spans="1:8" ht="15" x14ac:dyDescent="0.2">
      <c r="A6" s="67" t="s">
        <v>133</v>
      </c>
      <c r="B6" s="68" t="s">
        <v>134</v>
      </c>
      <c r="C6" s="283"/>
      <c r="D6" s="283"/>
      <c r="E6" s="283"/>
      <c r="F6" s="283"/>
      <c r="G6" s="283"/>
      <c r="H6" s="283"/>
    </row>
    <row r="7" spans="1:8" ht="1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37"/>
  <sheetViews>
    <sheetView view="pageBreakPreview" zoomScale="60" zoomScaleNormal="100" workbookViewId="0"/>
  </sheetViews>
  <sheetFormatPr baseColWidth="10" defaultColWidth="11.42578125" defaultRowHeight="12.75" x14ac:dyDescent="0.2"/>
  <cols>
    <col min="1" max="1" width="11.42578125" style="360"/>
    <col min="2" max="2" width="12" style="360" bestFit="1" customWidth="1"/>
    <col min="3" max="6" width="11.42578125" style="360"/>
    <col min="7" max="7" width="16.140625" style="360" customWidth="1"/>
    <col min="8" max="8" width="11.42578125" style="360"/>
    <col min="9" max="9" width="13.140625" style="360" customWidth="1"/>
    <col min="10" max="10" width="9" style="360" customWidth="1"/>
    <col min="11" max="16384" width="11.42578125" style="360"/>
  </cols>
  <sheetData>
    <row r="1" spans="1:10" ht="18.75" x14ac:dyDescent="0.25">
      <c r="A1" s="357"/>
      <c r="B1" s="358" t="s">
        <v>243</v>
      </c>
      <c r="C1" s="358"/>
      <c r="D1" s="358"/>
      <c r="E1" s="357"/>
      <c r="F1" s="357"/>
      <c r="G1" s="359"/>
      <c r="H1" s="359"/>
      <c r="I1" s="359"/>
      <c r="J1" s="359"/>
    </row>
    <row r="2" spans="1:10" ht="18.75" x14ac:dyDescent="0.25">
      <c r="A2" s="357"/>
      <c r="B2" s="60" t="s">
        <v>244</v>
      </c>
      <c r="C2" s="361"/>
      <c r="D2" s="358"/>
      <c r="E2" s="357"/>
      <c r="F2" s="357"/>
      <c r="G2" s="359"/>
      <c r="H2" s="359"/>
      <c r="I2" s="359"/>
      <c r="J2" s="359"/>
    </row>
    <row r="3" spans="1:10" ht="18.75" x14ac:dyDescent="0.25">
      <c r="A3" s="357"/>
      <c r="B3" s="357"/>
      <c r="C3" s="357"/>
      <c r="D3" s="358"/>
      <c r="E3" s="357"/>
      <c r="F3" s="357"/>
      <c r="G3" s="359"/>
      <c r="H3" s="359"/>
      <c r="I3" s="359"/>
      <c r="J3" s="359"/>
    </row>
    <row r="4" spans="1:10" ht="15" x14ac:dyDescent="0.25">
      <c r="A4" s="357"/>
      <c r="B4" s="357"/>
      <c r="C4" s="357"/>
      <c r="D4" s="357"/>
      <c r="E4" s="357"/>
      <c r="F4" s="357"/>
      <c r="G4" s="359"/>
      <c r="H4" s="359"/>
      <c r="I4" s="359"/>
      <c r="J4" s="359"/>
    </row>
    <row r="5" spans="1:10" ht="15" x14ac:dyDescent="0.2">
      <c r="A5" s="362" t="s">
        <v>130</v>
      </c>
      <c r="B5" s="363" t="s">
        <v>131</v>
      </c>
      <c r="C5" s="364"/>
      <c r="D5" s="364"/>
      <c r="E5" s="364"/>
      <c r="F5" s="364"/>
      <c r="G5" s="364"/>
      <c r="H5" s="364"/>
      <c r="I5" s="364"/>
      <c r="J5" s="364"/>
    </row>
    <row r="6" spans="1:10" ht="15" x14ac:dyDescent="0.2">
      <c r="A6" s="362" t="s">
        <v>132</v>
      </c>
      <c r="B6" s="363" t="s">
        <v>281</v>
      </c>
      <c r="C6" s="364"/>
      <c r="D6" s="364"/>
      <c r="E6" s="364"/>
      <c r="F6" s="364"/>
      <c r="G6" s="364"/>
      <c r="H6" s="364"/>
      <c r="I6" s="364"/>
      <c r="J6" s="364"/>
    </row>
    <row r="7" spans="1:10" ht="15" x14ac:dyDescent="0.2">
      <c r="A7" s="365" t="s">
        <v>133</v>
      </c>
      <c r="B7" s="366" t="s">
        <v>134</v>
      </c>
      <c r="C7" s="367"/>
      <c r="D7" s="367"/>
      <c r="E7" s="367"/>
      <c r="F7" s="367"/>
      <c r="G7" s="367"/>
      <c r="H7" s="367"/>
      <c r="I7" s="367"/>
      <c r="J7" s="367"/>
    </row>
    <row r="8" spans="1:10" ht="15" x14ac:dyDescent="0.25">
      <c r="A8" s="368"/>
      <c r="B8" s="369"/>
      <c r="C8" s="369"/>
      <c r="D8" s="369"/>
      <c r="E8" s="369"/>
      <c r="F8" s="369"/>
      <c r="G8" s="359"/>
      <c r="H8" s="359"/>
      <c r="I8" s="359"/>
      <c r="J8" s="359"/>
    </row>
    <row r="9" spans="1:10" ht="30" x14ac:dyDescent="0.3">
      <c r="B9" s="370" t="s">
        <v>254</v>
      </c>
      <c r="C9" s="370" t="s">
        <v>255</v>
      </c>
      <c r="D9" s="490" t="s">
        <v>256</v>
      </c>
      <c r="E9" s="491"/>
      <c r="F9" s="492"/>
      <c r="G9" s="371" t="s">
        <v>257</v>
      </c>
      <c r="H9" s="372" t="s">
        <v>258</v>
      </c>
      <c r="I9" s="372" t="s">
        <v>259</v>
      </c>
      <c r="J9" s="373" t="s">
        <v>213</v>
      </c>
    </row>
    <row r="10" spans="1:10" x14ac:dyDescent="0.2">
      <c r="B10" s="374"/>
      <c r="C10" s="374"/>
      <c r="D10" s="375" t="s">
        <v>260</v>
      </c>
      <c r="E10" s="375" t="s">
        <v>261</v>
      </c>
      <c r="F10" s="375" t="s">
        <v>116</v>
      </c>
      <c r="G10" s="376"/>
      <c r="H10" s="374"/>
      <c r="I10" s="374"/>
      <c r="J10" s="377"/>
    </row>
    <row r="11" spans="1:10" ht="15" x14ac:dyDescent="0.25">
      <c r="B11" s="378">
        <v>40909</v>
      </c>
      <c r="C11" s="379">
        <v>8417</v>
      </c>
      <c r="D11" s="379">
        <v>371</v>
      </c>
      <c r="E11" s="379">
        <v>576</v>
      </c>
      <c r="F11" s="380">
        <f>D11+E11</f>
        <v>947</v>
      </c>
      <c r="G11" s="381">
        <v>1857</v>
      </c>
      <c r="H11" s="382">
        <v>11221</v>
      </c>
      <c r="I11" s="382">
        <v>57501</v>
      </c>
      <c r="J11" s="383">
        <f>H11/I11%</f>
        <v>19.514443227074313</v>
      </c>
    </row>
    <row r="12" spans="1:10" ht="15" x14ac:dyDescent="0.25">
      <c r="B12" s="378">
        <v>40940</v>
      </c>
      <c r="C12" s="379">
        <v>8924</v>
      </c>
      <c r="D12" s="379">
        <v>337</v>
      </c>
      <c r="E12" s="379">
        <v>599</v>
      </c>
      <c r="F12" s="380">
        <f t="shared" ref="F12:F35" si="0">D12+E12</f>
        <v>936</v>
      </c>
      <c r="G12" s="381">
        <v>1954</v>
      </c>
      <c r="H12" s="382">
        <v>11814</v>
      </c>
      <c r="I12" s="382">
        <v>58759</v>
      </c>
      <c r="J12" s="384">
        <f t="shared" ref="J12:J35" si="1">H12/I12%</f>
        <v>20.105856124168213</v>
      </c>
    </row>
    <row r="13" spans="1:10" ht="15" x14ac:dyDescent="0.25">
      <c r="B13" s="378">
        <v>40969</v>
      </c>
      <c r="C13" s="379">
        <v>9370</v>
      </c>
      <c r="D13" s="379">
        <v>376</v>
      </c>
      <c r="E13" s="379">
        <v>613</v>
      </c>
      <c r="F13" s="380">
        <f t="shared" si="0"/>
        <v>989</v>
      </c>
      <c r="G13" s="381">
        <v>2036</v>
      </c>
      <c r="H13" s="382">
        <v>12395</v>
      </c>
      <c r="I13" s="382">
        <v>59916</v>
      </c>
      <c r="J13" s="384">
        <f t="shared" si="1"/>
        <v>20.687295547099275</v>
      </c>
    </row>
    <row r="14" spans="1:10" ht="15" x14ac:dyDescent="0.25">
      <c r="B14" s="378">
        <v>41000</v>
      </c>
      <c r="C14" s="379">
        <v>9774</v>
      </c>
      <c r="D14" s="379">
        <v>401</v>
      </c>
      <c r="E14" s="379">
        <v>653</v>
      </c>
      <c r="F14" s="380">
        <f t="shared" si="0"/>
        <v>1054</v>
      </c>
      <c r="G14" s="381">
        <v>2020</v>
      </c>
      <c r="H14" s="382">
        <v>12848</v>
      </c>
      <c r="I14" s="382">
        <v>60561</v>
      </c>
      <c r="J14" s="384">
        <f t="shared" si="1"/>
        <v>21.214973332672841</v>
      </c>
    </row>
    <row r="15" spans="1:10" ht="15" x14ac:dyDescent="0.25">
      <c r="B15" s="378">
        <v>41030</v>
      </c>
      <c r="C15" s="379">
        <v>10036</v>
      </c>
      <c r="D15" s="379">
        <v>405</v>
      </c>
      <c r="E15" s="379">
        <v>643</v>
      </c>
      <c r="F15" s="380">
        <f t="shared" si="0"/>
        <v>1048</v>
      </c>
      <c r="G15" s="381">
        <v>2064</v>
      </c>
      <c r="H15" s="382">
        <v>13148</v>
      </c>
      <c r="I15" s="382">
        <v>60979</v>
      </c>
      <c r="J15" s="384">
        <f t="shared" si="1"/>
        <v>21.561521179422424</v>
      </c>
    </row>
    <row r="16" spans="1:10" ht="15" x14ac:dyDescent="0.25">
      <c r="B16" s="378">
        <v>41061</v>
      </c>
      <c r="C16" s="379">
        <v>10111</v>
      </c>
      <c r="D16" s="379">
        <v>413</v>
      </c>
      <c r="E16" s="379">
        <v>648</v>
      </c>
      <c r="F16" s="380">
        <f t="shared" si="0"/>
        <v>1061</v>
      </c>
      <c r="G16" s="381">
        <v>2060</v>
      </c>
      <c r="H16" s="382">
        <v>13232</v>
      </c>
      <c r="I16" s="382">
        <v>60918</v>
      </c>
      <c r="J16" s="384">
        <f t="shared" si="1"/>
        <v>21.721002002692146</v>
      </c>
    </row>
    <row r="17" spans="2:10" ht="15" x14ac:dyDescent="0.25">
      <c r="B17" s="378">
        <v>41091</v>
      </c>
      <c r="C17" s="379">
        <v>10244</v>
      </c>
      <c r="D17" s="379">
        <v>344</v>
      </c>
      <c r="E17" s="379">
        <v>645</v>
      </c>
      <c r="F17" s="380">
        <f t="shared" si="0"/>
        <v>989</v>
      </c>
      <c r="G17" s="381">
        <v>1993</v>
      </c>
      <c r="H17" s="382">
        <v>13226</v>
      </c>
      <c r="I17" s="382">
        <v>61124</v>
      </c>
      <c r="J17" s="384">
        <f t="shared" si="1"/>
        <v>21.637981807473334</v>
      </c>
    </row>
    <row r="18" spans="2:10" ht="15" x14ac:dyDescent="0.25">
      <c r="B18" s="378">
        <v>41122</v>
      </c>
      <c r="C18" s="379">
        <v>10104</v>
      </c>
      <c r="D18" s="379">
        <v>397</v>
      </c>
      <c r="E18" s="379">
        <v>633</v>
      </c>
      <c r="F18" s="380">
        <f t="shared" si="0"/>
        <v>1030</v>
      </c>
      <c r="G18" s="381">
        <v>1916</v>
      </c>
      <c r="H18" s="382">
        <v>13050</v>
      </c>
      <c r="I18" s="382">
        <v>61018</v>
      </c>
      <c r="J18" s="384">
        <f t="shared" si="1"/>
        <v>21.387131666065752</v>
      </c>
    </row>
    <row r="19" spans="2:10" ht="15" x14ac:dyDescent="0.25">
      <c r="B19" s="378">
        <v>41153</v>
      </c>
      <c r="C19" s="379">
        <v>9390</v>
      </c>
      <c r="D19" s="379">
        <v>406</v>
      </c>
      <c r="E19" s="379">
        <v>558</v>
      </c>
      <c r="F19" s="380">
        <f t="shared" si="0"/>
        <v>964</v>
      </c>
      <c r="G19" s="381">
        <v>1813</v>
      </c>
      <c r="H19" s="382">
        <v>12167</v>
      </c>
      <c r="I19" s="382">
        <v>59808</v>
      </c>
      <c r="J19" s="384">
        <f t="shared" si="1"/>
        <v>20.343432316746924</v>
      </c>
    </row>
    <row r="20" spans="2:10" ht="15" x14ac:dyDescent="0.25">
      <c r="B20" s="378">
        <v>41183</v>
      </c>
      <c r="C20" s="379">
        <v>9105</v>
      </c>
      <c r="D20" s="379">
        <v>390</v>
      </c>
      <c r="E20" s="379">
        <v>598</v>
      </c>
      <c r="F20" s="380">
        <f t="shared" si="0"/>
        <v>988</v>
      </c>
      <c r="G20" s="381">
        <v>1834</v>
      </c>
      <c r="H20" s="382">
        <v>11927</v>
      </c>
      <c r="I20" s="382">
        <v>59492</v>
      </c>
      <c r="J20" s="384">
        <f t="shared" si="1"/>
        <v>20.048073690580246</v>
      </c>
    </row>
    <row r="21" spans="2:10" ht="15" x14ac:dyDescent="0.25">
      <c r="B21" s="378">
        <v>41214</v>
      </c>
      <c r="C21" s="379">
        <v>9470</v>
      </c>
      <c r="D21" s="379">
        <v>368</v>
      </c>
      <c r="E21" s="379">
        <v>587</v>
      </c>
      <c r="F21" s="380">
        <f t="shared" si="0"/>
        <v>955</v>
      </c>
      <c r="G21" s="381">
        <v>1845</v>
      </c>
      <c r="H21" s="382">
        <v>12270</v>
      </c>
      <c r="I21" s="382">
        <v>60461</v>
      </c>
      <c r="J21" s="384">
        <f t="shared" si="1"/>
        <v>20.294073865797788</v>
      </c>
    </row>
    <row r="22" spans="2:10" ht="15" x14ac:dyDescent="0.25">
      <c r="B22" s="378">
        <v>41244</v>
      </c>
      <c r="C22" s="379">
        <v>9840</v>
      </c>
      <c r="D22" s="379">
        <v>416</v>
      </c>
      <c r="E22" s="379">
        <v>568</v>
      </c>
      <c r="F22" s="380">
        <f t="shared" si="0"/>
        <v>984</v>
      </c>
      <c r="G22" s="381">
        <v>1903</v>
      </c>
      <c r="H22" s="382">
        <v>12727</v>
      </c>
      <c r="I22" s="382">
        <v>61137</v>
      </c>
      <c r="J22" s="384">
        <f t="shared" si="1"/>
        <v>20.817181085103947</v>
      </c>
    </row>
    <row r="23" spans="2:10" ht="15" x14ac:dyDescent="0.25">
      <c r="B23" s="378">
        <v>41275</v>
      </c>
      <c r="C23" s="379">
        <v>9653</v>
      </c>
      <c r="D23" s="379">
        <v>403</v>
      </c>
      <c r="E23" s="379">
        <v>573</v>
      </c>
      <c r="F23" s="380">
        <f t="shared" si="0"/>
        <v>976</v>
      </c>
      <c r="G23" s="381">
        <v>1785</v>
      </c>
      <c r="H23" s="382">
        <v>12414</v>
      </c>
      <c r="I23" s="382">
        <v>60344</v>
      </c>
      <c r="J23" s="384">
        <f t="shared" si="1"/>
        <v>20.572053559591673</v>
      </c>
    </row>
    <row r="24" spans="2:10" ht="15" x14ac:dyDescent="0.25">
      <c r="B24" s="378">
        <v>41306</v>
      </c>
      <c r="C24" s="379">
        <v>10197</v>
      </c>
      <c r="D24" s="379">
        <v>405</v>
      </c>
      <c r="E24" s="379">
        <v>597</v>
      </c>
      <c r="F24" s="380">
        <f t="shared" si="0"/>
        <v>1002</v>
      </c>
      <c r="G24" s="381">
        <v>1867</v>
      </c>
      <c r="H24" s="382">
        <v>13066</v>
      </c>
      <c r="I24" s="382">
        <v>60786</v>
      </c>
      <c r="J24" s="384">
        <f t="shared" si="1"/>
        <v>21.495081104201624</v>
      </c>
    </row>
    <row r="25" spans="2:10" ht="15" x14ac:dyDescent="0.25">
      <c r="B25" s="378">
        <v>41334</v>
      </c>
      <c r="C25" s="379">
        <v>10615</v>
      </c>
      <c r="D25" s="379">
        <v>404</v>
      </c>
      <c r="E25" s="379">
        <v>598</v>
      </c>
      <c r="F25" s="385">
        <f t="shared" si="0"/>
        <v>1002</v>
      </c>
      <c r="G25" s="381">
        <v>1921</v>
      </c>
      <c r="H25" s="382">
        <v>13538</v>
      </c>
      <c r="I25" s="382">
        <v>61409</v>
      </c>
      <c r="J25" s="384">
        <f t="shared" si="1"/>
        <v>22.045628490937808</v>
      </c>
    </row>
    <row r="26" spans="2:10" ht="15" x14ac:dyDescent="0.25">
      <c r="B26" s="378">
        <v>41365</v>
      </c>
      <c r="C26" s="379">
        <v>10919</v>
      </c>
      <c r="D26" s="379">
        <v>442</v>
      </c>
      <c r="E26" s="379">
        <v>585</v>
      </c>
      <c r="F26" s="385">
        <f t="shared" si="0"/>
        <v>1027</v>
      </c>
      <c r="G26" s="381">
        <v>1942</v>
      </c>
      <c r="H26" s="382">
        <v>13888</v>
      </c>
      <c r="I26" s="382">
        <v>61831</v>
      </c>
      <c r="J26" s="384">
        <f t="shared" si="1"/>
        <v>22.461224951884979</v>
      </c>
    </row>
    <row r="27" spans="2:10" ht="15" x14ac:dyDescent="0.25">
      <c r="B27" s="378">
        <v>41395</v>
      </c>
      <c r="C27" s="379">
        <v>11438</v>
      </c>
      <c r="D27" s="379">
        <v>435</v>
      </c>
      <c r="E27" s="379">
        <v>635</v>
      </c>
      <c r="F27" s="385">
        <f t="shared" si="0"/>
        <v>1070</v>
      </c>
      <c r="G27" s="381">
        <v>2041</v>
      </c>
      <c r="H27" s="382">
        <v>14549</v>
      </c>
      <c r="I27" s="382">
        <v>62925</v>
      </c>
      <c r="J27" s="384">
        <f t="shared" si="1"/>
        <v>23.121176003178388</v>
      </c>
    </row>
    <row r="28" spans="2:10" ht="15" x14ac:dyDescent="0.25">
      <c r="B28" s="378">
        <v>41426</v>
      </c>
      <c r="C28" s="379">
        <v>11559</v>
      </c>
      <c r="D28" s="379">
        <v>416</v>
      </c>
      <c r="E28" s="379">
        <v>622</v>
      </c>
      <c r="F28" s="385">
        <f t="shared" si="0"/>
        <v>1038</v>
      </c>
      <c r="G28" s="381">
        <v>2000</v>
      </c>
      <c r="H28" s="382">
        <v>14597</v>
      </c>
      <c r="I28" s="382">
        <v>62963</v>
      </c>
      <c r="J28" s="384">
        <f t="shared" si="1"/>
        <v>23.183456950907676</v>
      </c>
    </row>
    <row r="29" spans="2:10" ht="15" x14ac:dyDescent="0.25">
      <c r="B29" s="378">
        <v>41456</v>
      </c>
      <c r="C29" s="379">
        <v>11475</v>
      </c>
      <c r="D29" s="379">
        <v>405</v>
      </c>
      <c r="E29" s="379">
        <v>656</v>
      </c>
      <c r="F29" s="385">
        <f t="shared" si="0"/>
        <v>1061</v>
      </c>
      <c r="G29" s="381">
        <v>1993</v>
      </c>
      <c r="H29" s="382">
        <v>14529</v>
      </c>
      <c r="I29" s="382">
        <v>63382</v>
      </c>
      <c r="J29" s="384">
        <f t="shared" si="1"/>
        <v>22.922911867722696</v>
      </c>
    </row>
    <row r="30" spans="2:10" ht="15" x14ac:dyDescent="0.25">
      <c r="B30" s="378">
        <v>41487</v>
      </c>
      <c r="C30" s="379">
        <v>11465</v>
      </c>
      <c r="D30" s="379">
        <v>380</v>
      </c>
      <c r="E30" s="379">
        <v>619</v>
      </c>
      <c r="F30" s="385">
        <f t="shared" si="0"/>
        <v>999</v>
      </c>
      <c r="G30" s="381">
        <v>1939</v>
      </c>
      <c r="H30" s="382">
        <v>14403</v>
      </c>
      <c r="I30" s="382">
        <v>63313</v>
      </c>
      <c r="J30" s="384">
        <f t="shared" si="1"/>
        <v>22.748882535972076</v>
      </c>
    </row>
    <row r="31" spans="2:10" ht="15" x14ac:dyDescent="0.25">
      <c r="B31" s="378">
        <v>41518</v>
      </c>
      <c r="C31" s="379">
        <v>10646</v>
      </c>
      <c r="D31" s="379">
        <v>374</v>
      </c>
      <c r="E31" s="379">
        <v>580</v>
      </c>
      <c r="F31" s="385">
        <f t="shared" si="0"/>
        <v>954</v>
      </c>
      <c r="G31" s="381">
        <v>1813</v>
      </c>
      <c r="H31" s="382">
        <v>13413</v>
      </c>
      <c r="I31" s="382">
        <v>61710</v>
      </c>
      <c r="J31" s="384">
        <f t="shared" si="1"/>
        <v>21.735537190082646</v>
      </c>
    </row>
    <row r="32" spans="2:10" ht="15" x14ac:dyDescent="0.25">
      <c r="B32" s="378">
        <v>41548</v>
      </c>
      <c r="C32" s="379">
        <v>10451</v>
      </c>
      <c r="D32" s="379">
        <v>391</v>
      </c>
      <c r="E32" s="379">
        <v>602</v>
      </c>
      <c r="F32" s="385">
        <f t="shared" si="0"/>
        <v>993</v>
      </c>
      <c r="G32" s="381">
        <v>1860</v>
      </c>
      <c r="H32" s="382">
        <v>13304</v>
      </c>
      <c r="I32" s="382">
        <v>61568</v>
      </c>
      <c r="J32" s="384">
        <f t="shared" si="1"/>
        <v>21.608627858627859</v>
      </c>
    </row>
    <row r="33" spans="2:10" ht="15" x14ac:dyDescent="0.25">
      <c r="B33" s="378">
        <v>41579</v>
      </c>
      <c r="C33" s="379">
        <v>10560</v>
      </c>
      <c r="D33" s="379">
        <v>371</v>
      </c>
      <c r="E33" s="379">
        <v>642</v>
      </c>
      <c r="F33" s="385">
        <f t="shared" si="0"/>
        <v>1013</v>
      </c>
      <c r="G33" s="381">
        <v>1842</v>
      </c>
      <c r="H33" s="382">
        <v>13415</v>
      </c>
      <c r="I33" s="382">
        <v>61195</v>
      </c>
      <c r="J33" s="384">
        <f t="shared" si="1"/>
        <v>21.921725631179015</v>
      </c>
    </row>
    <row r="34" spans="2:10" ht="15" x14ac:dyDescent="0.25">
      <c r="B34" s="378">
        <v>41609</v>
      </c>
      <c r="C34" s="379">
        <v>10482</v>
      </c>
      <c r="D34" s="379">
        <v>373</v>
      </c>
      <c r="E34" s="379">
        <v>664</v>
      </c>
      <c r="F34" s="385">
        <f t="shared" si="0"/>
        <v>1037</v>
      </c>
      <c r="G34" s="381">
        <v>1838</v>
      </c>
      <c r="H34" s="382">
        <v>13357</v>
      </c>
      <c r="I34" s="382">
        <v>61692</v>
      </c>
      <c r="J34" s="384">
        <f t="shared" si="1"/>
        <v>21.651105491797967</v>
      </c>
    </row>
    <row r="35" spans="2:10" ht="15" x14ac:dyDescent="0.25">
      <c r="B35" s="386">
        <v>41640</v>
      </c>
      <c r="C35" s="387">
        <v>10161</v>
      </c>
      <c r="D35" s="387">
        <v>375</v>
      </c>
      <c r="E35" s="387">
        <v>647</v>
      </c>
      <c r="F35" s="388">
        <f t="shared" si="0"/>
        <v>1022</v>
      </c>
      <c r="G35" s="389">
        <v>1765</v>
      </c>
      <c r="H35" s="390">
        <v>12948</v>
      </c>
      <c r="I35" s="390">
        <v>61261</v>
      </c>
      <c r="J35" s="391">
        <f t="shared" si="1"/>
        <v>21.135796020306557</v>
      </c>
    </row>
    <row r="36" spans="2:10" ht="15" x14ac:dyDescent="0.25">
      <c r="B36" s="392"/>
      <c r="C36" s="393"/>
      <c r="D36" s="393"/>
      <c r="E36" s="393"/>
      <c r="F36" s="394"/>
      <c r="G36" s="395"/>
      <c r="H36" s="395"/>
      <c r="I36" s="395"/>
      <c r="J36" s="396"/>
    </row>
    <row r="37" spans="2:10" x14ac:dyDescent="0.2">
      <c r="B37" s="397"/>
      <c r="C37" s="397"/>
      <c r="D37" s="397"/>
      <c r="E37" s="397"/>
      <c r="F37" s="397"/>
      <c r="G37" s="397"/>
      <c r="H37" s="397"/>
      <c r="I37" s="397"/>
      <c r="J37" s="397"/>
    </row>
  </sheetData>
  <mergeCells count="1">
    <mergeCell ref="D9:F9"/>
  </mergeCells>
  <pageMargins left="0.78740157499999996" right="0.78740157499999996" top="0.984251969" bottom="0.984251969" header="0.4921259845" footer="0.4921259845"/>
  <pageSetup paperSize="9" scale="81" orientation="landscape" r:id="rId1"/>
  <headerFooter alignWithMargins="0">
    <oddFooter>&amp;LStatistiques mensuelles
&amp;Rpage 41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>
    <pageSetUpPr fitToPage="1"/>
  </sheetPr>
  <dimension ref="A1:J6"/>
  <sheetViews>
    <sheetView view="pageBreakPreview" topLeftCell="A2" zoomScale="60" zoomScaleNormal="100" workbookViewId="0">
      <selection activeCell="K77" sqref="K77"/>
    </sheetView>
  </sheetViews>
  <sheetFormatPr baseColWidth="10" defaultColWidth="11.42578125" defaultRowHeight="12.75" x14ac:dyDescent="0.2"/>
  <cols>
    <col min="1" max="16384" width="11.42578125" style="360"/>
  </cols>
  <sheetData>
    <row r="1" spans="1:10" ht="18.75" x14ac:dyDescent="0.2">
      <c r="A1" s="357"/>
      <c r="B1" s="358" t="s">
        <v>246</v>
      </c>
    </row>
    <row r="2" spans="1:10" ht="18.75" x14ac:dyDescent="0.2">
      <c r="A2" s="357"/>
      <c r="B2" s="358" t="s">
        <v>247</v>
      </c>
    </row>
    <row r="3" spans="1:10" ht="15" x14ac:dyDescent="0.2">
      <c r="A3" s="357"/>
      <c r="B3" s="357"/>
    </row>
    <row r="4" spans="1:10" ht="15" x14ac:dyDescent="0.2">
      <c r="A4" s="362" t="s">
        <v>130</v>
      </c>
      <c r="B4" s="363" t="s">
        <v>262</v>
      </c>
      <c r="C4" s="398"/>
      <c r="D4" s="398"/>
      <c r="E4" s="398"/>
      <c r="F4" s="398"/>
      <c r="G4" s="398"/>
      <c r="H4" s="398"/>
    </row>
    <row r="5" spans="1:10" ht="15" x14ac:dyDescent="0.2">
      <c r="A5" s="365" t="s">
        <v>132</v>
      </c>
      <c r="B5" s="366" t="s">
        <v>281</v>
      </c>
      <c r="C5" s="399"/>
      <c r="D5" s="399"/>
      <c r="E5" s="399"/>
      <c r="F5" s="399"/>
      <c r="G5" s="399"/>
      <c r="H5" s="399"/>
      <c r="I5" s="399"/>
      <c r="J5" s="399"/>
    </row>
    <row r="6" spans="1:10" ht="15" x14ac:dyDescent="0.2">
      <c r="A6" s="365" t="s">
        <v>133</v>
      </c>
      <c r="B6" s="366" t="s">
        <v>134</v>
      </c>
      <c r="C6" s="399"/>
      <c r="D6" s="399"/>
      <c r="E6" s="399"/>
      <c r="F6" s="399"/>
      <c r="G6" s="399"/>
      <c r="H6" s="399"/>
      <c r="I6" s="399"/>
      <c r="J6" s="399"/>
    </row>
  </sheetData>
  <pageMargins left="0.78740157499999996" right="0.78740157499999996" top="0.984251969" bottom="0.984251969" header="0.4921259845" footer="0.4921259845"/>
  <pageSetup paperSize="9" scale="85" orientation="landscape" r:id="rId1"/>
  <headerFooter alignWithMargins="0">
    <oddFooter>&amp;LStatistiques mensuelles&amp;RPage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>
    <pageSetUpPr fitToPage="1"/>
  </sheetPr>
  <dimension ref="A1:N45"/>
  <sheetViews>
    <sheetView view="pageBreakPreview" zoomScale="60" zoomScaleNormal="100" workbookViewId="0"/>
  </sheetViews>
  <sheetFormatPr baseColWidth="10" defaultColWidth="11.42578125" defaultRowHeight="12.75" x14ac:dyDescent="0.2"/>
  <cols>
    <col min="1" max="1" width="11.42578125" style="360"/>
    <col min="2" max="8" width="11.28515625" style="360" customWidth="1"/>
    <col min="9" max="9" width="1.85546875" style="360" customWidth="1"/>
    <col min="10" max="13" width="11.28515625" style="360" customWidth="1"/>
    <col min="14" max="16384" width="11.42578125" style="360"/>
  </cols>
  <sheetData>
    <row r="1" spans="1:14" ht="18.75" x14ac:dyDescent="0.2">
      <c r="A1" s="357"/>
      <c r="B1" s="358" t="s">
        <v>249</v>
      </c>
      <c r="C1" s="358"/>
      <c r="D1" s="358"/>
      <c r="E1" s="358"/>
      <c r="F1" s="357"/>
    </row>
    <row r="2" spans="1:14" ht="18.75" x14ac:dyDescent="0.2">
      <c r="A2" s="357"/>
      <c r="B2" s="358" t="s">
        <v>250</v>
      </c>
      <c r="C2" s="358"/>
      <c r="D2" s="358"/>
      <c r="E2" s="358"/>
      <c r="F2" s="357"/>
    </row>
    <row r="3" spans="1:14" ht="15" x14ac:dyDescent="0.2">
      <c r="A3" s="357"/>
      <c r="B3" s="400"/>
      <c r="C3" s="357"/>
      <c r="D3" s="357"/>
      <c r="E3" s="357"/>
      <c r="F3" s="357"/>
    </row>
    <row r="4" spans="1:14" ht="13.5" x14ac:dyDescent="0.2">
      <c r="A4" s="401" t="s">
        <v>130</v>
      </c>
      <c r="B4" s="402" t="s">
        <v>262</v>
      </c>
      <c r="C4" s="403"/>
      <c r="D4" s="403"/>
      <c r="E4" s="403"/>
      <c r="F4" s="403"/>
    </row>
    <row r="5" spans="1:14" ht="13.5" x14ac:dyDescent="0.2">
      <c r="A5" s="401" t="s">
        <v>132</v>
      </c>
      <c r="B5" s="404" t="s">
        <v>281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</row>
    <row r="6" spans="1:14" ht="13.5" x14ac:dyDescent="0.2">
      <c r="A6" s="406" t="s">
        <v>133</v>
      </c>
      <c r="B6" s="404" t="s">
        <v>134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</row>
    <row r="7" spans="1:14" ht="13.5" thickBot="1" x14ac:dyDescent="0.25"/>
    <row r="8" spans="1:14" ht="76.5" customHeight="1" thickBot="1" x14ac:dyDescent="0.25">
      <c r="B8" s="407" t="s">
        <v>141</v>
      </c>
      <c r="C8" s="408" t="s">
        <v>142</v>
      </c>
      <c r="D8" s="409" t="s">
        <v>263</v>
      </c>
      <c r="E8" s="410" t="s">
        <v>264</v>
      </c>
      <c r="F8" s="411" t="s">
        <v>265</v>
      </c>
      <c r="G8" s="409" t="s">
        <v>266</v>
      </c>
      <c r="H8" s="412" t="s">
        <v>267</v>
      </c>
      <c r="I8" s="413"/>
      <c r="J8" s="407" t="s">
        <v>268</v>
      </c>
      <c r="K8" s="411" t="s">
        <v>269</v>
      </c>
      <c r="L8" s="414" t="s">
        <v>270</v>
      </c>
      <c r="M8" s="412" t="s">
        <v>271</v>
      </c>
      <c r="N8" s="409" t="s">
        <v>272</v>
      </c>
    </row>
    <row r="9" spans="1:14" x14ac:dyDescent="0.2">
      <c r="B9" s="415">
        <v>40544</v>
      </c>
      <c r="C9" s="416">
        <v>15702</v>
      </c>
      <c r="D9" s="417">
        <v>44842</v>
      </c>
      <c r="E9" s="418">
        <v>1677</v>
      </c>
      <c r="F9" s="419">
        <v>359</v>
      </c>
      <c r="G9" s="420">
        <v>60544</v>
      </c>
      <c r="H9" s="421">
        <v>-1.511232573650223</v>
      </c>
      <c r="I9" s="422"/>
      <c r="J9" s="423">
        <v>6431</v>
      </c>
      <c r="K9" s="424">
        <v>5767</v>
      </c>
      <c r="L9" s="425">
        <v>664</v>
      </c>
      <c r="M9" s="421">
        <v>0.4059328649492544</v>
      </c>
      <c r="N9" s="426">
        <f>J9+G9</f>
        <v>66975</v>
      </c>
    </row>
    <row r="10" spans="1:14" x14ac:dyDescent="0.2">
      <c r="B10" s="415">
        <v>40575</v>
      </c>
      <c r="C10" s="416">
        <v>16361</v>
      </c>
      <c r="D10" s="417">
        <v>45410</v>
      </c>
      <c r="E10" s="418">
        <v>1758</v>
      </c>
      <c r="F10" s="419">
        <v>390</v>
      </c>
      <c r="G10" s="420">
        <v>61771</v>
      </c>
      <c r="H10" s="421">
        <v>2.0266252642706206</v>
      </c>
      <c r="I10" s="422"/>
      <c r="J10" s="423">
        <v>7093</v>
      </c>
      <c r="K10" s="424">
        <v>6439</v>
      </c>
      <c r="L10" s="425">
        <v>654</v>
      </c>
      <c r="M10" s="421">
        <v>10.293888975276012</v>
      </c>
      <c r="N10" s="426">
        <f t="shared" ref="N10:N45" si="0">J10+G10</f>
        <v>68864</v>
      </c>
    </row>
    <row r="11" spans="1:14" x14ac:dyDescent="0.2">
      <c r="B11" s="415">
        <v>40603</v>
      </c>
      <c r="C11" s="416">
        <v>16750</v>
      </c>
      <c r="D11" s="417">
        <v>45935</v>
      </c>
      <c r="E11" s="418">
        <v>1722</v>
      </c>
      <c r="F11" s="419">
        <v>386</v>
      </c>
      <c r="G11" s="420">
        <v>62685</v>
      </c>
      <c r="H11" s="421">
        <v>1.4796587395379701</v>
      </c>
      <c r="I11" s="422"/>
      <c r="J11" s="423">
        <v>7513</v>
      </c>
      <c r="K11" s="424">
        <v>6877</v>
      </c>
      <c r="L11" s="425">
        <v>636</v>
      </c>
      <c r="M11" s="421">
        <v>5.9213308896094663</v>
      </c>
      <c r="N11" s="426">
        <f t="shared" si="0"/>
        <v>70198</v>
      </c>
    </row>
    <row r="12" spans="1:14" x14ac:dyDescent="0.2">
      <c r="B12" s="415">
        <v>40634</v>
      </c>
      <c r="C12" s="416">
        <v>16956</v>
      </c>
      <c r="D12" s="417">
        <v>47192</v>
      </c>
      <c r="E12" s="418">
        <v>1713</v>
      </c>
      <c r="F12" s="419">
        <v>385</v>
      </c>
      <c r="G12" s="420">
        <v>64148</v>
      </c>
      <c r="H12" s="421">
        <v>2.333891680625344</v>
      </c>
      <c r="I12" s="422"/>
      <c r="J12" s="423">
        <v>7765</v>
      </c>
      <c r="K12" s="424">
        <v>7147</v>
      </c>
      <c r="L12" s="425">
        <v>618</v>
      </c>
      <c r="M12" s="421">
        <v>3.3541860774657151</v>
      </c>
      <c r="N12" s="426">
        <f t="shared" si="0"/>
        <v>71913</v>
      </c>
    </row>
    <row r="13" spans="1:14" x14ac:dyDescent="0.2">
      <c r="B13" s="415">
        <v>40664</v>
      </c>
      <c r="C13" s="416">
        <v>16882</v>
      </c>
      <c r="D13" s="417">
        <v>47702</v>
      </c>
      <c r="E13" s="418">
        <v>1746</v>
      </c>
      <c r="F13" s="419">
        <v>381</v>
      </c>
      <c r="G13" s="420">
        <v>64584</v>
      </c>
      <c r="H13" s="421">
        <v>0.67967824406061084</v>
      </c>
      <c r="I13" s="422"/>
      <c r="J13" s="423">
        <v>7991</v>
      </c>
      <c r="K13" s="424">
        <v>7341</v>
      </c>
      <c r="L13" s="425">
        <v>650</v>
      </c>
      <c r="M13" s="421">
        <v>2.9104958145524717</v>
      </c>
      <c r="N13" s="426">
        <f t="shared" si="0"/>
        <v>72575</v>
      </c>
    </row>
    <row r="14" spans="1:14" x14ac:dyDescent="0.2">
      <c r="B14" s="415">
        <v>40695</v>
      </c>
      <c r="C14" s="416">
        <v>16960</v>
      </c>
      <c r="D14" s="417">
        <v>48011</v>
      </c>
      <c r="E14" s="418">
        <v>1824</v>
      </c>
      <c r="F14" s="419">
        <v>409</v>
      </c>
      <c r="G14" s="420">
        <v>64971</v>
      </c>
      <c r="H14" s="421">
        <v>0.59921962095874637</v>
      </c>
      <c r="I14" s="422"/>
      <c r="J14" s="423">
        <v>8306</v>
      </c>
      <c r="K14" s="424">
        <v>7645</v>
      </c>
      <c r="L14" s="425">
        <v>661</v>
      </c>
      <c r="M14" s="421">
        <v>3.9419346765110719</v>
      </c>
      <c r="N14" s="426">
        <f t="shared" si="0"/>
        <v>73277</v>
      </c>
    </row>
    <row r="15" spans="1:14" x14ac:dyDescent="0.2">
      <c r="B15" s="415">
        <v>40725</v>
      </c>
      <c r="C15" s="416">
        <v>16789</v>
      </c>
      <c r="D15" s="417">
        <v>47937</v>
      </c>
      <c r="E15" s="418">
        <v>1874</v>
      </c>
      <c r="F15" s="419">
        <v>416</v>
      </c>
      <c r="G15" s="420">
        <v>64726</v>
      </c>
      <c r="H15" s="421">
        <v>-0.37709131766480164</v>
      </c>
      <c r="I15" s="422"/>
      <c r="J15" s="423">
        <v>8594</v>
      </c>
      <c r="K15" s="424">
        <v>7971</v>
      </c>
      <c r="L15" s="425">
        <v>623</v>
      </c>
      <c r="M15" s="421">
        <v>3.4673729833855083</v>
      </c>
      <c r="N15" s="426">
        <f t="shared" si="0"/>
        <v>73320</v>
      </c>
    </row>
    <row r="16" spans="1:14" x14ac:dyDescent="0.2">
      <c r="B16" s="415">
        <v>40756</v>
      </c>
      <c r="C16" s="416">
        <v>16113</v>
      </c>
      <c r="D16" s="417">
        <v>47940</v>
      </c>
      <c r="E16" s="418">
        <v>1880</v>
      </c>
      <c r="F16" s="419">
        <v>417</v>
      </c>
      <c r="G16" s="420">
        <v>64053</v>
      </c>
      <c r="H16" s="421">
        <v>-1.0397676358804842</v>
      </c>
      <c r="I16" s="422"/>
      <c r="J16" s="423">
        <v>8561</v>
      </c>
      <c r="K16" s="424">
        <v>7945</v>
      </c>
      <c r="L16" s="425">
        <v>616</v>
      </c>
      <c r="M16" s="421">
        <v>-0.38398882941587109</v>
      </c>
      <c r="N16" s="426">
        <f t="shared" si="0"/>
        <v>72614</v>
      </c>
    </row>
    <row r="17" spans="2:14" x14ac:dyDescent="0.2">
      <c r="B17" s="415">
        <v>40787</v>
      </c>
      <c r="C17" s="416">
        <v>16056</v>
      </c>
      <c r="D17" s="417">
        <v>47546</v>
      </c>
      <c r="E17" s="418">
        <v>1781</v>
      </c>
      <c r="F17" s="419">
        <v>397</v>
      </c>
      <c r="G17" s="420">
        <v>63602</v>
      </c>
      <c r="H17" s="421">
        <v>-0.70410441353254694</v>
      </c>
      <c r="I17" s="422"/>
      <c r="J17" s="423">
        <v>8140</v>
      </c>
      <c r="K17" s="424">
        <v>7564</v>
      </c>
      <c r="L17" s="425">
        <v>576</v>
      </c>
      <c r="M17" s="421">
        <v>-4.9176498072655122</v>
      </c>
      <c r="N17" s="426">
        <f t="shared" si="0"/>
        <v>71742</v>
      </c>
    </row>
    <row r="18" spans="2:14" x14ac:dyDescent="0.2">
      <c r="B18" s="415">
        <v>40817</v>
      </c>
      <c r="C18" s="416">
        <v>16457</v>
      </c>
      <c r="D18" s="417">
        <v>47690</v>
      </c>
      <c r="E18" s="418">
        <v>1867</v>
      </c>
      <c r="F18" s="419">
        <v>413</v>
      </c>
      <c r="G18" s="420">
        <v>64147</v>
      </c>
      <c r="H18" s="421">
        <v>0.85689129272663589</v>
      </c>
      <c r="I18" s="422"/>
      <c r="J18" s="423">
        <v>8179</v>
      </c>
      <c r="K18" s="424">
        <v>7605</v>
      </c>
      <c r="L18" s="425">
        <v>574</v>
      </c>
      <c r="M18" s="421">
        <v>0.47911547911547725</v>
      </c>
      <c r="N18" s="426">
        <f t="shared" si="0"/>
        <v>72326</v>
      </c>
    </row>
    <row r="19" spans="2:14" x14ac:dyDescent="0.2">
      <c r="B19" s="415">
        <v>40848</v>
      </c>
      <c r="C19" s="416">
        <v>16456</v>
      </c>
      <c r="D19" s="417">
        <v>48255</v>
      </c>
      <c r="E19" s="418">
        <v>1917</v>
      </c>
      <c r="F19" s="419">
        <v>382</v>
      </c>
      <c r="G19" s="420">
        <v>64711</v>
      </c>
      <c r="H19" s="421">
        <v>0.87923051740532721</v>
      </c>
      <c r="I19" s="422"/>
      <c r="J19" s="423">
        <v>8438</v>
      </c>
      <c r="K19" s="424">
        <v>7886</v>
      </c>
      <c r="L19" s="425">
        <v>552</v>
      </c>
      <c r="M19" s="421">
        <v>3.1666462892774083</v>
      </c>
      <c r="N19" s="426">
        <f t="shared" si="0"/>
        <v>73149</v>
      </c>
    </row>
    <row r="20" spans="2:14" x14ac:dyDescent="0.2">
      <c r="B20" s="415">
        <v>40878</v>
      </c>
      <c r="C20" s="416">
        <v>16587</v>
      </c>
      <c r="D20" s="417">
        <v>48675</v>
      </c>
      <c r="E20" s="418">
        <v>1908</v>
      </c>
      <c r="F20" s="419">
        <v>410</v>
      </c>
      <c r="G20" s="420">
        <v>65262</v>
      </c>
      <c r="H20" s="421">
        <v>0.85147811036763166</v>
      </c>
      <c r="I20" s="422"/>
      <c r="J20" s="423">
        <v>8846</v>
      </c>
      <c r="K20" s="424">
        <v>8267</v>
      </c>
      <c r="L20" s="425">
        <v>579</v>
      </c>
      <c r="M20" s="421">
        <v>4.8352690210950566</v>
      </c>
      <c r="N20" s="426">
        <f t="shared" si="0"/>
        <v>74108</v>
      </c>
    </row>
    <row r="21" spans="2:14" x14ac:dyDescent="0.2">
      <c r="B21" s="415">
        <v>40909</v>
      </c>
      <c r="C21" s="416">
        <v>16279</v>
      </c>
      <c r="D21" s="417">
        <v>48508</v>
      </c>
      <c r="E21" s="418">
        <v>1857</v>
      </c>
      <c r="F21" s="419">
        <v>371</v>
      </c>
      <c r="G21" s="420">
        <v>64787</v>
      </c>
      <c r="H21" s="421">
        <v>-0.72783549385553314</v>
      </c>
      <c r="I21" s="422"/>
      <c r="J21" s="423">
        <v>8993</v>
      </c>
      <c r="K21" s="424">
        <v>8417</v>
      </c>
      <c r="L21" s="425">
        <v>576</v>
      </c>
      <c r="M21" s="421">
        <v>1.6617680307483562</v>
      </c>
      <c r="N21" s="426">
        <f t="shared" si="0"/>
        <v>73780</v>
      </c>
    </row>
    <row r="22" spans="2:14" x14ac:dyDescent="0.2">
      <c r="B22" s="415">
        <v>40940</v>
      </c>
      <c r="C22" s="416">
        <v>16463</v>
      </c>
      <c r="D22" s="417">
        <v>49236</v>
      </c>
      <c r="E22" s="418">
        <v>1954</v>
      </c>
      <c r="F22" s="419">
        <v>337</v>
      </c>
      <c r="G22" s="420">
        <v>65699</v>
      </c>
      <c r="H22" s="421">
        <v>1.4076898143146055</v>
      </c>
      <c r="I22" s="422"/>
      <c r="J22" s="423">
        <v>9523</v>
      </c>
      <c r="K22" s="424">
        <v>8924</v>
      </c>
      <c r="L22" s="425">
        <v>599</v>
      </c>
      <c r="M22" s="421">
        <v>5.8934727009896548</v>
      </c>
      <c r="N22" s="426">
        <f t="shared" si="0"/>
        <v>75222</v>
      </c>
    </row>
    <row r="23" spans="2:14" x14ac:dyDescent="0.2">
      <c r="B23" s="415">
        <v>40969</v>
      </c>
      <c r="C23" s="416">
        <v>16512</v>
      </c>
      <c r="D23" s="417">
        <v>49933</v>
      </c>
      <c r="E23" s="418">
        <v>2036</v>
      </c>
      <c r="F23" s="419">
        <v>376</v>
      </c>
      <c r="G23" s="420">
        <v>66445</v>
      </c>
      <c r="H23" s="421">
        <v>1.1354815141783048</v>
      </c>
      <c r="I23" s="422"/>
      <c r="J23" s="423">
        <v>9983</v>
      </c>
      <c r="K23" s="424">
        <v>9370</v>
      </c>
      <c r="L23" s="425">
        <v>613</v>
      </c>
      <c r="M23" s="421">
        <v>4.8304105848997247</v>
      </c>
      <c r="N23" s="426">
        <f t="shared" si="0"/>
        <v>76428</v>
      </c>
    </row>
    <row r="24" spans="2:14" x14ac:dyDescent="0.2">
      <c r="B24" s="415">
        <v>41000</v>
      </c>
      <c r="C24" s="416">
        <v>17027</v>
      </c>
      <c r="D24" s="417">
        <v>50134</v>
      </c>
      <c r="E24" s="418">
        <v>2020</v>
      </c>
      <c r="F24" s="419">
        <v>401</v>
      </c>
      <c r="G24" s="420">
        <v>67161</v>
      </c>
      <c r="H24" s="421">
        <v>1.0775829633531409</v>
      </c>
      <c r="I24" s="422"/>
      <c r="J24" s="423">
        <v>10427</v>
      </c>
      <c r="K24" s="424">
        <v>9774</v>
      </c>
      <c r="L24" s="425">
        <v>653</v>
      </c>
      <c r="M24" s="421">
        <v>4.4475608534508604</v>
      </c>
      <c r="N24" s="426">
        <f t="shared" si="0"/>
        <v>77588</v>
      </c>
    </row>
    <row r="25" spans="2:14" x14ac:dyDescent="0.2">
      <c r="B25" s="415">
        <v>41030</v>
      </c>
      <c r="C25" s="416">
        <v>16773</v>
      </c>
      <c r="D25" s="417">
        <v>50300</v>
      </c>
      <c r="E25" s="418">
        <v>2064</v>
      </c>
      <c r="F25" s="419">
        <v>405</v>
      </c>
      <c r="G25" s="420">
        <v>67073</v>
      </c>
      <c r="H25" s="421">
        <v>-0.13102842423430294</v>
      </c>
      <c r="I25" s="422"/>
      <c r="J25" s="423">
        <v>10679</v>
      </c>
      <c r="K25" s="424">
        <v>10036</v>
      </c>
      <c r="L25" s="425">
        <v>643</v>
      </c>
      <c r="M25" s="421">
        <v>2.4168025318883624</v>
      </c>
      <c r="N25" s="426">
        <f t="shared" si="0"/>
        <v>77752</v>
      </c>
    </row>
    <row r="26" spans="2:14" x14ac:dyDescent="0.2">
      <c r="B26" s="415">
        <v>41061</v>
      </c>
      <c r="C26" s="416">
        <v>16756</v>
      </c>
      <c r="D26" s="417">
        <v>50159</v>
      </c>
      <c r="E26" s="418">
        <v>2060</v>
      </c>
      <c r="F26" s="419">
        <v>413</v>
      </c>
      <c r="G26" s="420">
        <v>66915</v>
      </c>
      <c r="H26" s="421">
        <v>-0.23556423598168896</v>
      </c>
      <c r="I26" s="422"/>
      <c r="J26" s="423">
        <v>10759</v>
      </c>
      <c r="K26" s="424">
        <v>10111</v>
      </c>
      <c r="L26" s="425">
        <v>648</v>
      </c>
      <c r="M26" s="421">
        <v>0.74913381402752499</v>
      </c>
      <c r="N26" s="426">
        <f t="shared" si="0"/>
        <v>77674</v>
      </c>
    </row>
    <row r="27" spans="2:14" x14ac:dyDescent="0.2">
      <c r="B27" s="415">
        <v>41091</v>
      </c>
      <c r="C27" s="417">
        <v>17138</v>
      </c>
      <c r="D27" s="427">
        <v>50235</v>
      </c>
      <c r="E27" s="418">
        <v>1993</v>
      </c>
      <c r="F27" s="419">
        <v>344</v>
      </c>
      <c r="G27" s="420">
        <v>67373</v>
      </c>
      <c r="H27" s="421">
        <v>0.68445042217739616</v>
      </c>
      <c r="I27" s="422"/>
      <c r="J27" s="423">
        <v>10889</v>
      </c>
      <c r="K27" s="424">
        <v>10244</v>
      </c>
      <c r="L27" s="425">
        <v>645</v>
      </c>
      <c r="M27" s="421">
        <v>1.2082907333395232</v>
      </c>
      <c r="N27" s="426">
        <f t="shared" si="0"/>
        <v>78262</v>
      </c>
    </row>
    <row r="28" spans="2:14" x14ac:dyDescent="0.2">
      <c r="B28" s="415">
        <v>41122</v>
      </c>
      <c r="C28" s="417">
        <v>16467</v>
      </c>
      <c r="D28" s="427">
        <v>50281</v>
      </c>
      <c r="E28" s="418">
        <v>1916</v>
      </c>
      <c r="F28" s="419">
        <v>397</v>
      </c>
      <c r="G28" s="420">
        <v>66748</v>
      </c>
      <c r="H28" s="421">
        <v>-0.92767132233980698</v>
      </c>
      <c r="I28" s="422"/>
      <c r="J28" s="423">
        <v>10737</v>
      </c>
      <c r="K28" s="424">
        <v>10104</v>
      </c>
      <c r="L28" s="425">
        <v>633</v>
      </c>
      <c r="M28" s="421">
        <v>-1.3959041234273162</v>
      </c>
      <c r="N28" s="426">
        <f t="shared" si="0"/>
        <v>77485</v>
      </c>
    </row>
    <row r="29" spans="2:14" x14ac:dyDescent="0.2">
      <c r="B29" s="415">
        <v>41153</v>
      </c>
      <c r="C29" s="417">
        <v>16266</v>
      </c>
      <c r="D29" s="427">
        <v>49860</v>
      </c>
      <c r="E29" s="418">
        <v>1813</v>
      </c>
      <c r="F29" s="419">
        <v>406</v>
      </c>
      <c r="G29" s="420">
        <v>66126</v>
      </c>
      <c r="H29" s="421">
        <v>-0.93186312698507745</v>
      </c>
      <c r="I29" s="422"/>
      <c r="J29" s="423">
        <v>9948</v>
      </c>
      <c r="K29" s="424">
        <v>9390</v>
      </c>
      <c r="L29" s="425">
        <v>558</v>
      </c>
      <c r="M29" s="421">
        <v>-7.3484213467449049</v>
      </c>
      <c r="N29" s="426">
        <f t="shared" si="0"/>
        <v>76074</v>
      </c>
    </row>
    <row r="30" spans="2:14" x14ac:dyDescent="0.2">
      <c r="B30" s="415">
        <v>41183</v>
      </c>
      <c r="C30" s="417">
        <v>16915</v>
      </c>
      <c r="D30" s="427">
        <v>49789</v>
      </c>
      <c r="E30" s="418">
        <v>1834</v>
      </c>
      <c r="F30" s="419">
        <v>390</v>
      </c>
      <c r="G30" s="420">
        <v>66704</v>
      </c>
      <c r="H30" s="421">
        <v>0.87408886065996061</v>
      </c>
      <c r="I30" s="422"/>
      <c r="J30" s="423">
        <v>9703</v>
      </c>
      <c r="K30" s="424">
        <v>9105</v>
      </c>
      <c r="L30" s="425">
        <v>598</v>
      </c>
      <c r="M30" s="421">
        <v>-2.4628065942903121</v>
      </c>
      <c r="N30" s="426">
        <f t="shared" si="0"/>
        <v>76407</v>
      </c>
    </row>
    <row r="31" spans="2:14" x14ac:dyDescent="0.2">
      <c r="B31" s="415">
        <v>41214</v>
      </c>
      <c r="C31" s="417">
        <v>16821</v>
      </c>
      <c r="D31" s="427">
        <v>50404</v>
      </c>
      <c r="E31" s="418">
        <v>1845</v>
      </c>
      <c r="F31" s="419">
        <v>368</v>
      </c>
      <c r="G31" s="420">
        <v>67225</v>
      </c>
      <c r="H31" s="421">
        <v>0.78106260494124058</v>
      </c>
      <c r="I31" s="422"/>
      <c r="J31" s="423">
        <v>10057</v>
      </c>
      <c r="K31" s="424">
        <v>9470</v>
      </c>
      <c r="L31" s="425">
        <v>587</v>
      </c>
      <c r="M31" s="421">
        <v>3.6483561785014995</v>
      </c>
      <c r="N31" s="426">
        <f t="shared" si="0"/>
        <v>77282</v>
      </c>
    </row>
    <row r="32" spans="2:14" x14ac:dyDescent="0.2">
      <c r="B32" s="415">
        <v>41244</v>
      </c>
      <c r="C32" s="417">
        <v>16945</v>
      </c>
      <c r="D32" s="427">
        <v>50729</v>
      </c>
      <c r="E32" s="418">
        <v>1903</v>
      </c>
      <c r="F32" s="419">
        <v>416</v>
      </c>
      <c r="G32" s="420">
        <v>67674</v>
      </c>
      <c r="H32" s="421">
        <v>0.6679062848642614</v>
      </c>
      <c r="I32" s="422"/>
      <c r="J32" s="423">
        <v>10408</v>
      </c>
      <c r="K32" s="424">
        <v>9840</v>
      </c>
      <c r="L32" s="425">
        <v>568</v>
      </c>
      <c r="M32" s="421">
        <v>3.4901063935567356</v>
      </c>
      <c r="N32" s="426">
        <f t="shared" si="0"/>
        <v>78082</v>
      </c>
    </row>
    <row r="33" spans="2:14" x14ac:dyDescent="0.2">
      <c r="B33" s="415">
        <v>41275</v>
      </c>
      <c r="C33" s="417">
        <v>16454</v>
      </c>
      <c r="D33" s="427">
        <v>50118</v>
      </c>
      <c r="E33" s="418">
        <v>1785</v>
      </c>
      <c r="F33" s="419">
        <v>403</v>
      </c>
      <c r="G33" s="420">
        <v>66572</v>
      </c>
      <c r="H33" s="421">
        <v>-1.6283949522711838</v>
      </c>
      <c r="I33" s="422"/>
      <c r="J33" s="423">
        <v>10226</v>
      </c>
      <c r="K33" s="424">
        <v>9653</v>
      </c>
      <c r="L33" s="425">
        <v>573</v>
      </c>
      <c r="M33" s="421">
        <v>-1.7486548808608782</v>
      </c>
      <c r="N33" s="426">
        <f t="shared" si="0"/>
        <v>76798</v>
      </c>
    </row>
    <row r="34" spans="2:14" x14ac:dyDescent="0.2">
      <c r="B34" s="415">
        <v>41306</v>
      </c>
      <c r="C34" s="417">
        <v>16754</v>
      </c>
      <c r="D34" s="427">
        <v>49992</v>
      </c>
      <c r="E34" s="418">
        <v>1867</v>
      </c>
      <c r="F34" s="419">
        <v>405</v>
      </c>
      <c r="G34" s="420">
        <v>66746</v>
      </c>
      <c r="H34" s="421">
        <v>0.26137114702877717</v>
      </c>
      <c r="I34" s="422"/>
      <c r="J34" s="423">
        <v>10794</v>
      </c>
      <c r="K34" s="424">
        <v>10197</v>
      </c>
      <c r="L34" s="425">
        <v>597</v>
      </c>
      <c r="M34" s="421">
        <v>5.554469000586737</v>
      </c>
      <c r="N34" s="426">
        <f t="shared" si="0"/>
        <v>77540</v>
      </c>
    </row>
    <row r="35" spans="2:14" x14ac:dyDescent="0.2">
      <c r="B35" s="415">
        <v>41334</v>
      </c>
      <c r="C35" s="417">
        <v>16799</v>
      </c>
      <c r="D35" s="427">
        <v>50196</v>
      </c>
      <c r="E35" s="418">
        <v>1921</v>
      </c>
      <c r="F35" s="419">
        <v>404</v>
      </c>
      <c r="G35" s="420">
        <v>66995</v>
      </c>
      <c r="H35" s="421">
        <v>0.37305606328468244</v>
      </c>
      <c r="I35" s="422"/>
      <c r="J35" s="423">
        <v>11213</v>
      </c>
      <c r="K35" s="424">
        <v>10615</v>
      </c>
      <c r="L35" s="425">
        <v>598</v>
      </c>
      <c r="M35" s="421">
        <v>3.8817861775060303</v>
      </c>
      <c r="N35" s="426">
        <f t="shared" si="0"/>
        <v>78208</v>
      </c>
    </row>
    <row r="36" spans="2:14" x14ac:dyDescent="0.2">
      <c r="B36" s="415">
        <v>41365</v>
      </c>
      <c r="C36" s="417">
        <v>17166</v>
      </c>
      <c r="D36" s="427">
        <v>50327</v>
      </c>
      <c r="E36" s="418">
        <v>1942</v>
      </c>
      <c r="F36" s="419">
        <v>442</v>
      </c>
      <c r="G36" s="420">
        <v>67493</v>
      </c>
      <c r="H36" s="421">
        <v>0.74333905515338028</v>
      </c>
      <c r="I36" s="422"/>
      <c r="J36" s="423">
        <v>11504</v>
      </c>
      <c r="K36" s="424">
        <v>10919</v>
      </c>
      <c r="L36" s="425">
        <v>585</v>
      </c>
      <c r="M36" s="421">
        <v>2.5952019976812624</v>
      </c>
      <c r="N36" s="426">
        <f t="shared" si="0"/>
        <v>78997</v>
      </c>
    </row>
    <row r="37" spans="2:14" x14ac:dyDescent="0.2">
      <c r="B37" s="415">
        <v>41395</v>
      </c>
      <c r="C37" s="417">
        <v>16987</v>
      </c>
      <c r="D37" s="427">
        <v>50852</v>
      </c>
      <c r="E37" s="418">
        <v>2041</v>
      </c>
      <c r="F37" s="419">
        <v>435</v>
      </c>
      <c r="G37" s="420">
        <v>67839</v>
      </c>
      <c r="H37" s="421">
        <v>0.51264575585616701</v>
      </c>
      <c r="I37" s="422"/>
      <c r="J37" s="423">
        <v>12073</v>
      </c>
      <c r="K37" s="424">
        <v>11438</v>
      </c>
      <c r="L37" s="425">
        <v>635</v>
      </c>
      <c r="M37" s="421">
        <v>4.9461057023644006</v>
      </c>
      <c r="N37" s="426">
        <f t="shared" si="0"/>
        <v>79912</v>
      </c>
    </row>
    <row r="38" spans="2:14" x14ac:dyDescent="0.2">
      <c r="B38" s="415">
        <v>41426</v>
      </c>
      <c r="C38" s="417">
        <v>17195</v>
      </c>
      <c r="D38" s="427">
        <v>50782</v>
      </c>
      <c r="E38" s="418">
        <v>2000</v>
      </c>
      <c r="F38" s="419">
        <v>416</v>
      </c>
      <c r="G38" s="420">
        <v>67977</v>
      </c>
      <c r="H38" s="421">
        <v>0.20342280988812078</v>
      </c>
      <c r="I38" s="422"/>
      <c r="J38" s="423">
        <v>12181</v>
      </c>
      <c r="K38" s="424">
        <v>11559</v>
      </c>
      <c r="L38" s="425">
        <v>622</v>
      </c>
      <c r="M38" s="421">
        <v>0.89455810486209764</v>
      </c>
      <c r="N38" s="426">
        <f t="shared" si="0"/>
        <v>80158</v>
      </c>
    </row>
    <row r="39" spans="2:14" x14ac:dyDescent="0.2">
      <c r="B39" s="415">
        <v>41456</v>
      </c>
      <c r="C39" s="417">
        <v>17318</v>
      </c>
      <c r="D39" s="427">
        <v>51251</v>
      </c>
      <c r="E39" s="418">
        <v>1993</v>
      </c>
      <c r="F39" s="419">
        <v>405</v>
      </c>
      <c r="G39" s="420">
        <v>68569</v>
      </c>
      <c r="H39" s="421">
        <v>0.87088279859364182</v>
      </c>
      <c r="I39" s="422"/>
      <c r="J39" s="423">
        <v>12131</v>
      </c>
      <c r="K39" s="424">
        <v>11475</v>
      </c>
      <c r="L39" s="425">
        <v>656</v>
      </c>
      <c r="M39" s="421">
        <v>-0.41047533043263584</v>
      </c>
      <c r="N39" s="426">
        <f t="shared" si="0"/>
        <v>80700</v>
      </c>
    </row>
    <row r="40" spans="2:14" x14ac:dyDescent="0.2">
      <c r="B40" s="415">
        <v>41487</v>
      </c>
      <c r="C40" s="417">
        <v>16454</v>
      </c>
      <c r="D40" s="427">
        <v>51229</v>
      </c>
      <c r="E40" s="418">
        <v>1939</v>
      </c>
      <c r="F40" s="419">
        <v>380</v>
      </c>
      <c r="G40" s="420">
        <v>67683</v>
      </c>
      <c r="H40" s="421">
        <v>-1.2921290962388254</v>
      </c>
      <c r="I40" s="422"/>
      <c r="J40" s="423">
        <v>12084</v>
      </c>
      <c r="K40" s="424">
        <v>11465</v>
      </c>
      <c r="L40" s="425">
        <v>619</v>
      </c>
      <c r="M40" s="421">
        <v>-0.38743714450580891</v>
      </c>
      <c r="N40" s="426">
        <f t="shared" si="0"/>
        <v>79767</v>
      </c>
    </row>
    <row r="41" spans="2:14" x14ac:dyDescent="0.2">
      <c r="B41" s="415">
        <v>41518</v>
      </c>
      <c r="C41" s="417">
        <v>16604</v>
      </c>
      <c r="D41" s="427">
        <v>50484</v>
      </c>
      <c r="E41" s="418">
        <v>1813</v>
      </c>
      <c r="F41" s="419">
        <v>374</v>
      </c>
      <c r="G41" s="420">
        <v>67088</v>
      </c>
      <c r="H41" s="421">
        <v>-0.8790981487227234</v>
      </c>
      <c r="I41" s="422"/>
      <c r="J41" s="423">
        <v>11226</v>
      </c>
      <c r="K41" s="424">
        <v>10646</v>
      </c>
      <c r="L41" s="425">
        <v>580</v>
      </c>
      <c r="M41" s="421">
        <v>-7.1002979145978191</v>
      </c>
      <c r="N41" s="426">
        <f t="shared" si="0"/>
        <v>78314</v>
      </c>
    </row>
    <row r="42" spans="2:14" x14ac:dyDescent="0.2">
      <c r="B42" s="415">
        <v>41548</v>
      </c>
      <c r="C42" s="417">
        <v>16795</v>
      </c>
      <c r="D42" s="427">
        <v>50515</v>
      </c>
      <c r="E42" s="418">
        <v>1860</v>
      </c>
      <c r="F42" s="419">
        <v>391</v>
      </c>
      <c r="G42" s="420">
        <v>67310</v>
      </c>
      <c r="H42" s="421">
        <v>0.33090865728595542</v>
      </c>
      <c r="I42" s="422"/>
      <c r="J42" s="423">
        <v>11053</v>
      </c>
      <c r="K42" s="424">
        <v>10451</v>
      </c>
      <c r="L42" s="425">
        <v>602</v>
      </c>
      <c r="M42" s="421">
        <v>-1.5410653839301625</v>
      </c>
      <c r="N42" s="426">
        <f t="shared" si="0"/>
        <v>78363</v>
      </c>
    </row>
    <row r="43" spans="2:14" x14ac:dyDescent="0.2">
      <c r="B43" s="415">
        <v>41579</v>
      </c>
      <c r="C43" s="417">
        <v>17057</v>
      </c>
      <c r="D43" s="427">
        <v>49993</v>
      </c>
      <c r="E43" s="418">
        <v>1842</v>
      </c>
      <c r="F43" s="419">
        <v>371</v>
      </c>
      <c r="G43" s="420">
        <v>67050</v>
      </c>
      <c r="H43" s="421">
        <v>-0.38627247065814441</v>
      </c>
      <c r="I43" s="422"/>
      <c r="J43" s="423">
        <v>11202</v>
      </c>
      <c r="K43" s="424">
        <v>10560</v>
      </c>
      <c r="L43" s="425">
        <v>642</v>
      </c>
      <c r="M43" s="421">
        <v>1.3480503030851354</v>
      </c>
      <c r="N43" s="426">
        <f t="shared" si="0"/>
        <v>78252</v>
      </c>
    </row>
    <row r="44" spans="2:14" x14ac:dyDescent="0.2">
      <c r="B44" s="415">
        <v>41609</v>
      </c>
      <c r="C44" s="417">
        <v>17192</v>
      </c>
      <c r="D44" s="427">
        <v>50546</v>
      </c>
      <c r="E44" s="418">
        <v>1838</v>
      </c>
      <c r="F44" s="419">
        <v>373</v>
      </c>
      <c r="G44" s="420">
        <v>67738</v>
      </c>
      <c r="H44" s="421">
        <v>1.0260999254287917</v>
      </c>
      <c r="I44" s="422"/>
      <c r="J44" s="423">
        <v>11146</v>
      </c>
      <c r="K44" s="424">
        <v>10482</v>
      </c>
      <c r="L44" s="425">
        <v>664</v>
      </c>
      <c r="M44" s="421">
        <v>-0.49991073022674914</v>
      </c>
      <c r="N44" s="426">
        <f t="shared" si="0"/>
        <v>78884</v>
      </c>
    </row>
    <row r="45" spans="2:14" ht="13.5" thickBot="1" x14ac:dyDescent="0.25">
      <c r="B45" s="428">
        <v>41640</v>
      </c>
      <c r="C45" s="429">
        <v>16622</v>
      </c>
      <c r="D45" s="430">
        <v>50453</v>
      </c>
      <c r="E45" s="431">
        <v>1765</v>
      </c>
      <c r="F45" s="432">
        <v>375</v>
      </c>
      <c r="G45" s="433">
        <v>67075</v>
      </c>
      <c r="H45" s="434">
        <v>-0.97877114765715367</v>
      </c>
      <c r="I45" s="435"/>
      <c r="J45" s="436">
        <v>10808</v>
      </c>
      <c r="K45" s="437">
        <v>10161</v>
      </c>
      <c r="L45" s="438">
        <v>647</v>
      </c>
      <c r="M45" s="434">
        <v>-3.0324780190202794</v>
      </c>
      <c r="N45" s="439">
        <f t="shared" si="0"/>
        <v>77883</v>
      </c>
    </row>
  </sheetData>
  <pageMargins left="0.78740157499999996" right="0.78740157499999996" top="0.984251969" bottom="0.984251969" header="0.4921259845" footer="0.4921259845"/>
  <pageSetup paperSize="9" scale="69" orientation="landscape" r:id="rId1"/>
  <headerFooter alignWithMargins="0">
    <oddFooter>&amp;LStatistiques mensuelles&amp;RPage 43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>
    <pageSetUpPr fitToPage="1"/>
  </sheetPr>
  <dimension ref="A1:AJ104"/>
  <sheetViews>
    <sheetView view="pageBreakPreview" topLeftCell="A37" zoomScale="60" zoomScaleNormal="85" zoomScalePageLayoutView="130" workbookViewId="0">
      <selection activeCell="J10" sqref="J10"/>
    </sheetView>
  </sheetViews>
  <sheetFormatPr baseColWidth="10" defaultColWidth="11.42578125" defaultRowHeight="12.75" x14ac:dyDescent="0.2"/>
  <cols>
    <col min="1" max="1" width="16.7109375" style="360" customWidth="1"/>
    <col min="2" max="2" width="3.7109375" style="360" customWidth="1"/>
    <col min="3" max="3" width="15.28515625" style="360" customWidth="1"/>
    <col min="4" max="4" width="9.5703125" style="360" customWidth="1"/>
    <col min="5" max="5" width="26.5703125" style="360" customWidth="1"/>
    <col min="6" max="6" width="11.42578125" style="360"/>
    <col min="7" max="7" width="13.42578125" style="360" customWidth="1"/>
    <col min="8" max="8" width="11.85546875" style="360" customWidth="1"/>
    <col min="9" max="9" width="11.7109375" style="360" customWidth="1"/>
    <col min="10" max="10" width="19.85546875" style="360" customWidth="1"/>
    <col min="11" max="16384" width="11.42578125" style="360"/>
  </cols>
  <sheetData>
    <row r="1" spans="1:36" ht="18.75" x14ac:dyDescent="0.2">
      <c r="A1" s="357"/>
      <c r="B1" s="358" t="s">
        <v>252</v>
      </c>
      <c r="C1" s="358"/>
      <c r="D1" s="358"/>
      <c r="E1" s="357"/>
      <c r="F1" s="357"/>
    </row>
    <row r="2" spans="1:36" ht="18.75" x14ac:dyDescent="0.2">
      <c r="A2" s="357"/>
      <c r="B2" s="358" t="s">
        <v>253</v>
      </c>
      <c r="C2" s="358"/>
      <c r="D2" s="358"/>
      <c r="E2" s="357"/>
      <c r="F2" s="357"/>
    </row>
    <row r="3" spans="1:36" ht="15" x14ac:dyDescent="0.2">
      <c r="A3" s="357"/>
      <c r="B3" s="357"/>
      <c r="C3" s="357"/>
      <c r="D3" s="357"/>
      <c r="E3" s="440"/>
      <c r="F3" s="357"/>
    </row>
    <row r="4" spans="1:36" ht="15" x14ac:dyDescent="0.2">
      <c r="A4" s="362" t="s">
        <v>130</v>
      </c>
      <c r="B4" s="363" t="s">
        <v>262</v>
      </c>
      <c r="C4" s="364"/>
      <c r="D4" s="364"/>
      <c r="E4" s="364"/>
      <c r="F4" s="364"/>
    </row>
    <row r="5" spans="1:36" ht="15" x14ac:dyDescent="0.2">
      <c r="A5" s="365" t="s">
        <v>132</v>
      </c>
      <c r="B5" s="366" t="s">
        <v>281</v>
      </c>
      <c r="C5" s="367"/>
      <c r="D5" s="367"/>
      <c r="E5" s="367"/>
      <c r="F5" s="367"/>
      <c r="G5" s="399"/>
      <c r="H5" s="399"/>
      <c r="I5" s="399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</row>
    <row r="6" spans="1:36" ht="15" x14ac:dyDescent="0.2">
      <c r="A6" s="365" t="s">
        <v>133</v>
      </c>
      <c r="B6" s="366" t="s">
        <v>134</v>
      </c>
      <c r="C6" s="367"/>
      <c r="D6" s="367"/>
      <c r="E6" s="367"/>
      <c r="F6" s="367"/>
      <c r="G6" s="399"/>
      <c r="H6" s="399"/>
      <c r="I6" s="399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</row>
    <row r="7" spans="1:36" ht="15" x14ac:dyDescent="0.2">
      <c r="A7" s="441" t="s">
        <v>152</v>
      </c>
      <c r="B7" s="366" t="s">
        <v>281</v>
      </c>
      <c r="C7" s="367"/>
      <c r="D7" s="367"/>
      <c r="E7" s="367"/>
      <c r="F7" s="367"/>
      <c r="G7" s="399"/>
      <c r="H7" s="399"/>
      <c r="I7" s="399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7"/>
      <c r="AJ7" s="397"/>
    </row>
    <row r="8" spans="1:36" ht="15" x14ac:dyDescent="0.25">
      <c r="A8" s="359"/>
      <c r="B8" s="442" t="s">
        <v>171</v>
      </c>
      <c r="C8" s="359"/>
      <c r="D8" s="359"/>
      <c r="E8" s="443"/>
      <c r="F8" s="359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</row>
    <row r="9" spans="1:36" ht="9" customHeight="1" x14ac:dyDescent="0.25">
      <c r="A9" s="359"/>
      <c r="B9" s="442"/>
      <c r="C9" s="359"/>
      <c r="D9" s="359"/>
      <c r="E9" s="443"/>
      <c r="F9" s="359"/>
    </row>
    <row r="10" spans="1:36" ht="27" x14ac:dyDescent="0.2">
      <c r="C10" s="444" t="s">
        <v>273</v>
      </c>
      <c r="D10" s="444" t="s">
        <v>274</v>
      </c>
      <c r="E10" s="444" t="s">
        <v>275</v>
      </c>
      <c r="F10" s="444" t="s">
        <v>276</v>
      </c>
      <c r="G10" s="444" t="s">
        <v>277</v>
      </c>
      <c r="H10" s="445" t="s">
        <v>278</v>
      </c>
      <c r="I10" s="444" t="s">
        <v>279</v>
      </c>
      <c r="J10" s="446"/>
    </row>
    <row r="11" spans="1:36" x14ac:dyDescent="0.2">
      <c r="C11" s="452" t="s">
        <v>201</v>
      </c>
      <c r="D11" s="453" t="s">
        <v>293</v>
      </c>
      <c r="E11" s="453" t="s">
        <v>313</v>
      </c>
      <c r="F11" s="454" t="s">
        <v>543</v>
      </c>
      <c r="G11" s="454" t="s">
        <v>543</v>
      </c>
      <c r="H11" s="454">
        <v>620</v>
      </c>
      <c r="I11" s="455">
        <f t="shared" ref="I11:I42" si="0">H11/G11</f>
        <v>1.6939890710382515</v>
      </c>
    </row>
    <row r="12" spans="1:36" x14ac:dyDescent="0.2">
      <c r="C12" s="452" t="s">
        <v>201</v>
      </c>
      <c r="D12" s="453" t="s">
        <v>292</v>
      </c>
      <c r="E12" s="453" t="s">
        <v>304</v>
      </c>
      <c r="F12" s="454" t="s">
        <v>542</v>
      </c>
      <c r="G12" s="454" t="s">
        <v>542</v>
      </c>
      <c r="H12" s="454">
        <v>115</v>
      </c>
      <c r="I12" s="455">
        <f t="shared" si="0"/>
        <v>1.5333333333333334</v>
      </c>
    </row>
    <row r="13" spans="1:36" x14ac:dyDescent="0.2">
      <c r="C13" s="452" t="s">
        <v>201</v>
      </c>
      <c r="D13" s="453" t="s">
        <v>292</v>
      </c>
      <c r="E13" s="453" t="s">
        <v>312</v>
      </c>
      <c r="F13" s="454" t="s">
        <v>548</v>
      </c>
      <c r="G13" s="454" t="s">
        <v>548</v>
      </c>
      <c r="H13" s="454">
        <v>70</v>
      </c>
      <c r="I13" s="455">
        <f t="shared" si="0"/>
        <v>1.4285714285714286</v>
      </c>
    </row>
    <row r="14" spans="1:36" x14ac:dyDescent="0.2">
      <c r="C14" s="452" t="s">
        <v>201</v>
      </c>
      <c r="D14" s="453" t="s">
        <v>292</v>
      </c>
      <c r="E14" s="453" t="s">
        <v>307</v>
      </c>
      <c r="F14" s="454" t="s">
        <v>544</v>
      </c>
      <c r="G14" s="454" t="s">
        <v>544</v>
      </c>
      <c r="H14" s="454">
        <v>89</v>
      </c>
      <c r="I14" s="455">
        <f t="shared" si="0"/>
        <v>1.3484848484848484</v>
      </c>
    </row>
    <row r="15" spans="1:36" x14ac:dyDescent="0.2">
      <c r="C15" s="452" t="s">
        <v>201</v>
      </c>
      <c r="D15" s="453" t="s">
        <v>292</v>
      </c>
      <c r="E15" s="453" t="s">
        <v>311</v>
      </c>
      <c r="F15" s="454" t="s">
        <v>547</v>
      </c>
      <c r="G15" s="454" t="s">
        <v>547</v>
      </c>
      <c r="H15" s="454">
        <v>109</v>
      </c>
      <c r="I15" s="455">
        <f t="shared" si="0"/>
        <v>1.3132530120481927</v>
      </c>
    </row>
    <row r="16" spans="1:36" x14ac:dyDescent="0.2">
      <c r="C16" s="452" t="s">
        <v>201</v>
      </c>
      <c r="D16" s="453" t="s">
        <v>292</v>
      </c>
      <c r="E16" s="453" t="s">
        <v>309</v>
      </c>
      <c r="F16" s="454" t="s">
        <v>545</v>
      </c>
      <c r="G16" s="454" t="s">
        <v>545</v>
      </c>
      <c r="H16" s="454">
        <v>113</v>
      </c>
      <c r="I16" s="455">
        <f t="shared" si="0"/>
        <v>1.2417582417582418</v>
      </c>
    </row>
    <row r="17" spans="3:9" x14ac:dyDescent="0.2">
      <c r="C17" s="452" t="s">
        <v>201</v>
      </c>
      <c r="D17" s="453" t="s">
        <v>292</v>
      </c>
      <c r="E17" s="453" t="s">
        <v>310</v>
      </c>
      <c r="F17" s="454" t="s">
        <v>546</v>
      </c>
      <c r="G17" s="454" t="s">
        <v>546</v>
      </c>
      <c r="H17" s="454">
        <v>63</v>
      </c>
      <c r="I17" s="455">
        <f t="shared" si="0"/>
        <v>1.2352941176470589</v>
      </c>
    </row>
    <row r="18" spans="3:9" x14ac:dyDescent="0.2">
      <c r="C18" s="456" t="s">
        <v>202</v>
      </c>
      <c r="D18" s="457" t="s">
        <v>292</v>
      </c>
      <c r="E18" s="457" t="s">
        <v>332</v>
      </c>
      <c r="F18" s="458" t="s">
        <v>553</v>
      </c>
      <c r="G18" s="458" t="s">
        <v>553</v>
      </c>
      <c r="H18" s="458">
        <v>253</v>
      </c>
      <c r="I18" s="459">
        <f t="shared" si="0"/>
        <v>2.4095238095238094</v>
      </c>
    </row>
    <row r="19" spans="3:9" x14ac:dyDescent="0.2">
      <c r="C19" s="456" t="s">
        <v>202</v>
      </c>
      <c r="D19" s="457" t="s">
        <v>292</v>
      </c>
      <c r="E19" s="457" t="s">
        <v>324</v>
      </c>
      <c r="F19" s="458" t="s">
        <v>549</v>
      </c>
      <c r="G19" s="458" t="s">
        <v>549</v>
      </c>
      <c r="H19" s="458">
        <v>154</v>
      </c>
      <c r="I19" s="459">
        <f t="shared" si="0"/>
        <v>1.7303370786516854</v>
      </c>
    </row>
    <row r="20" spans="3:9" x14ac:dyDescent="0.2">
      <c r="C20" s="456" t="s">
        <v>202</v>
      </c>
      <c r="D20" s="457" t="s">
        <v>292</v>
      </c>
      <c r="E20" s="457" t="s">
        <v>334</v>
      </c>
      <c r="F20" s="458" t="s">
        <v>554</v>
      </c>
      <c r="G20" s="458" t="s">
        <v>554</v>
      </c>
      <c r="H20" s="458">
        <v>230</v>
      </c>
      <c r="I20" s="459">
        <f t="shared" si="0"/>
        <v>1.5862068965517242</v>
      </c>
    </row>
    <row r="21" spans="3:9" x14ac:dyDescent="0.2">
      <c r="C21" s="456" t="s">
        <v>202</v>
      </c>
      <c r="D21" s="457" t="s">
        <v>292</v>
      </c>
      <c r="E21" s="457" t="s">
        <v>330</v>
      </c>
      <c r="F21" s="458" t="s">
        <v>551</v>
      </c>
      <c r="G21" s="458" t="s">
        <v>551</v>
      </c>
      <c r="H21" s="458">
        <v>114</v>
      </c>
      <c r="I21" s="459">
        <f t="shared" si="0"/>
        <v>1.4615384615384615</v>
      </c>
    </row>
    <row r="22" spans="3:9" x14ac:dyDescent="0.2">
      <c r="C22" s="456" t="s">
        <v>202</v>
      </c>
      <c r="D22" s="457" t="s">
        <v>293</v>
      </c>
      <c r="E22" s="457" t="s">
        <v>337</v>
      </c>
      <c r="F22" s="458" t="s">
        <v>555</v>
      </c>
      <c r="G22" s="458" t="s">
        <v>555</v>
      </c>
      <c r="H22" s="458">
        <v>278</v>
      </c>
      <c r="I22" s="459">
        <f t="shared" si="0"/>
        <v>1.4404145077720207</v>
      </c>
    </row>
    <row r="23" spans="3:9" x14ac:dyDescent="0.2">
      <c r="C23" s="456" t="s">
        <v>202</v>
      </c>
      <c r="D23" s="457" t="s">
        <v>292</v>
      </c>
      <c r="E23" s="457" t="s">
        <v>202</v>
      </c>
      <c r="F23" s="458" t="s">
        <v>552</v>
      </c>
      <c r="G23" s="458" t="s">
        <v>552</v>
      </c>
      <c r="H23" s="458">
        <v>259</v>
      </c>
      <c r="I23" s="459">
        <f t="shared" si="0"/>
        <v>1.4</v>
      </c>
    </row>
    <row r="24" spans="3:9" x14ac:dyDescent="0.2">
      <c r="C24" s="456" t="s">
        <v>202</v>
      </c>
      <c r="D24" s="457" t="s">
        <v>292</v>
      </c>
      <c r="E24" s="457" t="s">
        <v>326</v>
      </c>
      <c r="F24" s="458" t="s">
        <v>550</v>
      </c>
      <c r="G24" s="458" t="s">
        <v>550</v>
      </c>
      <c r="H24" s="458">
        <v>156</v>
      </c>
      <c r="I24" s="459">
        <f t="shared" si="0"/>
        <v>1.3448275862068966</v>
      </c>
    </row>
    <row r="25" spans="3:9" x14ac:dyDescent="0.2">
      <c r="C25" s="452" t="s">
        <v>203</v>
      </c>
      <c r="D25" s="453" t="s">
        <v>292</v>
      </c>
      <c r="E25" s="453" t="s">
        <v>350</v>
      </c>
      <c r="F25" s="454" t="s">
        <v>559</v>
      </c>
      <c r="G25" s="454" t="s">
        <v>559</v>
      </c>
      <c r="H25" s="454">
        <v>369</v>
      </c>
      <c r="I25" s="455">
        <f t="shared" si="0"/>
        <v>2.0499999999999998</v>
      </c>
    </row>
    <row r="26" spans="3:9" x14ac:dyDescent="0.2">
      <c r="C26" s="452" t="s">
        <v>203</v>
      </c>
      <c r="D26" s="453" t="s">
        <v>293</v>
      </c>
      <c r="E26" s="453" t="s">
        <v>361</v>
      </c>
      <c r="F26" s="454" t="s">
        <v>566</v>
      </c>
      <c r="G26" s="454" t="s">
        <v>566</v>
      </c>
      <c r="H26" s="454">
        <v>359</v>
      </c>
      <c r="I26" s="455">
        <f t="shared" si="0"/>
        <v>1.8316326530612246</v>
      </c>
    </row>
    <row r="27" spans="3:9" x14ac:dyDescent="0.2">
      <c r="C27" s="452" t="s">
        <v>203</v>
      </c>
      <c r="D27" s="453" t="s">
        <v>292</v>
      </c>
      <c r="E27" s="453" t="s">
        <v>356</v>
      </c>
      <c r="F27" s="454" t="s">
        <v>568</v>
      </c>
      <c r="G27" s="454" t="s">
        <v>568</v>
      </c>
      <c r="H27" s="454">
        <v>376</v>
      </c>
      <c r="I27" s="455">
        <f t="shared" si="0"/>
        <v>1.6936936936936937</v>
      </c>
    </row>
    <row r="28" spans="3:9" x14ac:dyDescent="0.2">
      <c r="C28" s="452" t="s">
        <v>203</v>
      </c>
      <c r="D28" s="453" t="s">
        <v>293</v>
      </c>
      <c r="E28" s="453" t="s">
        <v>357</v>
      </c>
      <c r="F28" s="454" t="s">
        <v>562</v>
      </c>
      <c r="G28" s="454" t="s">
        <v>562</v>
      </c>
      <c r="H28" s="454">
        <v>300</v>
      </c>
      <c r="I28" s="455">
        <f t="shared" si="0"/>
        <v>1.5384615384615385</v>
      </c>
    </row>
    <row r="29" spans="3:9" x14ac:dyDescent="0.2">
      <c r="C29" s="452" t="s">
        <v>203</v>
      </c>
      <c r="D29" s="453" t="s">
        <v>293</v>
      </c>
      <c r="E29" s="453" t="s">
        <v>363</v>
      </c>
      <c r="F29" s="454" t="s">
        <v>565</v>
      </c>
      <c r="G29" s="454" t="s">
        <v>565</v>
      </c>
      <c r="H29" s="454">
        <v>875</v>
      </c>
      <c r="I29" s="455">
        <f t="shared" si="0"/>
        <v>1.493174061433447</v>
      </c>
    </row>
    <row r="30" spans="3:9" x14ac:dyDescent="0.2">
      <c r="C30" s="452" t="s">
        <v>203</v>
      </c>
      <c r="D30" s="453" t="s">
        <v>292</v>
      </c>
      <c r="E30" s="453" t="s">
        <v>347</v>
      </c>
      <c r="F30" s="454" t="s">
        <v>556</v>
      </c>
      <c r="G30" s="454" t="s">
        <v>556</v>
      </c>
      <c r="H30" s="454">
        <v>451</v>
      </c>
      <c r="I30" s="455">
        <f t="shared" si="0"/>
        <v>1.4690553745928339</v>
      </c>
    </row>
    <row r="31" spans="3:9" x14ac:dyDescent="0.2">
      <c r="C31" s="452" t="s">
        <v>203</v>
      </c>
      <c r="D31" s="453" t="s">
        <v>292</v>
      </c>
      <c r="E31" s="453" t="s">
        <v>352</v>
      </c>
      <c r="F31" s="454" t="s">
        <v>560</v>
      </c>
      <c r="G31" s="454" t="s">
        <v>560</v>
      </c>
      <c r="H31" s="454">
        <v>558</v>
      </c>
      <c r="I31" s="455">
        <f t="shared" si="0"/>
        <v>1.4493506493506494</v>
      </c>
    </row>
    <row r="32" spans="3:9" x14ac:dyDescent="0.2">
      <c r="C32" s="452" t="s">
        <v>203</v>
      </c>
      <c r="D32" s="453" t="s">
        <v>292</v>
      </c>
      <c r="E32" s="453" t="s">
        <v>354</v>
      </c>
      <c r="F32" s="454" t="s">
        <v>561</v>
      </c>
      <c r="G32" s="454" t="s">
        <v>561</v>
      </c>
      <c r="H32" s="454">
        <v>234</v>
      </c>
      <c r="I32" s="455">
        <f t="shared" si="0"/>
        <v>1.4444444444444444</v>
      </c>
    </row>
    <row r="33" spans="3:9" x14ac:dyDescent="0.2">
      <c r="C33" s="452" t="s">
        <v>203</v>
      </c>
      <c r="D33" s="453" t="s">
        <v>292</v>
      </c>
      <c r="E33" s="453" t="s">
        <v>349</v>
      </c>
      <c r="F33" s="454" t="s">
        <v>558</v>
      </c>
      <c r="G33" s="454" t="s">
        <v>558</v>
      </c>
      <c r="H33" s="454">
        <v>167</v>
      </c>
      <c r="I33" s="455">
        <f t="shared" si="0"/>
        <v>1.4273504273504274</v>
      </c>
    </row>
    <row r="34" spans="3:9" x14ac:dyDescent="0.2">
      <c r="C34" s="452" t="s">
        <v>203</v>
      </c>
      <c r="D34" s="453" t="s">
        <v>292</v>
      </c>
      <c r="E34" s="453" t="s">
        <v>348</v>
      </c>
      <c r="F34" s="454" t="s">
        <v>557</v>
      </c>
      <c r="G34" s="454" t="s">
        <v>557</v>
      </c>
      <c r="H34" s="454">
        <v>280</v>
      </c>
      <c r="I34" s="455">
        <f t="shared" si="0"/>
        <v>1.386138613861386</v>
      </c>
    </row>
    <row r="35" spans="3:9" x14ac:dyDescent="0.2">
      <c r="C35" s="452" t="s">
        <v>203</v>
      </c>
      <c r="D35" s="453" t="s">
        <v>293</v>
      </c>
      <c r="E35" s="453" t="s">
        <v>359</v>
      </c>
      <c r="F35" s="454" t="s">
        <v>563</v>
      </c>
      <c r="G35" s="454" t="s">
        <v>563</v>
      </c>
      <c r="H35" s="454">
        <v>310</v>
      </c>
      <c r="I35" s="455">
        <f t="shared" si="0"/>
        <v>1.3362068965517242</v>
      </c>
    </row>
    <row r="36" spans="3:9" x14ac:dyDescent="0.2">
      <c r="C36" s="452" t="s">
        <v>203</v>
      </c>
      <c r="D36" s="453" t="s">
        <v>293</v>
      </c>
      <c r="E36" s="453" t="s">
        <v>362</v>
      </c>
      <c r="F36" s="454" t="s">
        <v>567</v>
      </c>
      <c r="G36" s="454" t="s">
        <v>567</v>
      </c>
      <c r="H36" s="454">
        <v>246</v>
      </c>
      <c r="I36" s="455">
        <f t="shared" si="0"/>
        <v>1.23</v>
      </c>
    </row>
    <row r="37" spans="3:9" x14ac:dyDescent="0.2">
      <c r="C37" s="452" t="s">
        <v>203</v>
      </c>
      <c r="D37" s="453" t="s">
        <v>293</v>
      </c>
      <c r="E37" s="453" t="s">
        <v>360</v>
      </c>
      <c r="F37" s="454" t="s">
        <v>564</v>
      </c>
      <c r="G37" s="454" t="s">
        <v>564</v>
      </c>
      <c r="H37" s="454">
        <v>541</v>
      </c>
      <c r="I37" s="455">
        <f t="shared" si="0"/>
        <v>1.2048997772828507</v>
      </c>
    </row>
    <row r="38" spans="3:9" x14ac:dyDescent="0.2">
      <c r="C38" s="456" t="s">
        <v>204</v>
      </c>
      <c r="D38" s="457" t="s">
        <v>292</v>
      </c>
      <c r="E38" s="457" t="s">
        <v>376</v>
      </c>
      <c r="F38" s="458" t="s">
        <v>570</v>
      </c>
      <c r="G38" s="458" t="s">
        <v>570</v>
      </c>
      <c r="H38" s="458">
        <v>59</v>
      </c>
      <c r="I38" s="459">
        <f t="shared" si="0"/>
        <v>1.6388888888888888</v>
      </c>
    </row>
    <row r="39" spans="3:9" x14ac:dyDescent="0.2">
      <c r="C39" s="456" t="s">
        <v>204</v>
      </c>
      <c r="D39" s="457" t="s">
        <v>292</v>
      </c>
      <c r="E39" s="457" t="s">
        <v>378</v>
      </c>
      <c r="F39" s="458" t="s">
        <v>572</v>
      </c>
      <c r="G39" s="458" t="s">
        <v>572</v>
      </c>
      <c r="H39" s="458">
        <v>30</v>
      </c>
      <c r="I39" s="459">
        <f t="shared" si="0"/>
        <v>1.4285714285714286</v>
      </c>
    </row>
    <row r="40" spans="3:9" x14ac:dyDescent="0.2">
      <c r="C40" s="456" t="s">
        <v>204</v>
      </c>
      <c r="D40" s="457" t="s">
        <v>292</v>
      </c>
      <c r="E40" s="457" t="s">
        <v>377</v>
      </c>
      <c r="F40" s="458" t="s">
        <v>571</v>
      </c>
      <c r="G40" s="458" t="s">
        <v>571</v>
      </c>
      <c r="H40" s="458">
        <v>893</v>
      </c>
      <c r="I40" s="459">
        <f t="shared" si="0"/>
        <v>1.2979651162790697</v>
      </c>
    </row>
    <row r="41" spans="3:9" x14ac:dyDescent="0.2">
      <c r="C41" s="456" t="s">
        <v>204</v>
      </c>
      <c r="D41" s="457" t="s">
        <v>292</v>
      </c>
      <c r="E41" s="457" t="s">
        <v>375</v>
      </c>
      <c r="F41" s="458" t="s">
        <v>563</v>
      </c>
      <c r="G41" s="458" t="s">
        <v>563</v>
      </c>
      <c r="H41" s="458">
        <v>301</v>
      </c>
      <c r="I41" s="459">
        <f t="shared" si="0"/>
        <v>1.2974137931034482</v>
      </c>
    </row>
    <row r="42" spans="3:9" x14ac:dyDescent="0.2">
      <c r="C42" s="456" t="s">
        <v>204</v>
      </c>
      <c r="D42" s="457" t="s">
        <v>292</v>
      </c>
      <c r="E42" s="457" t="s">
        <v>382</v>
      </c>
      <c r="F42" s="458" t="s">
        <v>574</v>
      </c>
      <c r="G42" s="458" t="s">
        <v>574</v>
      </c>
      <c r="H42" s="458">
        <v>174</v>
      </c>
      <c r="I42" s="459">
        <f t="shared" si="0"/>
        <v>1.2700729927007299</v>
      </c>
    </row>
    <row r="43" spans="3:9" x14ac:dyDescent="0.2">
      <c r="C43" s="456" t="s">
        <v>204</v>
      </c>
      <c r="D43" s="457" t="s">
        <v>293</v>
      </c>
      <c r="E43" s="457" t="s">
        <v>387</v>
      </c>
      <c r="F43" s="458" t="s">
        <v>573</v>
      </c>
      <c r="G43" s="458" t="s">
        <v>573</v>
      </c>
      <c r="H43" s="458">
        <v>299</v>
      </c>
      <c r="I43" s="459">
        <f t="shared" ref="I43:I74" si="1">H43/G43</f>
        <v>1.2616033755274261</v>
      </c>
    </row>
    <row r="44" spans="3:9" x14ac:dyDescent="0.2">
      <c r="C44" s="456" t="s">
        <v>204</v>
      </c>
      <c r="D44" s="457" t="s">
        <v>293</v>
      </c>
      <c r="E44" s="457" t="s">
        <v>385</v>
      </c>
      <c r="F44" s="458" t="s">
        <v>569</v>
      </c>
      <c r="G44" s="458" t="s">
        <v>569</v>
      </c>
      <c r="H44" s="458">
        <v>469</v>
      </c>
      <c r="I44" s="459">
        <f t="shared" si="1"/>
        <v>1.2087628865979381</v>
      </c>
    </row>
    <row r="45" spans="3:9" x14ac:dyDescent="0.2">
      <c r="C45" s="452" t="s">
        <v>205</v>
      </c>
      <c r="D45" s="453" t="s">
        <v>292</v>
      </c>
      <c r="E45" s="453" t="s">
        <v>395</v>
      </c>
      <c r="F45" s="454" t="s">
        <v>579</v>
      </c>
      <c r="G45" s="454" t="s">
        <v>579</v>
      </c>
      <c r="H45" s="454">
        <v>597</v>
      </c>
      <c r="I45" s="455">
        <f t="shared" si="1"/>
        <v>1.6446280991735538</v>
      </c>
    </row>
    <row r="46" spans="3:9" x14ac:dyDescent="0.2">
      <c r="C46" s="452" t="s">
        <v>205</v>
      </c>
      <c r="D46" s="453" t="s">
        <v>293</v>
      </c>
      <c r="E46" s="453" t="s">
        <v>400</v>
      </c>
      <c r="F46" s="454" t="s">
        <v>580</v>
      </c>
      <c r="G46" s="454" t="s">
        <v>580</v>
      </c>
      <c r="H46" s="454">
        <v>626</v>
      </c>
      <c r="I46" s="455">
        <f t="shared" si="1"/>
        <v>1.5848101265822785</v>
      </c>
    </row>
    <row r="47" spans="3:9" x14ac:dyDescent="0.2">
      <c r="C47" s="452" t="s">
        <v>205</v>
      </c>
      <c r="D47" s="453" t="s">
        <v>293</v>
      </c>
      <c r="E47" s="453" t="s">
        <v>399</v>
      </c>
      <c r="F47" s="454" t="s">
        <v>578</v>
      </c>
      <c r="G47" s="454" t="s">
        <v>578</v>
      </c>
      <c r="H47" s="454">
        <v>1824</v>
      </c>
      <c r="I47" s="455">
        <f t="shared" si="1"/>
        <v>1.5238095238095237</v>
      </c>
    </row>
    <row r="48" spans="3:9" x14ac:dyDescent="0.2">
      <c r="C48" s="452" t="s">
        <v>205</v>
      </c>
      <c r="D48" s="453" t="s">
        <v>293</v>
      </c>
      <c r="E48" s="453" t="s">
        <v>396</v>
      </c>
      <c r="F48" s="454" t="s">
        <v>575</v>
      </c>
      <c r="G48" s="454" t="s">
        <v>575</v>
      </c>
      <c r="H48" s="454">
        <v>901</v>
      </c>
      <c r="I48" s="455">
        <f t="shared" si="1"/>
        <v>1.4722222222222223</v>
      </c>
    </row>
    <row r="49" spans="3:9" x14ac:dyDescent="0.2">
      <c r="C49" s="452" t="s">
        <v>205</v>
      </c>
      <c r="D49" s="453" t="s">
        <v>293</v>
      </c>
      <c r="E49" s="453" t="s">
        <v>397</v>
      </c>
      <c r="F49" s="454" t="s">
        <v>576</v>
      </c>
      <c r="G49" s="454" t="s">
        <v>576</v>
      </c>
      <c r="H49" s="454">
        <v>600</v>
      </c>
      <c r="I49" s="455">
        <f t="shared" si="1"/>
        <v>1.4285714285714286</v>
      </c>
    </row>
    <row r="50" spans="3:9" x14ac:dyDescent="0.2">
      <c r="C50" s="452" t="s">
        <v>205</v>
      </c>
      <c r="D50" s="453" t="s">
        <v>292</v>
      </c>
      <c r="E50" s="453" t="s">
        <v>394</v>
      </c>
      <c r="F50" s="454" t="s">
        <v>577</v>
      </c>
      <c r="G50" s="454" t="s">
        <v>577</v>
      </c>
      <c r="H50" s="454">
        <v>779</v>
      </c>
      <c r="I50" s="455">
        <f t="shared" si="1"/>
        <v>1.3595113438045374</v>
      </c>
    </row>
    <row r="51" spans="3:9" x14ac:dyDescent="0.2">
      <c r="C51" s="456" t="s">
        <v>618</v>
      </c>
      <c r="D51" s="457" t="s">
        <v>293</v>
      </c>
      <c r="E51" s="457" t="s">
        <v>493</v>
      </c>
      <c r="F51" s="458" t="s">
        <v>623</v>
      </c>
      <c r="G51" s="458" t="s">
        <v>623</v>
      </c>
      <c r="H51" s="458">
        <v>138</v>
      </c>
      <c r="I51" s="459">
        <f t="shared" si="1"/>
        <v>2.5555555555555554</v>
      </c>
    </row>
    <row r="52" spans="3:9" x14ac:dyDescent="0.2">
      <c r="C52" s="456" t="s">
        <v>618</v>
      </c>
      <c r="D52" s="457" t="s">
        <v>296</v>
      </c>
      <c r="E52" s="457" t="s">
        <v>493</v>
      </c>
      <c r="F52" s="458" t="s">
        <v>622</v>
      </c>
      <c r="G52" s="458" t="s">
        <v>622</v>
      </c>
      <c r="H52" s="458">
        <v>255</v>
      </c>
      <c r="I52" s="459">
        <f t="shared" si="1"/>
        <v>2.2972972972972974</v>
      </c>
    </row>
    <row r="53" spans="3:9" x14ac:dyDescent="0.2">
      <c r="C53" s="456" t="s">
        <v>618</v>
      </c>
      <c r="D53" s="457" t="s">
        <v>293</v>
      </c>
      <c r="E53" s="457" t="s">
        <v>484</v>
      </c>
      <c r="F53" s="458" t="s">
        <v>621</v>
      </c>
      <c r="G53" s="458" t="s">
        <v>621</v>
      </c>
      <c r="H53" s="458">
        <v>457</v>
      </c>
      <c r="I53" s="459">
        <f t="shared" si="1"/>
        <v>2.1658767772511847</v>
      </c>
    </row>
    <row r="54" spans="3:9" x14ac:dyDescent="0.2">
      <c r="C54" s="456" t="s">
        <v>618</v>
      </c>
      <c r="D54" s="457" t="s">
        <v>293</v>
      </c>
      <c r="E54" s="457" t="s">
        <v>483</v>
      </c>
      <c r="F54" s="458" t="s">
        <v>589</v>
      </c>
      <c r="G54" s="458" t="s">
        <v>589</v>
      </c>
      <c r="H54" s="458">
        <v>463</v>
      </c>
      <c r="I54" s="459">
        <f t="shared" si="1"/>
        <v>1.7406015037593985</v>
      </c>
    </row>
    <row r="55" spans="3:9" x14ac:dyDescent="0.2">
      <c r="C55" s="456" t="s">
        <v>618</v>
      </c>
      <c r="D55" s="457" t="s">
        <v>292</v>
      </c>
      <c r="E55" s="457" t="s">
        <v>489</v>
      </c>
      <c r="F55" s="458" t="s">
        <v>553</v>
      </c>
      <c r="G55" s="458" t="s">
        <v>553</v>
      </c>
      <c r="H55" s="458">
        <v>166</v>
      </c>
      <c r="I55" s="459">
        <f t="shared" si="1"/>
        <v>1.5809523809523809</v>
      </c>
    </row>
    <row r="56" spans="3:9" x14ac:dyDescent="0.2">
      <c r="C56" s="456" t="s">
        <v>618</v>
      </c>
      <c r="D56" s="457" t="s">
        <v>293</v>
      </c>
      <c r="E56" s="457" t="s">
        <v>494</v>
      </c>
      <c r="F56" s="458" t="s">
        <v>627</v>
      </c>
      <c r="G56" s="458" t="s">
        <v>627</v>
      </c>
      <c r="H56" s="458">
        <v>158</v>
      </c>
      <c r="I56" s="459">
        <f t="shared" si="1"/>
        <v>1.5339805825242718</v>
      </c>
    </row>
    <row r="57" spans="3:9" x14ac:dyDescent="0.2">
      <c r="C57" s="456" t="s">
        <v>618</v>
      </c>
      <c r="D57" s="457" t="s">
        <v>292</v>
      </c>
      <c r="E57" s="457" t="s">
        <v>482</v>
      </c>
      <c r="F57" s="458" t="s">
        <v>619</v>
      </c>
      <c r="G57" s="458" t="s">
        <v>619</v>
      </c>
      <c r="H57" s="458">
        <v>197</v>
      </c>
      <c r="I57" s="459">
        <f t="shared" si="1"/>
        <v>1.5153846153846153</v>
      </c>
    </row>
    <row r="58" spans="3:9" x14ac:dyDescent="0.2">
      <c r="C58" s="456" t="s">
        <v>618</v>
      </c>
      <c r="D58" s="457" t="s">
        <v>292</v>
      </c>
      <c r="E58" s="457" t="s">
        <v>490</v>
      </c>
      <c r="F58" s="458" t="s">
        <v>625</v>
      </c>
      <c r="G58" s="458" t="s">
        <v>625</v>
      </c>
      <c r="H58" s="458">
        <v>4</v>
      </c>
      <c r="I58" s="459">
        <f t="shared" si="1"/>
        <v>1.3333333333333333</v>
      </c>
    </row>
    <row r="59" spans="3:9" x14ac:dyDescent="0.2">
      <c r="C59" s="456" t="s">
        <v>618</v>
      </c>
      <c r="D59" s="457" t="s">
        <v>296</v>
      </c>
      <c r="E59" s="457" t="s">
        <v>494</v>
      </c>
      <c r="F59" s="458" t="s">
        <v>626</v>
      </c>
      <c r="G59" s="458" t="s">
        <v>626</v>
      </c>
      <c r="H59" s="458">
        <v>237</v>
      </c>
      <c r="I59" s="459">
        <f t="shared" si="1"/>
        <v>1.3314606741573034</v>
      </c>
    </row>
    <row r="60" spans="3:9" x14ac:dyDescent="0.2">
      <c r="C60" s="456" t="s">
        <v>618</v>
      </c>
      <c r="D60" s="457" t="s">
        <v>296</v>
      </c>
      <c r="E60" s="457" t="s">
        <v>484</v>
      </c>
      <c r="F60" s="458" t="s">
        <v>620</v>
      </c>
      <c r="G60" s="458" t="s">
        <v>620</v>
      </c>
      <c r="H60" s="458">
        <v>474</v>
      </c>
      <c r="I60" s="459">
        <f t="shared" si="1"/>
        <v>1.3240223463687151</v>
      </c>
    </row>
    <row r="61" spans="3:9" x14ac:dyDescent="0.2">
      <c r="C61" s="456" t="s">
        <v>618</v>
      </c>
      <c r="D61" s="457" t="s">
        <v>293</v>
      </c>
      <c r="E61" s="457" t="s">
        <v>485</v>
      </c>
      <c r="F61" s="458" t="s">
        <v>624</v>
      </c>
      <c r="G61" s="458" t="s">
        <v>624</v>
      </c>
      <c r="H61" s="458">
        <v>393</v>
      </c>
      <c r="I61" s="459">
        <f t="shared" si="1"/>
        <v>1.267741935483871</v>
      </c>
    </row>
    <row r="62" spans="3:9" x14ac:dyDescent="0.2">
      <c r="C62" s="452" t="s">
        <v>206</v>
      </c>
      <c r="D62" s="453" t="s">
        <v>323</v>
      </c>
      <c r="E62" s="453" t="s">
        <v>420</v>
      </c>
      <c r="F62" s="454" t="s">
        <v>584</v>
      </c>
      <c r="G62" s="454" t="s">
        <v>584</v>
      </c>
      <c r="H62" s="454">
        <v>98</v>
      </c>
      <c r="I62" s="455">
        <f t="shared" si="1"/>
        <v>2.0416666666666665</v>
      </c>
    </row>
    <row r="63" spans="3:9" x14ac:dyDescent="0.2">
      <c r="C63" s="452" t="s">
        <v>206</v>
      </c>
      <c r="D63" s="453" t="s">
        <v>292</v>
      </c>
      <c r="E63" s="453" t="s">
        <v>408</v>
      </c>
      <c r="F63" s="454" t="s">
        <v>585</v>
      </c>
      <c r="G63" s="454" t="s">
        <v>585</v>
      </c>
      <c r="H63" s="454">
        <v>940</v>
      </c>
      <c r="I63" s="455">
        <f t="shared" si="1"/>
        <v>1.5851602023608768</v>
      </c>
    </row>
    <row r="64" spans="3:9" x14ac:dyDescent="0.2">
      <c r="C64" s="452" t="s">
        <v>206</v>
      </c>
      <c r="D64" s="453" t="s">
        <v>292</v>
      </c>
      <c r="E64" s="453" t="s">
        <v>412</v>
      </c>
      <c r="F64" s="454" t="s">
        <v>588</v>
      </c>
      <c r="G64" s="454" t="s">
        <v>588</v>
      </c>
      <c r="H64" s="454">
        <v>917</v>
      </c>
      <c r="I64" s="455">
        <f t="shared" si="1"/>
        <v>1.5621805792163543</v>
      </c>
    </row>
    <row r="65" spans="3:9" x14ac:dyDescent="0.2">
      <c r="C65" s="452" t="s">
        <v>206</v>
      </c>
      <c r="D65" s="453" t="s">
        <v>293</v>
      </c>
      <c r="E65" s="453" t="s">
        <v>413</v>
      </c>
      <c r="F65" s="454" t="s">
        <v>583</v>
      </c>
      <c r="G65" s="454" t="s">
        <v>583</v>
      </c>
      <c r="H65" s="454">
        <v>2155</v>
      </c>
      <c r="I65" s="455">
        <f t="shared" si="1"/>
        <v>1.5349002849002849</v>
      </c>
    </row>
    <row r="66" spans="3:9" x14ac:dyDescent="0.2">
      <c r="C66" s="452" t="s">
        <v>206</v>
      </c>
      <c r="D66" s="453" t="s">
        <v>292</v>
      </c>
      <c r="E66" s="453" t="s">
        <v>406</v>
      </c>
      <c r="F66" s="454" t="s">
        <v>581</v>
      </c>
      <c r="G66" s="454" t="s">
        <v>581</v>
      </c>
      <c r="H66" s="454">
        <v>765</v>
      </c>
      <c r="I66" s="455">
        <f t="shared" si="1"/>
        <v>1.53</v>
      </c>
    </row>
    <row r="67" spans="3:9" x14ac:dyDescent="0.2">
      <c r="C67" s="452" t="s">
        <v>206</v>
      </c>
      <c r="D67" s="453" t="s">
        <v>293</v>
      </c>
      <c r="E67" s="453" t="s">
        <v>414</v>
      </c>
      <c r="F67" s="454" t="s">
        <v>560</v>
      </c>
      <c r="G67" s="454" t="s">
        <v>560</v>
      </c>
      <c r="H67" s="454">
        <v>584</v>
      </c>
      <c r="I67" s="455">
        <f t="shared" si="1"/>
        <v>1.5168831168831169</v>
      </c>
    </row>
    <row r="68" spans="3:9" x14ac:dyDescent="0.2">
      <c r="C68" s="452" t="s">
        <v>206</v>
      </c>
      <c r="D68" s="453" t="s">
        <v>292</v>
      </c>
      <c r="E68" s="453" t="s">
        <v>409</v>
      </c>
      <c r="F68" s="454" t="s">
        <v>586</v>
      </c>
      <c r="G68" s="454" t="s">
        <v>586</v>
      </c>
      <c r="H68" s="454">
        <v>800</v>
      </c>
      <c r="I68" s="455">
        <f t="shared" si="1"/>
        <v>1.3816925734024179</v>
      </c>
    </row>
    <row r="69" spans="3:9" x14ac:dyDescent="0.2">
      <c r="C69" s="452" t="s">
        <v>206</v>
      </c>
      <c r="D69" s="453" t="s">
        <v>292</v>
      </c>
      <c r="E69" s="453" t="s">
        <v>407</v>
      </c>
      <c r="F69" s="454" t="s">
        <v>582</v>
      </c>
      <c r="G69" s="454" t="s">
        <v>582</v>
      </c>
      <c r="H69" s="454">
        <v>3806</v>
      </c>
      <c r="I69" s="455">
        <f t="shared" si="1"/>
        <v>1.3321666083304164</v>
      </c>
    </row>
    <row r="70" spans="3:9" x14ac:dyDescent="0.2">
      <c r="C70" s="452" t="s">
        <v>206</v>
      </c>
      <c r="D70" s="453" t="s">
        <v>292</v>
      </c>
      <c r="E70" s="453" t="s">
        <v>410</v>
      </c>
      <c r="F70" s="454" t="s">
        <v>587</v>
      </c>
      <c r="G70" s="454" t="s">
        <v>587</v>
      </c>
      <c r="H70" s="454">
        <v>621</v>
      </c>
      <c r="I70" s="455">
        <f t="shared" si="1"/>
        <v>1.2857142857142858</v>
      </c>
    </row>
    <row r="71" spans="3:9" x14ac:dyDescent="0.2">
      <c r="C71" s="456" t="s">
        <v>207</v>
      </c>
      <c r="D71" s="457" t="s">
        <v>292</v>
      </c>
      <c r="E71" s="457" t="s">
        <v>429</v>
      </c>
      <c r="F71" s="458" t="s">
        <v>595</v>
      </c>
      <c r="G71" s="458" t="s">
        <v>595</v>
      </c>
      <c r="H71" s="458">
        <v>96</v>
      </c>
      <c r="I71" s="459">
        <f t="shared" si="1"/>
        <v>2.4</v>
      </c>
    </row>
    <row r="72" spans="3:9" x14ac:dyDescent="0.2">
      <c r="C72" s="456" t="s">
        <v>207</v>
      </c>
      <c r="D72" s="457" t="s">
        <v>292</v>
      </c>
      <c r="E72" s="457" t="s">
        <v>433</v>
      </c>
      <c r="F72" s="458" t="s">
        <v>601</v>
      </c>
      <c r="G72" s="458" t="s">
        <v>601</v>
      </c>
      <c r="H72" s="458">
        <v>156</v>
      </c>
      <c r="I72" s="459">
        <f t="shared" si="1"/>
        <v>1.8352941176470587</v>
      </c>
    </row>
    <row r="73" spans="3:9" x14ac:dyDescent="0.2">
      <c r="C73" s="456" t="s">
        <v>207</v>
      </c>
      <c r="D73" s="457" t="s">
        <v>292</v>
      </c>
      <c r="E73" s="457" t="s">
        <v>428</v>
      </c>
      <c r="F73" s="458" t="s">
        <v>594</v>
      </c>
      <c r="G73" s="458" t="s">
        <v>594</v>
      </c>
      <c r="H73" s="458">
        <v>71</v>
      </c>
      <c r="I73" s="459">
        <f t="shared" si="1"/>
        <v>1.8205128205128205</v>
      </c>
    </row>
    <row r="74" spans="3:9" x14ac:dyDescent="0.2">
      <c r="C74" s="456" t="s">
        <v>207</v>
      </c>
      <c r="D74" s="457" t="s">
        <v>292</v>
      </c>
      <c r="E74" s="457" t="s">
        <v>430</v>
      </c>
      <c r="F74" s="458" t="s">
        <v>596</v>
      </c>
      <c r="G74" s="458" t="s">
        <v>596</v>
      </c>
      <c r="H74" s="458">
        <v>128</v>
      </c>
      <c r="I74" s="459">
        <f t="shared" si="1"/>
        <v>1.8028169014084507</v>
      </c>
    </row>
    <row r="75" spans="3:9" x14ac:dyDescent="0.2">
      <c r="C75" s="456" t="s">
        <v>207</v>
      </c>
      <c r="D75" s="457" t="s">
        <v>292</v>
      </c>
      <c r="E75" s="457" t="s">
        <v>426</v>
      </c>
      <c r="F75" s="458" t="s">
        <v>593</v>
      </c>
      <c r="G75" s="458" t="s">
        <v>593</v>
      </c>
      <c r="H75" s="458">
        <v>79</v>
      </c>
      <c r="I75" s="459">
        <f t="shared" ref="I75:I102" si="2">H75/G75</f>
        <v>1.7173913043478262</v>
      </c>
    </row>
    <row r="76" spans="3:9" x14ac:dyDescent="0.2">
      <c r="C76" s="456" t="s">
        <v>207</v>
      </c>
      <c r="D76" s="457" t="s">
        <v>292</v>
      </c>
      <c r="E76" s="457" t="s">
        <v>427</v>
      </c>
      <c r="F76" s="458" t="s">
        <v>584</v>
      </c>
      <c r="G76" s="458" t="s">
        <v>584</v>
      </c>
      <c r="H76" s="458">
        <v>81</v>
      </c>
      <c r="I76" s="459">
        <f t="shared" si="2"/>
        <v>1.6875</v>
      </c>
    </row>
    <row r="77" spans="3:9" x14ac:dyDescent="0.2">
      <c r="C77" s="456" t="s">
        <v>207</v>
      </c>
      <c r="D77" s="457" t="s">
        <v>292</v>
      </c>
      <c r="E77" s="457" t="s">
        <v>434</v>
      </c>
      <c r="F77" s="458" t="s">
        <v>602</v>
      </c>
      <c r="G77" s="458" t="s">
        <v>602</v>
      </c>
      <c r="H77" s="458">
        <v>87</v>
      </c>
      <c r="I77" s="459">
        <f t="shared" si="2"/>
        <v>1.6730769230769231</v>
      </c>
    </row>
    <row r="78" spans="3:9" x14ac:dyDescent="0.2">
      <c r="C78" s="456" t="s">
        <v>207</v>
      </c>
      <c r="D78" s="457" t="s">
        <v>292</v>
      </c>
      <c r="E78" s="457" t="s">
        <v>425</v>
      </c>
      <c r="F78" s="458" t="s">
        <v>592</v>
      </c>
      <c r="G78" s="458" t="s">
        <v>592</v>
      </c>
      <c r="H78" s="458">
        <v>420</v>
      </c>
      <c r="I78" s="459">
        <f t="shared" si="2"/>
        <v>1.5613382899628252</v>
      </c>
    </row>
    <row r="79" spans="3:9" x14ac:dyDescent="0.2">
      <c r="C79" s="456" t="s">
        <v>207</v>
      </c>
      <c r="D79" s="457" t="s">
        <v>293</v>
      </c>
      <c r="E79" s="457" t="s">
        <v>435</v>
      </c>
      <c r="F79" s="458" t="s">
        <v>598</v>
      </c>
      <c r="G79" s="458" t="s">
        <v>598</v>
      </c>
      <c r="H79" s="458">
        <v>306</v>
      </c>
      <c r="I79" s="459">
        <f t="shared" si="2"/>
        <v>1.5454545454545454</v>
      </c>
    </row>
    <row r="80" spans="3:9" x14ac:dyDescent="0.2">
      <c r="C80" s="456" t="s">
        <v>207</v>
      </c>
      <c r="D80" s="457" t="s">
        <v>292</v>
      </c>
      <c r="E80" s="457" t="s">
        <v>423</v>
      </c>
      <c r="F80" s="458" t="s">
        <v>589</v>
      </c>
      <c r="G80" s="458" t="s">
        <v>590</v>
      </c>
      <c r="H80" s="458">
        <v>364</v>
      </c>
      <c r="I80" s="459">
        <f t="shared" si="2"/>
        <v>1.5230125523012552</v>
      </c>
    </row>
    <row r="81" spans="3:9" x14ac:dyDescent="0.2">
      <c r="C81" s="456" t="s">
        <v>207</v>
      </c>
      <c r="D81" s="457" t="s">
        <v>292</v>
      </c>
      <c r="E81" s="457" t="s">
        <v>424</v>
      </c>
      <c r="F81" s="458" t="s">
        <v>591</v>
      </c>
      <c r="G81" s="458" t="s">
        <v>591</v>
      </c>
      <c r="H81" s="458">
        <v>375</v>
      </c>
      <c r="I81" s="459">
        <f t="shared" si="2"/>
        <v>1.4763779527559056</v>
      </c>
    </row>
    <row r="82" spans="3:9" x14ac:dyDescent="0.2">
      <c r="C82" s="456" t="s">
        <v>207</v>
      </c>
      <c r="D82" s="457" t="s">
        <v>292</v>
      </c>
      <c r="E82" s="457" t="s">
        <v>432</v>
      </c>
      <c r="F82" s="458" t="s">
        <v>600</v>
      </c>
      <c r="G82" s="458" t="s">
        <v>600</v>
      </c>
      <c r="H82" s="458">
        <v>128</v>
      </c>
      <c r="I82" s="459">
        <f t="shared" si="2"/>
        <v>1.3913043478260869</v>
      </c>
    </row>
    <row r="83" spans="3:9" x14ac:dyDescent="0.2">
      <c r="C83" s="456" t="s">
        <v>207</v>
      </c>
      <c r="D83" s="457" t="s">
        <v>293</v>
      </c>
      <c r="E83" s="457" t="s">
        <v>437</v>
      </c>
      <c r="F83" s="458" t="s">
        <v>599</v>
      </c>
      <c r="G83" s="458" t="s">
        <v>599</v>
      </c>
      <c r="H83" s="458">
        <v>623</v>
      </c>
      <c r="I83" s="459">
        <f t="shared" si="2"/>
        <v>1.2979166666666666</v>
      </c>
    </row>
    <row r="84" spans="3:9" x14ac:dyDescent="0.2">
      <c r="C84" s="456" t="s">
        <v>207</v>
      </c>
      <c r="D84" s="457" t="s">
        <v>292</v>
      </c>
      <c r="E84" s="457" t="s">
        <v>431</v>
      </c>
      <c r="F84" s="458" t="s">
        <v>597</v>
      </c>
      <c r="G84" s="458" t="s">
        <v>597</v>
      </c>
      <c r="H84" s="458">
        <v>491</v>
      </c>
      <c r="I84" s="459">
        <f t="shared" si="2"/>
        <v>1.2244389027431422</v>
      </c>
    </row>
    <row r="85" spans="3:9" x14ac:dyDescent="0.2">
      <c r="C85" s="452" t="s">
        <v>208</v>
      </c>
      <c r="D85" s="453" t="s">
        <v>292</v>
      </c>
      <c r="E85" s="453" t="s">
        <v>208</v>
      </c>
      <c r="F85" s="454" t="s">
        <v>607</v>
      </c>
      <c r="G85" s="454" t="s">
        <v>607</v>
      </c>
      <c r="H85" s="454">
        <v>724</v>
      </c>
      <c r="I85" s="455">
        <f t="shared" si="2"/>
        <v>1.6269662921348316</v>
      </c>
    </row>
    <row r="86" spans="3:9" x14ac:dyDescent="0.2">
      <c r="C86" s="452" t="s">
        <v>208</v>
      </c>
      <c r="D86" s="453" t="s">
        <v>292</v>
      </c>
      <c r="E86" s="453" t="s">
        <v>451</v>
      </c>
      <c r="F86" s="454" t="s">
        <v>596</v>
      </c>
      <c r="G86" s="454" t="s">
        <v>596</v>
      </c>
      <c r="H86" s="454">
        <v>104</v>
      </c>
      <c r="I86" s="455">
        <f t="shared" si="2"/>
        <v>1.4647887323943662</v>
      </c>
    </row>
    <row r="87" spans="3:9" x14ac:dyDescent="0.2">
      <c r="C87" s="452" t="s">
        <v>208</v>
      </c>
      <c r="D87" s="453" t="s">
        <v>293</v>
      </c>
      <c r="E87" s="453" t="s">
        <v>453</v>
      </c>
      <c r="F87" s="454" t="s">
        <v>604</v>
      </c>
      <c r="G87" s="454" t="s">
        <v>604</v>
      </c>
      <c r="H87" s="454">
        <v>579</v>
      </c>
      <c r="I87" s="455">
        <f t="shared" si="2"/>
        <v>1.4331683168316831</v>
      </c>
    </row>
    <row r="88" spans="3:9" x14ac:dyDescent="0.2">
      <c r="C88" s="452" t="s">
        <v>208</v>
      </c>
      <c r="D88" s="453" t="s">
        <v>292</v>
      </c>
      <c r="E88" s="453" t="s">
        <v>447</v>
      </c>
      <c r="F88" s="454" t="s">
        <v>594</v>
      </c>
      <c r="G88" s="454" t="s">
        <v>594</v>
      </c>
      <c r="H88" s="454">
        <v>55</v>
      </c>
      <c r="I88" s="455">
        <f t="shared" si="2"/>
        <v>1.4102564102564104</v>
      </c>
    </row>
    <row r="89" spans="3:9" x14ac:dyDescent="0.2">
      <c r="C89" s="452" t="s">
        <v>208</v>
      </c>
      <c r="D89" s="453" t="s">
        <v>293</v>
      </c>
      <c r="E89" s="453" t="s">
        <v>454</v>
      </c>
      <c r="F89" s="454" t="s">
        <v>606</v>
      </c>
      <c r="G89" s="454" t="s">
        <v>606</v>
      </c>
      <c r="H89" s="454">
        <v>607</v>
      </c>
      <c r="I89" s="455">
        <f t="shared" si="2"/>
        <v>1.3429203539823009</v>
      </c>
    </row>
    <row r="90" spans="3:9" x14ac:dyDescent="0.2">
      <c r="C90" s="452" t="s">
        <v>208</v>
      </c>
      <c r="D90" s="453" t="s">
        <v>292</v>
      </c>
      <c r="E90" s="453" t="s">
        <v>443</v>
      </c>
      <c r="F90" s="454" t="s">
        <v>594</v>
      </c>
      <c r="G90" s="454" t="s">
        <v>594</v>
      </c>
      <c r="H90" s="454">
        <v>51</v>
      </c>
      <c r="I90" s="455">
        <f t="shared" si="2"/>
        <v>1.3076923076923077</v>
      </c>
    </row>
    <row r="91" spans="3:9" x14ac:dyDescent="0.2">
      <c r="C91" s="452" t="s">
        <v>208</v>
      </c>
      <c r="D91" s="453" t="s">
        <v>292</v>
      </c>
      <c r="E91" s="453" t="s">
        <v>450</v>
      </c>
      <c r="F91" s="454" t="s">
        <v>605</v>
      </c>
      <c r="G91" s="454" t="s">
        <v>605</v>
      </c>
      <c r="H91" s="454">
        <v>362</v>
      </c>
      <c r="I91" s="455">
        <f t="shared" si="2"/>
        <v>1.2791519434628975</v>
      </c>
    </row>
    <row r="92" spans="3:9" x14ac:dyDescent="0.2">
      <c r="C92" s="452" t="s">
        <v>208</v>
      </c>
      <c r="D92" s="453" t="s">
        <v>292</v>
      </c>
      <c r="E92" s="453" t="s">
        <v>445</v>
      </c>
      <c r="F92" s="454" t="s">
        <v>603</v>
      </c>
      <c r="G92" s="454" t="s">
        <v>603</v>
      </c>
      <c r="H92" s="454">
        <v>145</v>
      </c>
      <c r="I92" s="455">
        <f t="shared" si="2"/>
        <v>1.2083333333333333</v>
      </c>
    </row>
    <row r="93" spans="3:9" x14ac:dyDescent="0.2">
      <c r="C93" s="456" t="s">
        <v>209</v>
      </c>
      <c r="D93" s="457" t="s">
        <v>292</v>
      </c>
      <c r="E93" s="457" t="s">
        <v>470</v>
      </c>
      <c r="F93" s="458" t="s">
        <v>612</v>
      </c>
      <c r="G93" s="458" t="s">
        <v>612</v>
      </c>
      <c r="H93" s="458">
        <v>401</v>
      </c>
      <c r="I93" s="459">
        <f t="shared" si="2"/>
        <v>2.0885416666666665</v>
      </c>
    </row>
    <row r="94" spans="3:9" x14ac:dyDescent="0.2">
      <c r="C94" s="456" t="s">
        <v>209</v>
      </c>
      <c r="D94" s="457" t="s">
        <v>293</v>
      </c>
      <c r="E94" s="457" t="s">
        <v>475</v>
      </c>
      <c r="F94" s="458" t="s">
        <v>613</v>
      </c>
      <c r="G94" s="458" t="s">
        <v>613</v>
      </c>
      <c r="H94" s="458">
        <v>332</v>
      </c>
      <c r="I94" s="459">
        <f t="shared" si="2"/>
        <v>1.6274509803921569</v>
      </c>
    </row>
    <row r="95" spans="3:9" x14ac:dyDescent="0.2">
      <c r="C95" s="456" t="s">
        <v>209</v>
      </c>
      <c r="D95" s="457" t="s">
        <v>292</v>
      </c>
      <c r="E95" s="457" t="s">
        <v>466</v>
      </c>
      <c r="F95" s="458" t="s">
        <v>544</v>
      </c>
      <c r="G95" s="458" t="s">
        <v>544</v>
      </c>
      <c r="H95" s="458">
        <v>104</v>
      </c>
      <c r="I95" s="459">
        <f t="shared" si="2"/>
        <v>1.5757575757575757</v>
      </c>
    </row>
    <row r="96" spans="3:9" x14ac:dyDescent="0.2">
      <c r="C96" s="456" t="s">
        <v>209</v>
      </c>
      <c r="D96" s="457" t="s">
        <v>292</v>
      </c>
      <c r="E96" s="457" t="s">
        <v>472</v>
      </c>
      <c r="F96" s="458" t="s">
        <v>614</v>
      </c>
      <c r="G96" s="458" t="s">
        <v>614</v>
      </c>
      <c r="H96" s="458">
        <v>108</v>
      </c>
      <c r="I96" s="459">
        <f t="shared" si="2"/>
        <v>1.5652173913043479</v>
      </c>
    </row>
    <row r="97" spans="3:9" x14ac:dyDescent="0.2">
      <c r="C97" s="456" t="s">
        <v>209</v>
      </c>
      <c r="D97" s="457" t="s">
        <v>292</v>
      </c>
      <c r="E97" s="457" t="s">
        <v>467</v>
      </c>
      <c r="F97" s="458" t="s">
        <v>544</v>
      </c>
      <c r="G97" s="458" t="s">
        <v>609</v>
      </c>
      <c r="H97" s="458">
        <v>96</v>
      </c>
      <c r="I97" s="459">
        <f t="shared" si="2"/>
        <v>1.5</v>
      </c>
    </row>
    <row r="98" spans="3:9" x14ac:dyDescent="0.2">
      <c r="C98" s="456" t="s">
        <v>209</v>
      </c>
      <c r="D98" s="457" t="s">
        <v>293</v>
      </c>
      <c r="E98" s="457" t="s">
        <v>476</v>
      </c>
      <c r="F98" s="458" t="s">
        <v>615</v>
      </c>
      <c r="G98" s="458" t="s">
        <v>616</v>
      </c>
      <c r="H98" s="458">
        <v>942</v>
      </c>
      <c r="I98" s="459">
        <f t="shared" si="2"/>
        <v>1.4492307692307693</v>
      </c>
    </row>
    <row r="99" spans="3:9" x14ac:dyDescent="0.2">
      <c r="C99" s="456" t="s">
        <v>209</v>
      </c>
      <c r="D99" s="457" t="s">
        <v>292</v>
      </c>
      <c r="E99" s="457" t="s">
        <v>473</v>
      </c>
      <c r="F99" s="458" t="s">
        <v>585</v>
      </c>
      <c r="G99" s="458" t="s">
        <v>617</v>
      </c>
      <c r="H99" s="458">
        <v>780</v>
      </c>
      <c r="I99" s="459">
        <f t="shared" si="2"/>
        <v>1.4364640883977902</v>
      </c>
    </row>
    <row r="100" spans="3:9" x14ac:dyDescent="0.2">
      <c r="C100" s="456" t="s">
        <v>209</v>
      </c>
      <c r="D100" s="457" t="s">
        <v>292</v>
      </c>
      <c r="E100" s="457" t="s">
        <v>468</v>
      </c>
      <c r="F100" s="458" t="s">
        <v>610</v>
      </c>
      <c r="G100" s="458" t="s">
        <v>610</v>
      </c>
      <c r="H100" s="458">
        <v>58</v>
      </c>
      <c r="I100" s="459">
        <f t="shared" si="2"/>
        <v>1.288888888888889</v>
      </c>
    </row>
    <row r="101" spans="3:9" x14ac:dyDescent="0.2">
      <c r="C101" s="456" t="s">
        <v>209</v>
      </c>
      <c r="D101" s="457" t="s">
        <v>293</v>
      </c>
      <c r="E101" s="457" t="s">
        <v>474</v>
      </c>
      <c r="F101" s="458" t="s">
        <v>608</v>
      </c>
      <c r="G101" s="458" t="s">
        <v>560</v>
      </c>
      <c r="H101" s="458">
        <v>494</v>
      </c>
      <c r="I101" s="459">
        <f t="shared" si="2"/>
        <v>1.2831168831168831</v>
      </c>
    </row>
    <row r="102" spans="3:9" x14ac:dyDescent="0.2">
      <c r="C102" s="460" t="s">
        <v>209</v>
      </c>
      <c r="D102" s="461" t="s">
        <v>292</v>
      </c>
      <c r="E102" s="461" t="s">
        <v>469</v>
      </c>
      <c r="F102" s="462" t="s">
        <v>611</v>
      </c>
      <c r="G102" s="462" t="s">
        <v>611</v>
      </c>
      <c r="H102" s="462">
        <v>178</v>
      </c>
      <c r="I102" s="463">
        <f t="shared" si="2"/>
        <v>1.2361111111111112</v>
      </c>
    </row>
    <row r="103" spans="3:9" x14ac:dyDescent="0.2">
      <c r="C103" s="447" t="s">
        <v>630</v>
      </c>
      <c r="D103" s="448"/>
      <c r="E103" s="448"/>
      <c r="F103" s="448"/>
      <c r="G103" s="448"/>
      <c r="H103" s="448"/>
      <c r="I103" s="448"/>
    </row>
    <row r="104" spans="3:9" x14ac:dyDescent="0.2">
      <c r="C104" s="449" t="s">
        <v>280</v>
      </c>
    </row>
  </sheetData>
  <sortState ref="C11:I102">
    <sortCondition ref="C11:C102"/>
    <sortCondition descending="1" ref="I11:I102"/>
  </sortState>
  <pageMargins left="0.39370078740157483" right="0.39370078740157483" top="0.39370078740157483" bottom="0.39370078740157483" header="0.51181102362204722" footer="0.51181102362204722"/>
  <pageSetup paperSize="9" scale="57" orientation="portrait" r:id="rId1"/>
  <headerFooter alignWithMargins="0">
    <oddFooter>&amp;LStatistiques mensuelles&amp;Rpage 44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F21"/>
  <sheetViews>
    <sheetView zoomScaleNormal="100" workbookViewId="0"/>
  </sheetViews>
  <sheetFormatPr baseColWidth="10" defaultColWidth="11.42578125" defaultRowHeight="12.75" x14ac:dyDescent="0.2"/>
  <cols>
    <col min="1" max="1" width="14.5703125" style="29" bestFit="1" customWidth="1"/>
    <col min="2" max="2" width="40.42578125" style="29" customWidth="1"/>
    <col min="3" max="5" width="21.7109375" style="29" customWidth="1"/>
    <col min="6" max="6" width="15.42578125" style="29" customWidth="1"/>
    <col min="7" max="16384" width="11.42578125" style="29"/>
  </cols>
  <sheetData>
    <row r="1" spans="1:6" ht="18.75" x14ac:dyDescent="0.2">
      <c r="B1" s="60" t="s">
        <v>12</v>
      </c>
      <c r="C1" s="61"/>
      <c r="D1" s="61"/>
      <c r="E1" s="61"/>
    </row>
    <row r="2" spans="1:6" ht="18.75" x14ac:dyDescent="0.2">
      <c r="B2" s="60" t="s">
        <v>128</v>
      </c>
      <c r="C2" s="61"/>
      <c r="D2" s="61"/>
      <c r="E2" s="61"/>
    </row>
    <row r="3" spans="1:6" ht="19.5" x14ac:dyDescent="0.2">
      <c r="B3" s="62" t="s">
        <v>129</v>
      </c>
      <c r="C3" s="61"/>
      <c r="D3" s="61"/>
      <c r="E3" s="61"/>
    </row>
    <row r="5" spans="1:6" ht="15" x14ac:dyDescent="0.2">
      <c r="A5" s="63" t="s">
        <v>130</v>
      </c>
      <c r="B5" s="64" t="s">
        <v>131</v>
      </c>
      <c r="C5" s="65"/>
      <c r="D5" s="65"/>
      <c r="E5" s="65"/>
      <c r="F5" s="66"/>
    </row>
    <row r="6" spans="1:6" ht="15" x14ac:dyDescent="0.2">
      <c r="A6" s="67" t="s">
        <v>132</v>
      </c>
      <c r="B6" s="68" t="str">
        <f>couverture!D15</f>
        <v xml:space="preserve">1er janvier 2014 </v>
      </c>
      <c r="C6" s="69"/>
      <c r="D6" s="69"/>
      <c r="E6" s="69"/>
      <c r="F6" s="70"/>
    </row>
    <row r="7" spans="1:6" ht="15" x14ac:dyDescent="0.2">
      <c r="A7" s="67" t="s">
        <v>133</v>
      </c>
      <c r="B7" s="68" t="s">
        <v>134</v>
      </c>
      <c r="C7" s="69"/>
      <c r="D7" s="69"/>
      <c r="E7" s="69"/>
      <c r="F7" s="70"/>
    </row>
    <row r="8" spans="1:6" ht="15" x14ac:dyDescent="0.2">
      <c r="A8" s="71"/>
      <c r="B8" s="72"/>
      <c r="C8" s="72"/>
      <c r="D8" s="72"/>
      <c r="E8" s="72"/>
      <c r="F8" s="73"/>
    </row>
    <row r="9" spans="1:6" ht="13.5" x14ac:dyDescent="0.2">
      <c r="A9" s="74"/>
      <c r="B9" s="75"/>
      <c r="C9" s="75"/>
      <c r="D9" s="75"/>
      <c r="E9" s="75"/>
    </row>
    <row r="11" spans="1:6" s="76" customFormat="1" ht="40.5" customHeight="1" x14ac:dyDescent="0.2">
      <c r="C11" s="77" t="s">
        <v>135</v>
      </c>
      <c r="D11" s="78" t="s">
        <v>136</v>
      </c>
      <c r="E11" s="79" t="s">
        <v>116</v>
      </c>
    </row>
    <row r="12" spans="1:6" ht="15" x14ac:dyDescent="0.2">
      <c r="B12" s="80" t="s">
        <v>137</v>
      </c>
      <c r="C12" s="81">
        <v>62450</v>
      </c>
      <c r="D12" s="82">
        <v>10346</v>
      </c>
      <c r="E12" s="83">
        <f>C12+D12</f>
        <v>72796</v>
      </c>
    </row>
    <row r="13" spans="1:6" ht="15" x14ac:dyDescent="0.2">
      <c r="B13" s="84"/>
      <c r="C13" s="85"/>
      <c r="D13" s="86"/>
      <c r="E13" s="87"/>
    </row>
    <row r="14" spans="1:6" ht="15" x14ac:dyDescent="0.2">
      <c r="B14" s="88" t="s">
        <v>138</v>
      </c>
      <c r="C14" s="89">
        <v>4625</v>
      </c>
      <c r="D14" s="89">
        <v>462</v>
      </c>
      <c r="E14" s="87">
        <f>C14+D14</f>
        <v>5087</v>
      </c>
    </row>
    <row r="15" spans="1:6" ht="15" x14ac:dyDescent="0.2">
      <c r="B15" s="90"/>
      <c r="C15" s="85"/>
      <c r="D15" s="86"/>
      <c r="E15" s="87"/>
    </row>
    <row r="16" spans="1:6" ht="15" x14ac:dyDescent="0.2">
      <c r="B16" s="91" t="s">
        <v>139</v>
      </c>
      <c r="C16" s="92">
        <f>SUM(C12:C14)</f>
        <v>67075</v>
      </c>
      <c r="D16" s="93">
        <f>SUM(D12:D14)</f>
        <v>10808</v>
      </c>
      <c r="E16" s="94">
        <f>C16+D16</f>
        <v>77883</v>
      </c>
    </row>
    <row r="17" spans="2:6" ht="13.5" x14ac:dyDescent="0.2">
      <c r="B17" s="95"/>
      <c r="C17" s="96"/>
      <c r="D17" s="96"/>
      <c r="E17" s="96"/>
    </row>
    <row r="19" spans="2:6" ht="13.5" x14ac:dyDescent="0.2">
      <c r="B19" s="97"/>
      <c r="C19" s="97"/>
      <c r="D19" s="97"/>
      <c r="E19" s="97"/>
      <c r="F19" s="97"/>
    </row>
    <row r="20" spans="2:6" ht="13.5" x14ac:dyDescent="0.2">
      <c r="B20" s="97"/>
      <c r="C20" s="97"/>
      <c r="D20" s="97"/>
      <c r="E20" s="97"/>
      <c r="F20" s="97"/>
    </row>
    <row r="21" spans="2:6" ht="13.5" x14ac:dyDescent="0.2">
      <c r="B21" s="97"/>
      <c r="C21" s="97"/>
      <c r="D21" s="97"/>
      <c r="E21" s="97"/>
      <c r="F21" s="97"/>
    </row>
  </sheetData>
  <phoneticPr fontId="0" type="noConversion"/>
  <pageMargins left="0.78740157499999996" right="0.78740157499999996" top="0.984251969" bottom="0.984251969" header="0.4921259845" footer="0.4921259845"/>
  <pageSetup paperSize="9" scale="89" orientation="landscape" r:id="rId1"/>
  <headerFooter alignWithMargins="0">
    <oddFooter>&amp;LStatistiques mensuelles
&amp;Rpage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G40"/>
  <sheetViews>
    <sheetView zoomScaleNormal="100" workbookViewId="0"/>
  </sheetViews>
  <sheetFormatPr baseColWidth="10" defaultColWidth="11.42578125" defaultRowHeight="15" x14ac:dyDescent="0.25"/>
  <cols>
    <col min="1" max="1" width="12.42578125" style="99" bestFit="1" customWidth="1"/>
    <col min="2" max="2" width="20.7109375" style="99" customWidth="1"/>
    <col min="3" max="3" width="19.28515625" style="99" customWidth="1"/>
    <col min="4" max="4" width="19.5703125" style="99" customWidth="1"/>
    <col min="5" max="5" width="19.140625" style="99" customWidth="1"/>
    <col min="6" max="6" width="18.28515625" style="99" customWidth="1"/>
    <col min="7" max="7" width="21.85546875" style="99" customWidth="1"/>
    <col min="8" max="16384" width="11.42578125" style="99"/>
  </cols>
  <sheetData>
    <row r="1" spans="1:7" ht="18.75" x14ac:dyDescent="0.25">
      <c r="A1" s="98"/>
      <c r="B1" s="60" t="s">
        <v>15</v>
      </c>
      <c r="C1" s="60"/>
      <c r="D1" s="60"/>
      <c r="E1" s="60"/>
      <c r="F1" s="60"/>
      <c r="G1" s="98"/>
    </row>
    <row r="2" spans="1:7" ht="18.75" x14ac:dyDescent="0.25">
      <c r="A2" s="98"/>
      <c r="B2" s="60" t="s">
        <v>140</v>
      </c>
      <c r="C2" s="60"/>
      <c r="D2" s="60"/>
      <c r="E2" s="60"/>
      <c r="F2" s="60"/>
      <c r="G2" s="98"/>
    </row>
    <row r="3" spans="1:7" x14ac:dyDescent="0.25">
      <c r="A3" s="98"/>
      <c r="B3" s="98"/>
      <c r="C3" s="98"/>
      <c r="D3" s="98"/>
      <c r="E3" s="98"/>
      <c r="F3" s="98"/>
      <c r="G3" s="98"/>
    </row>
    <row r="4" spans="1:7" x14ac:dyDescent="0.25">
      <c r="A4" s="63" t="s">
        <v>130</v>
      </c>
      <c r="B4" s="64" t="s">
        <v>131</v>
      </c>
      <c r="C4" s="65"/>
      <c r="D4" s="65"/>
      <c r="E4" s="65"/>
      <c r="F4" s="65"/>
      <c r="G4" s="100"/>
    </row>
    <row r="5" spans="1:7" x14ac:dyDescent="0.25">
      <c r="A5" s="67" t="s">
        <v>132</v>
      </c>
      <c r="B5" s="68" t="str">
        <f>couverture!D15</f>
        <v xml:space="preserve">1er janvier 2014 </v>
      </c>
      <c r="C5" s="69"/>
      <c r="D5" s="69"/>
      <c r="E5" s="69"/>
      <c r="F5" s="69"/>
      <c r="G5" s="100"/>
    </row>
    <row r="6" spans="1:7" x14ac:dyDescent="0.25">
      <c r="A6" s="67" t="s">
        <v>133</v>
      </c>
      <c r="B6" s="68" t="s">
        <v>134</v>
      </c>
      <c r="C6" s="69"/>
      <c r="D6" s="69"/>
      <c r="E6" s="69"/>
      <c r="F6" s="69"/>
      <c r="G6" s="100"/>
    </row>
    <row r="7" spans="1:7" x14ac:dyDescent="0.25">
      <c r="A7" s="101"/>
      <c r="B7" s="100"/>
      <c r="C7" s="65"/>
      <c r="D7" s="65"/>
      <c r="E7" s="65"/>
      <c r="F7" s="65"/>
      <c r="G7" s="100"/>
    </row>
    <row r="8" spans="1:7" s="102" customFormat="1" ht="25.5" x14ac:dyDescent="0.2">
      <c r="B8" s="103" t="s">
        <v>141</v>
      </c>
      <c r="C8" s="104" t="s">
        <v>142</v>
      </c>
      <c r="D8" s="104" t="s">
        <v>143</v>
      </c>
      <c r="E8" s="104" t="s">
        <v>144</v>
      </c>
      <c r="F8" s="105" t="s">
        <v>145</v>
      </c>
      <c r="G8" s="106"/>
    </row>
    <row r="9" spans="1:7" s="102" customFormat="1" ht="12.75" x14ac:dyDescent="0.2">
      <c r="B9" s="107" t="s">
        <v>501</v>
      </c>
      <c r="C9" s="108">
        <v>16279</v>
      </c>
      <c r="D9" s="108">
        <v>48508</v>
      </c>
      <c r="E9" s="108">
        <v>64787</v>
      </c>
      <c r="F9" s="109">
        <v>-0.72783549385553314</v>
      </c>
    </row>
    <row r="10" spans="1:7" s="102" customFormat="1" ht="12.75" x14ac:dyDescent="0.2">
      <c r="B10" s="107" t="s">
        <v>502</v>
      </c>
      <c r="C10" s="108">
        <v>16463</v>
      </c>
      <c r="D10" s="108">
        <v>49236</v>
      </c>
      <c r="E10" s="108">
        <v>65699</v>
      </c>
      <c r="F10" s="109">
        <v>1.4076898143146055</v>
      </c>
    </row>
    <row r="11" spans="1:7" s="102" customFormat="1" ht="12.75" x14ac:dyDescent="0.2">
      <c r="B11" s="107" t="s">
        <v>503</v>
      </c>
      <c r="C11" s="108">
        <v>16512</v>
      </c>
      <c r="D11" s="108">
        <v>49933</v>
      </c>
      <c r="E11" s="108">
        <v>66445</v>
      </c>
      <c r="F11" s="109">
        <v>1.1354815141783048</v>
      </c>
    </row>
    <row r="12" spans="1:7" s="102" customFormat="1" ht="12.75" x14ac:dyDescent="0.2">
      <c r="B12" s="107" t="s">
        <v>504</v>
      </c>
      <c r="C12" s="108">
        <v>17027</v>
      </c>
      <c r="D12" s="108">
        <v>50134</v>
      </c>
      <c r="E12" s="108">
        <v>67161</v>
      </c>
      <c r="F12" s="109">
        <v>1.0775829633531409</v>
      </c>
    </row>
    <row r="13" spans="1:7" s="102" customFormat="1" ht="12.75" x14ac:dyDescent="0.2">
      <c r="B13" s="107" t="s">
        <v>505</v>
      </c>
      <c r="C13" s="108">
        <v>16773</v>
      </c>
      <c r="D13" s="108">
        <v>50300</v>
      </c>
      <c r="E13" s="108">
        <v>67073</v>
      </c>
      <c r="F13" s="109">
        <v>-0.13102842423430294</v>
      </c>
    </row>
    <row r="14" spans="1:7" s="102" customFormat="1" ht="12.75" x14ac:dyDescent="0.2">
      <c r="B14" s="107" t="s">
        <v>506</v>
      </c>
      <c r="C14" s="108">
        <v>16756</v>
      </c>
      <c r="D14" s="108">
        <v>50159</v>
      </c>
      <c r="E14" s="108">
        <v>66915</v>
      </c>
      <c r="F14" s="109">
        <v>-0.23556423598168896</v>
      </c>
    </row>
    <row r="15" spans="1:7" s="102" customFormat="1" ht="12.75" x14ac:dyDescent="0.2">
      <c r="B15" s="107" t="s">
        <v>507</v>
      </c>
      <c r="C15" s="108">
        <v>17138</v>
      </c>
      <c r="D15" s="108">
        <v>50235</v>
      </c>
      <c r="E15" s="108">
        <v>67373</v>
      </c>
      <c r="F15" s="109">
        <v>0.68445042217739616</v>
      </c>
    </row>
    <row r="16" spans="1:7" s="102" customFormat="1" ht="12.75" x14ac:dyDescent="0.2">
      <c r="B16" s="107" t="s">
        <v>508</v>
      </c>
      <c r="C16" s="108">
        <v>16467</v>
      </c>
      <c r="D16" s="108">
        <v>50281</v>
      </c>
      <c r="E16" s="108">
        <v>66748</v>
      </c>
      <c r="F16" s="109">
        <v>-0.92767132233980698</v>
      </c>
    </row>
    <row r="17" spans="2:6" s="102" customFormat="1" ht="12.75" x14ac:dyDescent="0.2">
      <c r="B17" s="107" t="s">
        <v>509</v>
      </c>
      <c r="C17" s="108">
        <v>16266</v>
      </c>
      <c r="D17" s="108">
        <v>49860</v>
      </c>
      <c r="E17" s="108">
        <v>66126</v>
      </c>
      <c r="F17" s="109">
        <v>-0.93186312698507745</v>
      </c>
    </row>
    <row r="18" spans="2:6" s="102" customFormat="1" ht="12.75" x14ac:dyDescent="0.2">
      <c r="B18" s="107" t="s">
        <v>510</v>
      </c>
      <c r="C18" s="108">
        <v>16915</v>
      </c>
      <c r="D18" s="108">
        <v>49789</v>
      </c>
      <c r="E18" s="108">
        <v>66704</v>
      </c>
      <c r="F18" s="109">
        <v>0.87408886065996061</v>
      </c>
    </row>
    <row r="19" spans="2:6" s="102" customFormat="1" ht="12.75" x14ac:dyDescent="0.2">
      <c r="B19" s="107" t="s">
        <v>511</v>
      </c>
      <c r="C19" s="108">
        <v>16821</v>
      </c>
      <c r="D19" s="108">
        <v>50404</v>
      </c>
      <c r="E19" s="108">
        <v>67225</v>
      </c>
      <c r="F19" s="109">
        <v>0.78106260494124058</v>
      </c>
    </row>
    <row r="20" spans="2:6" s="102" customFormat="1" ht="12.75" x14ac:dyDescent="0.2">
      <c r="B20" s="107" t="s">
        <v>512</v>
      </c>
      <c r="C20" s="108">
        <v>16945</v>
      </c>
      <c r="D20" s="108">
        <v>50729</v>
      </c>
      <c r="E20" s="108">
        <v>67674</v>
      </c>
      <c r="F20" s="109">
        <v>0.6679062848642614</v>
      </c>
    </row>
    <row r="21" spans="2:6" s="102" customFormat="1" ht="12.75" x14ac:dyDescent="0.2">
      <c r="B21" s="107" t="s">
        <v>513</v>
      </c>
      <c r="C21" s="108">
        <v>16454</v>
      </c>
      <c r="D21" s="108">
        <v>50118</v>
      </c>
      <c r="E21" s="108">
        <v>66572</v>
      </c>
      <c r="F21" s="109">
        <v>-1.6283949522711838</v>
      </c>
    </row>
    <row r="22" spans="2:6" s="102" customFormat="1" ht="12.75" x14ac:dyDescent="0.2">
      <c r="B22" s="107" t="s">
        <v>514</v>
      </c>
      <c r="C22" s="108">
        <v>16754</v>
      </c>
      <c r="D22" s="108">
        <v>49992</v>
      </c>
      <c r="E22" s="108">
        <v>66746</v>
      </c>
      <c r="F22" s="109">
        <v>0.26137114702877717</v>
      </c>
    </row>
    <row r="23" spans="2:6" s="102" customFormat="1" ht="12.75" x14ac:dyDescent="0.2">
      <c r="B23" s="107" t="s">
        <v>515</v>
      </c>
      <c r="C23" s="108">
        <v>16799</v>
      </c>
      <c r="D23" s="108">
        <v>50196</v>
      </c>
      <c r="E23" s="108">
        <v>66995</v>
      </c>
      <c r="F23" s="109">
        <v>0.37305606328468244</v>
      </c>
    </row>
    <row r="24" spans="2:6" s="102" customFormat="1" ht="12.75" x14ac:dyDescent="0.2">
      <c r="B24" s="107" t="s">
        <v>516</v>
      </c>
      <c r="C24" s="108">
        <v>17166</v>
      </c>
      <c r="D24" s="108">
        <v>50327</v>
      </c>
      <c r="E24" s="108">
        <v>67493</v>
      </c>
      <c r="F24" s="109">
        <v>0.74333905515338028</v>
      </c>
    </row>
    <row r="25" spans="2:6" s="102" customFormat="1" ht="12.75" x14ac:dyDescent="0.2">
      <c r="B25" s="107" t="s">
        <v>517</v>
      </c>
      <c r="C25" s="108">
        <v>16987</v>
      </c>
      <c r="D25" s="108">
        <v>50852</v>
      </c>
      <c r="E25" s="108">
        <v>67839</v>
      </c>
      <c r="F25" s="109">
        <v>0.51264575585616701</v>
      </c>
    </row>
    <row r="26" spans="2:6" s="102" customFormat="1" ht="12.75" x14ac:dyDescent="0.2">
      <c r="B26" s="107" t="s">
        <v>518</v>
      </c>
      <c r="C26" s="108">
        <v>17195</v>
      </c>
      <c r="D26" s="108">
        <v>50782</v>
      </c>
      <c r="E26" s="108">
        <v>67977</v>
      </c>
      <c r="F26" s="109">
        <v>0.20342280988812078</v>
      </c>
    </row>
    <row r="27" spans="2:6" s="102" customFormat="1" ht="12.75" x14ac:dyDescent="0.2">
      <c r="B27" s="107" t="s">
        <v>519</v>
      </c>
      <c r="C27" s="108">
        <v>17318</v>
      </c>
      <c r="D27" s="108">
        <v>51251</v>
      </c>
      <c r="E27" s="108">
        <v>68569</v>
      </c>
      <c r="F27" s="109">
        <v>0.87088279859364182</v>
      </c>
    </row>
    <row r="28" spans="2:6" s="102" customFormat="1" ht="12.75" x14ac:dyDescent="0.2">
      <c r="B28" s="107" t="s">
        <v>520</v>
      </c>
      <c r="C28" s="108">
        <v>16454</v>
      </c>
      <c r="D28" s="108">
        <v>51229</v>
      </c>
      <c r="E28" s="108">
        <v>67683</v>
      </c>
      <c r="F28" s="109">
        <v>-1.2921290962388254</v>
      </c>
    </row>
    <row r="29" spans="2:6" s="102" customFormat="1" ht="12.75" x14ac:dyDescent="0.2">
      <c r="B29" s="107" t="s">
        <v>521</v>
      </c>
      <c r="C29" s="108">
        <v>16604</v>
      </c>
      <c r="D29" s="108">
        <v>50484</v>
      </c>
      <c r="E29" s="108">
        <v>67088</v>
      </c>
      <c r="F29" s="109">
        <v>-0.8790981487227234</v>
      </c>
    </row>
    <row r="30" spans="2:6" s="102" customFormat="1" ht="12.75" x14ac:dyDescent="0.2">
      <c r="B30" s="107" t="s">
        <v>522</v>
      </c>
      <c r="C30" s="108">
        <v>16795</v>
      </c>
      <c r="D30" s="108">
        <v>50515</v>
      </c>
      <c r="E30" s="108">
        <v>67310</v>
      </c>
      <c r="F30" s="109">
        <v>0.33090865728595542</v>
      </c>
    </row>
    <row r="31" spans="2:6" s="102" customFormat="1" ht="12.75" x14ac:dyDescent="0.2">
      <c r="B31" s="107" t="s">
        <v>523</v>
      </c>
      <c r="C31" s="108">
        <v>17057</v>
      </c>
      <c r="D31" s="108">
        <v>49993</v>
      </c>
      <c r="E31" s="108">
        <v>67050</v>
      </c>
      <c r="F31" s="109">
        <v>-0.38627247065814441</v>
      </c>
    </row>
    <row r="32" spans="2:6" s="102" customFormat="1" ht="12.75" x14ac:dyDescent="0.2">
      <c r="B32" s="107" t="s">
        <v>524</v>
      </c>
      <c r="C32" s="108">
        <v>17192</v>
      </c>
      <c r="D32" s="108">
        <v>50546</v>
      </c>
      <c r="E32" s="108">
        <v>67738</v>
      </c>
      <c r="F32" s="109">
        <v>1.0260999254287917</v>
      </c>
    </row>
    <row r="33" spans="2:7" s="102" customFormat="1" ht="12.75" x14ac:dyDescent="0.2">
      <c r="B33" s="110" t="s">
        <v>525</v>
      </c>
      <c r="C33" s="111">
        <v>16622</v>
      </c>
      <c r="D33" s="111">
        <v>50453</v>
      </c>
      <c r="E33" s="112">
        <v>67075</v>
      </c>
      <c r="F33" s="113">
        <v>-0.97877114765715367</v>
      </c>
    </row>
    <row r="34" spans="2:7" s="117" customFormat="1" ht="12.75" x14ac:dyDescent="0.2">
      <c r="B34" s="114"/>
      <c r="C34" s="115"/>
      <c r="D34" s="115"/>
      <c r="E34" s="115"/>
      <c r="F34" s="116"/>
    </row>
    <row r="35" spans="2:7" s="117" customFormat="1" ht="12.75" x14ac:dyDescent="0.2">
      <c r="B35" s="114"/>
      <c r="C35" s="115"/>
      <c r="D35" s="115"/>
      <c r="E35" s="115"/>
      <c r="F35" s="116"/>
    </row>
    <row r="36" spans="2:7" s="102" customFormat="1" ht="12.75" x14ac:dyDescent="0.2">
      <c r="B36" s="118"/>
      <c r="C36" s="119"/>
      <c r="D36" s="120"/>
      <c r="E36" s="119"/>
      <c r="F36" s="119"/>
    </row>
    <row r="37" spans="2:7" s="102" customFormat="1" ht="12.75" x14ac:dyDescent="0.2">
      <c r="B37" s="118"/>
      <c r="C37" s="119"/>
      <c r="D37" s="120"/>
      <c r="E37" s="119"/>
      <c r="F37" s="119"/>
    </row>
    <row r="38" spans="2:7" x14ac:dyDescent="0.25">
      <c r="D38" s="121"/>
      <c r="F38" s="121"/>
      <c r="G38" s="119"/>
    </row>
    <row r="39" spans="2:7" x14ac:dyDescent="0.25">
      <c r="D39" s="121"/>
      <c r="F39" s="121"/>
      <c r="G39" s="119"/>
    </row>
    <row r="40" spans="2:7" x14ac:dyDescent="0.25">
      <c r="C40" s="122"/>
      <c r="D40" s="122"/>
      <c r="E40" s="122"/>
      <c r="F40" s="121"/>
      <c r="G40" s="11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&amp;LStatistiques mensuelles
&amp;Rpage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6"/>
  <sheetViews>
    <sheetView zoomScaleNormal="100" workbookViewId="0"/>
  </sheetViews>
  <sheetFormatPr baseColWidth="10" defaultRowHeight="12.75" x14ac:dyDescent="0.2"/>
  <cols>
    <col min="1" max="1" width="11.7109375" customWidth="1"/>
    <col min="2" max="6" width="16.7109375" customWidth="1"/>
    <col min="9" max="9" width="13.140625" customWidth="1"/>
  </cols>
  <sheetData>
    <row r="1" spans="1:8" ht="18.75" x14ac:dyDescent="0.2">
      <c r="A1" s="98"/>
      <c r="B1" s="60" t="s">
        <v>146</v>
      </c>
    </row>
    <row r="2" spans="1:8" ht="18.75" x14ac:dyDescent="0.2">
      <c r="A2" s="98"/>
      <c r="B2" s="60" t="s">
        <v>147</v>
      </c>
    </row>
    <row r="3" spans="1:8" ht="15" x14ac:dyDescent="0.2">
      <c r="A3" s="98"/>
      <c r="B3" s="98"/>
    </row>
    <row r="4" spans="1:8" ht="15" x14ac:dyDescent="0.2">
      <c r="A4" s="63" t="s">
        <v>130</v>
      </c>
      <c r="B4" s="64" t="s">
        <v>131</v>
      </c>
      <c r="C4" s="123"/>
      <c r="D4" s="123"/>
      <c r="E4" s="123"/>
      <c r="F4" s="123"/>
      <c r="G4" s="123"/>
      <c r="H4" s="123"/>
    </row>
    <row r="5" spans="1:8" ht="15" x14ac:dyDescent="0.2">
      <c r="A5" s="67" t="s">
        <v>132</v>
      </c>
      <c r="B5" s="68" t="str">
        <f>couverture!D15</f>
        <v xml:space="preserve">1er janvier 2014 </v>
      </c>
      <c r="C5" s="124"/>
      <c r="D5" s="124"/>
      <c r="E5" s="124"/>
      <c r="F5" s="124"/>
      <c r="G5" s="124"/>
      <c r="H5" s="124"/>
    </row>
    <row r="6" spans="1:8" ht="15" x14ac:dyDescent="0.2">
      <c r="A6" s="67" t="s">
        <v>133</v>
      </c>
      <c r="B6" s="68" t="s">
        <v>134</v>
      </c>
      <c r="C6" s="124"/>
      <c r="D6" s="124"/>
      <c r="E6" s="124"/>
      <c r="F6" s="124"/>
      <c r="G6" s="124"/>
      <c r="H6" s="124"/>
    </row>
  </sheetData>
  <phoneticPr fontId="0" type="noConversion"/>
  <pageMargins left="0.52" right="0.56999999999999995" top="0.48" bottom="0.81" header="0.35" footer="0.33"/>
  <pageSetup paperSize="9" scale="97" orientation="landscape" r:id="rId1"/>
  <headerFooter alignWithMargins="0">
    <oddFooter>&amp;LStatistiques mensuelles
&amp;Rpage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I6"/>
  <sheetViews>
    <sheetView zoomScaleNormal="100" workbookViewId="0">
      <selection activeCell="G43" sqref="G43"/>
    </sheetView>
  </sheetViews>
  <sheetFormatPr baseColWidth="10" defaultRowHeight="12.75" x14ac:dyDescent="0.2"/>
  <sheetData>
    <row r="1" spans="1:9" ht="18.75" x14ac:dyDescent="0.2">
      <c r="B1" s="98"/>
      <c r="C1" s="60" t="s">
        <v>148</v>
      </c>
    </row>
    <row r="2" spans="1:9" ht="18.75" x14ac:dyDescent="0.2">
      <c r="B2" s="98"/>
      <c r="C2" s="60" t="s">
        <v>286</v>
      </c>
    </row>
    <row r="3" spans="1:9" ht="14.25" customHeight="1" x14ac:dyDescent="0.2">
      <c r="A3" s="125" t="s">
        <v>287</v>
      </c>
      <c r="B3" s="98"/>
    </row>
    <row r="4" spans="1:9" ht="15" x14ac:dyDescent="0.2">
      <c r="B4" s="63" t="s">
        <v>130</v>
      </c>
      <c r="C4" s="64" t="s">
        <v>131</v>
      </c>
      <c r="D4" s="123"/>
      <c r="E4" s="123"/>
      <c r="F4" s="123"/>
      <c r="G4" s="123"/>
      <c r="H4" s="123"/>
      <c r="I4" s="123"/>
    </row>
    <row r="5" spans="1:9" ht="15" x14ac:dyDescent="0.2">
      <c r="B5" s="67" t="s">
        <v>132</v>
      </c>
      <c r="C5" s="68" t="str">
        <f>couverture!D15</f>
        <v xml:space="preserve">1er janvier 2014 </v>
      </c>
      <c r="D5" s="124"/>
      <c r="E5" s="124"/>
      <c r="F5" s="124"/>
      <c r="G5" s="124"/>
      <c r="H5" s="124"/>
      <c r="I5" s="124"/>
    </row>
    <row r="6" spans="1:9" ht="15" x14ac:dyDescent="0.2">
      <c r="B6" s="67" t="s">
        <v>133</v>
      </c>
      <c r="C6" s="68" t="s">
        <v>134</v>
      </c>
      <c r="D6" s="124"/>
      <c r="E6" s="124"/>
      <c r="F6" s="124"/>
      <c r="G6" s="124"/>
      <c r="H6" s="124"/>
      <c r="I6" s="12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Footer>&amp;LStatistiques mensuelles
&amp;Rpage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26"/>
  <sheetViews>
    <sheetView zoomScale="85" zoomScaleNormal="85" workbookViewId="0">
      <selection activeCell="K41" sqref="K41"/>
    </sheetView>
  </sheetViews>
  <sheetFormatPr baseColWidth="10" defaultRowHeight="12.75" x14ac:dyDescent="0.2"/>
  <cols>
    <col min="1" max="1" width="11.7109375" customWidth="1"/>
    <col min="2" max="6" width="16.7109375" customWidth="1"/>
    <col min="7" max="7" width="18.85546875" customWidth="1"/>
  </cols>
  <sheetData>
    <row r="1" spans="1:8" ht="18.75" x14ac:dyDescent="0.2">
      <c r="A1" s="98"/>
      <c r="B1" s="60" t="s">
        <v>149</v>
      </c>
    </row>
    <row r="2" spans="1:8" ht="18.75" x14ac:dyDescent="0.2">
      <c r="A2" s="60" t="s">
        <v>288</v>
      </c>
    </row>
    <row r="3" spans="1:8" ht="15" x14ac:dyDescent="0.2">
      <c r="A3" s="98"/>
      <c r="B3" s="98"/>
    </row>
    <row r="4" spans="1:8" ht="15" x14ac:dyDescent="0.2">
      <c r="A4" s="63" t="s">
        <v>130</v>
      </c>
      <c r="B4" s="64" t="s">
        <v>131</v>
      </c>
      <c r="C4" s="123"/>
      <c r="D4" s="123"/>
      <c r="E4" s="123"/>
      <c r="F4" s="123"/>
      <c r="G4" s="123"/>
      <c r="H4" s="123"/>
    </row>
    <row r="5" spans="1:8" ht="15" x14ac:dyDescent="0.2">
      <c r="A5" s="67" t="s">
        <v>132</v>
      </c>
      <c r="B5" s="68" t="str">
        <f>couverture!D15</f>
        <v xml:space="preserve">1er janvier 2014 </v>
      </c>
      <c r="C5" s="124"/>
      <c r="D5" s="124"/>
      <c r="E5" s="124"/>
      <c r="F5" s="124"/>
      <c r="G5" s="124"/>
      <c r="H5" s="124"/>
    </row>
    <row r="6" spans="1:8" ht="15" x14ac:dyDescent="0.2">
      <c r="A6" s="67" t="s">
        <v>133</v>
      </c>
      <c r="B6" s="68" t="s">
        <v>134</v>
      </c>
      <c r="C6" s="124"/>
      <c r="D6" s="124"/>
      <c r="E6" s="124"/>
      <c r="F6" s="124"/>
      <c r="G6" s="124"/>
      <c r="H6" s="124"/>
    </row>
    <row r="7" spans="1:8" x14ac:dyDescent="0.2">
      <c r="A7" s="126" t="s">
        <v>289</v>
      </c>
      <c r="F7" s="126" t="s">
        <v>290</v>
      </c>
    </row>
    <row r="25" ht="12" customHeight="1" x14ac:dyDescent="0.2"/>
    <row r="26" hidden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>
    <oddFooter>&amp;LStatistiques mensuelles
&amp;Rpage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35</vt:i4>
      </vt:variant>
    </vt:vector>
  </HeadingPairs>
  <TitlesOfParts>
    <vt:vector size="79" baseType="lpstr">
      <vt:lpstr>couverture</vt:lpstr>
      <vt:lpstr>sommaire</vt:lpstr>
      <vt:lpstr>sommaire suite</vt:lpstr>
      <vt:lpstr>Les chiffres du mois</vt:lpstr>
      <vt:lpstr>tab1écrouées</vt:lpstr>
      <vt:lpstr>tab2évol</vt:lpstr>
      <vt:lpstr>tab3 courbeA</vt:lpstr>
      <vt:lpstr>tab3 courbeB</vt:lpstr>
      <vt:lpstr>tab3 courbeC</vt:lpstr>
      <vt:lpstr>tab4évolnheb</vt:lpstr>
      <vt:lpstr>tab5 courbévol</vt:lpstr>
      <vt:lpstr>tab6 densité</vt:lpstr>
      <vt:lpstr>tab7écrouées DR</vt:lpstr>
      <vt:lpstr>tab8densité DR</vt:lpstr>
      <vt:lpstr>tab9non hébergées DR</vt:lpstr>
      <vt:lpstr>tab10densité.DR.ets</vt:lpstr>
      <vt:lpstr>tab11typed'ets</vt:lpstr>
      <vt:lpstr>tab12 catpénale</vt:lpstr>
      <vt:lpstr>tab13répart.cat.pén.</vt:lpstr>
      <vt:lpstr>tab14 Bordeaux</vt:lpstr>
      <vt:lpstr>tab15 Dijon</vt:lpstr>
      <vt:lpstr>tab16 Lille</vt:lpstr>
      <vt:lpstr>tab17 Lyon</vt:lpstr>
      <vt:lpstr>tab18 marseille</vt:lpstr>
      <vt:lpstr>tab19 paris</vt:lpstr>
      <vt:lpstr>tab20 Rennes</vt:lpstr>
      <vt:lpstr>tab21 Strasbourg</vt:lpstr>
      <vt:lpstr>tab22 Toulouse</vt:lpstr>
      <vt:lpstr>tab23 DOM</vt:lpstr>
      <vt:lpstr>tab26 DRsexe</vt:lpstr>
      <vt:lpstr>tab27 mineurs</vt:lpstr>
      <vt:lpstr>tab28 mineurs.cat.pén</vt:lpstr>
      <vt:lpstr>tab29mineurs.évol</vt:lpstr>
      <vt:lpstr>tab30 courbe</vt:lpstr>
      <vt:lpstr>tab31 mineurs.étab</vt:lpstr>
      <vt:lpstr>tab32 mineurs.étab2</vt:lpstr>
      <vt:lpstr>tab33femmes</vt:lpstr>
      <vt:lpstr>tab34femcapén</vt:lpstr>
      <vt:lpstr>tab35évolfem</vt:lpstr>
      <vt:lpstr>tab36courbévolfem</vt:lpstr>
      <vt:lpstr>tab37AmPeine</vt:lpstr>
      <vt:lpstr>tab38courbe-AmPeine</vt:lpstr>
      <vt:lpstr>tab39heb-nheb_catpen</vt:lpstr>
      <vt:lpstr>tab40densité.120</vt:lpstr>
      <vt:lpstr>tab40densité.120!Impression_des_titres</vt:lpstr>
      <vt:lpstr>couverture!Zone_d_impression</vt:lpstr>
      <vt:lpstr>'Les chiffres du mois'!Zone_d_impression</vt:lpstr>
      <vt:lpstr>sommaire!Zone_d_impression</vt:lpstr>
      <vt:lpstr>'sommaire suite'!Zone_d_impression</vt:lpstr>
      <vt:lpstr>'tab11typed''ets'!Zone_d_impression</vt:lpstr>
      <vt:lpstr>tab13répart.cat.pén.!Zone_d_impression</vt:lpstr>
      <vt:lpstr>'tab14 Bordeaux'!Zone_d_impression</vt:lpstr>
      <vt:lpstr>'tab15 Dijon'!Zone_d_impression</vt:lpstr>
      <vt:lpstr>'tab16 Lille'!Zone_d_impression</vt:lpstr>
      <vt:lpstr>'tab17 Lyon'!Zone_d_impression</vt:lpstr>
      <vt:lpstr>'tab18 marseille'!Zone_d_impression</vt:lpstr>
      <vt:lpstr>'tab19 paris'!Zone_d_impression</vt:lpstr>
      <vt:lpstr>'tab20 Rennes'!Zone_d_impression</vt:lpstr>
      <vt:lpstr>'tab21 Strasbourg'!Zone_d_impression</vt:lpstr>
      <vt:lpstr>'tab22 Toulouse'!Zone_d_impression</vt:lpstr>
      <vt:lpstr>'tab23 DOM'!Zone_d_impression</vt:lpstr>
      <vt:lpstr>tab29mineurs.évol!Zone_d_impression</vt:lpstr>
      <vt:lpstr>'tab3 courbeA'!Zone_d_impression</vt:lpstr>
      <vt:lpstr>'tab3 courbeB'!Zone_d_impression</vt:lpstr>
      <vt:lpstr>'tab3 courbeC'!Zone_d_impression</vt:lpstr>
      <vt:lpstr>'tab30 courbe'!Zone_d_impression</vt:lpstr>
      <vt:lpstr>'tab31 mineurs.étab'!Zone_d_impression</vt:lpstr>
      <vt:lpstr>'tab32 mineurs.étab2'!Zone_d_impression</vt:lpstr>
      <vt:lpstr>tab33femmes!Zone_d_impression</vt:lpstr>
      <vt:lpstr>tab34femcapén!Zone_d_impression</vt:lpstr>
      <vt:lpstr>tab35évolfem!Zone_d_impression</vt:lpstr>
      <vt:lpstr>tab36courbévolfem!Zone_d_impression</vt:lpstr>
      <vt:lpstr>tab37AmPeine!Zone_d_impression</vt:lpstr>
      <vt:lpstr>'tab38courbe-AmPeine'!Zone_d_impression</vt:lpstr>
      <vt:lpstr>'tab39heb-nheb_catpen'!Zone_d_impression</vt:lpstr>
      <vt:lpstr>tab40densité.120!Zone_d_impression</vt:lpstr>
      <vt:lpstr>tab4évolnheb!Zone_d_impression</vt:lpstr>
      <vt:lpstr>'tab5 courbévol'!Zone_d_impression</vt:lpstr>
      <vt:lpstr>'tab6 densité'!Zone_d_impression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abdelmalik_benaouda</dc:creator>
  <cp:lastModifiedBy>AFFA Moise</cp:lastModifiedBy>
  <cp:lastPrinted>2014-01-10T10:54:16Z</cp:lastPrinted>
  <dcterms:created xsi:type="dcterms:W3CDTF">2011-01-25T13:42:51Z</dcterms:created>
  <dcterms:modified xsi:type="dcterms:W3CDTF">2014-02-07T10:59:03Z</dcterms:modified>
</cp:coreProperties>
</file>