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tableau 1" sheetId="1" r:id="rId1"/>
    <sheet name="tableau 2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<sst xmlns="http://schemas.openxmlformats.org/spreadsheetml/2006/main" count="55" uniqueCount="44">
  <si>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Mission interministérielle "Enseignement scolaire"</t>
  </si>
  <si>
    <t xml:space="preserve">Sous total scolaire MEN </t>
  </si>
  <si>
    <t>Montant</t>
  </si>
  <si>
    <t>%</t>
  </si>
  <si>
    <t>Evolution</t>
  </si>
  <si>
    <t>Immobilier (action 14)</t>
  </si>
  <si>
    <t xml:space="preserve">Evolution </t>
  </si>
  <si>
    <t>Aides directes  (action 1)</t>
  </si>
  <si>
    <t>Aides indirectes  (action 2)</t>
  </si>
  <si>
    <t xml:space="preserve">Ensemble </t>
  </si>
  <si>
    <t>Total  mission "Enseignement scolaire"</t>
  </si>
  <si>
    <t>Mission interministérielle "Recherche et enseignement supérieur"</t>
  </si>
  <si>
    <t>Budget exécuté pour</t>
  </si>
  <si>
    <t>programme 140 : Enseignement scolaire public premier degré</t>
  </si>
  <si>
    <t>programme 141 : Enseignement scolaire public du second degré</t>
  </si>
  <si>
    <t xml:space="preserve">programme 230 : Vie de l'élève  </t>
  </si>
  <si>
    <t>programme 214 : Soutien de la politique de l'Education nationale</t>
  </si>
  <si>
    <t>programme 143 : Enseignement technique agricole</t>
  </si>
  <si>
    <t>Programme 150 - Formations supérieures et recherche universitaire (millions d'euros)</t>
  </si>
  <si>
    <t>Programme 231 - Vie étudiante (millions d'euros)</t>
  </si>
  <si>
    <t>Formation initiale et continue 
du baccalauréat au doctorat  (action 1à 3)</t>
  </si>
  <si>
    <t>Etablissements d'enseignement privés (action 4)</t>
  </si>
  <si>
    <t>Bibliothèques et documentation (action 5)</t>
  </si>
  <si>
    <t>Reherche universitaire (actions 6 à 12)</t>
  </si>
  <si>
    <t>Diffusion des savoirs et musées (action 13)</t>
  </si>
  <si>
    <t>Pilotage et support du programme (action 15)</t>
  </si>
  <si>
    <t>Total programme 150</t>
  </si>
  <si>
    <t>Pilotage et animation du programme (action 4)</t>
  </si>
  <si>
    <t>Santé des étudiants et activités associatives,
culturelles et sportives (action 3)</t>
  </si>
  <si>
    <t>[2] Evolution des missions interministérielles "Enseignement scolaire" et "Recherche et enseignement supérieur" de 2007 à 2010 (millions d'euros)</t>
  </si>
  <si>
    <t>Total programme 231</t>
  </si>
  <si>
    <t>Crédits demandés pour 2010</t>
  </si>
  <si>
    <t>2010/2009</t>
  </si>
  <si>
    <t>* à partir de 2008 crédits redistribuées sur les autres actions</t>
  </si>
  <si>
    <t>(programmes dépendant du ministère de l'Education nationale : 139, 140, 141, 214, 230 ; ou du ministère de l'Enseignement supérieur et de la Recherche : 150, 231) (milliards d'euros)</t>
  </si>
  <si>
    <t xml:space="preserve">Mission Enseignement scolaire (non compris Agriculture) </t>
  </si>
  <si>
    <t>Mission Recherche et enseignement supérieur (non compris Agriculture)</t>
  </si>
  <si>
    <t>programme 139 : Enseignement privé premier et second degrés</t>
  </si>
  <si>
    <t>Dotations globalisées aux établissssements d'enseignement supérieur (action 16)*</t>
  </si>
  <si>
    <t>Ensemble /budget Etat (%)</t>
  </si>
  <si>
    <t>Ensemble / PIB (%)</t>
  </si>
  <si>
    <t xml:space="preserve">Budget de l'Etat </t>
  </si>
  <si>
    <t>[1] Evolution du budget de l'Education nationale et de l'enseignement supérieur par rapport au budget de l'Etat et au PIB de 2007 à 2009</t>
  </si>
  <si>
    <t>Crédits votés en LFI pour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</si>
</sst>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b/>
      <strike/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164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 quotePrefix="1">
      <alignment horizontal="center"/>
    </xf>
    <xf numFmtId="17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164" fontId="3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 quotePrefix="1">
      <alignment horizontal="left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 quotePrefix="1">
      <alignment horizontal="left" vertical="top"/>
    </xf>
    <xf numFmtId="164" fontId="1" fillId="3" borderId="0" xfId="0" applyNumberFormat="1" applyFont="1" applyFill="1" applyAlignment="1">
      <alignment/>
    </xf>
    <xf numFmtId="164" fontId="1" fillId="3" borderId="1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2" xfId="0" applyNumberFormat="1" applyFont="1" applyFill="1" applyBorder="1" applyAlignment="1">
      <alignment/>
    </xf>
    <xf numFmtId="166" fontId="1" fillId="4" borderId="3" xfId="19" applyNumberFormat="1" applyFont="1" applyFill="1" applyBorder="1" applyAlignment="1">
      <alignment/>
    </xf>
    <xf numFmtId="165" fontId="1" fillId="4" borderId="0" xfId="0" applyNumberFormat="1" applyFont="1" applyFill="1" applyAlignment="1">
      <alignment/>
    </xf>
    <xf numFmtId="171" fontId="0" fillId="0" borderId="0" xfId="15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quotePrefix="1">
      <alignment horizontal="right"/>
    </xf>
    <xf numFmtId="166" fontId="0" fillId="0" borderId="0" xfId="19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 quotePrefix="1">
      <alignment horizontal="left" wrapText="1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DDDDDD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8" zoomScaleNormal="88" workbookViewId="0" topLeftCell="A1">
      <selection activeCell="B20" sqref="B20"/>
    </sheetView>
  </sheetViews>
  <sheetFormatPr defaultColWidth="11.421875" defaultRowHeight="12.75"/>
  <cols>
    <col min="1" max="1" width="31.7109375" style="0" customWidth="1"/>
    <col min="4" max="4" width="4.8515625" style="0" customWidth="1"/>
    <col min="5" max="5" width="11.57421875" style="0" bestFit="1" customWidth="1"/>
    <col min="6" max="7" width="11.7109375" style="0" customWidth="1"/>
    <col min="8" max="8" width="14.421875" style="0" customWidth="1"/>
    <col min="9" max="9" width="13.28125" style="0" customWidth="1"/>
    <col min="10" max="10" width="11.57421875" style="0" bestFit="1" customWidth="1"/>
    <col min="11" max="11" width="18.7109375" style="0" bestFit="1" customWidth="1"/>
  </cols>
  <sheetData>
    <row r="1" ht="12.75">
      <c r="A1" s="2" t="s">
        <v>42</v>
      </c>
    </row>
    <row r="2" spans="1:10" ht="25.5" customHeight="1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3" t="s">
        <v>12</v>
      </c>
      <c r="B3" s="3"/>
      <c r="C3" s="3"/>
      <c r="D3" s="3"/>
      <c r="E3" s="18"/>
      <c r="F3" s="21">
        <v>2007</v>
      </c>
      <c r="G3" s="22"/>
      <c r="H3" s="21">
        <v>2008</v>
      </c>
      <c r="I3" s="21"/>
      <c r="J3" s="22">
        <v>2009</v>
      </c>
    </row>
    <row r="4" spans="5:10" ht="12.75">
      <c r="E4" s="5"/>
      <c r="F4" s="23"/>
      <c r="G4" s="23"/>
      <c r="H4" s="23"/>
      <c r="I4" s="23"/>
      <c r="J4" s="23"/>
    </row>
    <row r="5" spans="1:10" ht="12.75">
      <c r="A5" t="s">
        <v>35</v>
      </c>
      <c r="E5" s="6"/>
      <c r="F5" s="8">
        <v>57.492</v>
      </c>
      <c r="G5" s="23"/>
      <c r="H5" s="8">
        <v>57.907</v>
      </c>
      <c r="I5" s="8"/>
      <c r="J5" s="8">
        <v>58.7</v>
      </c>
    </row>
    <row r="6" spans="1:10" ht="12.75">
      <c r="A6" t="s">
        <v>36</v>
      </c>
      <c r="E6" s="6"/>
      <c r="F6" s="8">
        <f>10.761+1.853</f>
        <v>12.613999999999999</v>
      </c>
      <c r="G6" s="23"/>
      <c r="H6" s="8">
        <f>11.355+1.934</f>
        <v>13.289</v>
      </c>
      <c r="I6" s="8"/>
      <c r="J6" s="23">
        <v>14.1</v>
      </c>
    </row>
    <row r="7" spans="1:10" ht="12.75">
      <c r="A7" s="13" t="s">
        <v>9</v>
      </c>
      <c r="B7" s="13"/>
      <c r="C7" s="13"/>
      <c r="D7" s="13"/>
      <c r="E7" s="24"/>
      <c r="F7" s="25">
        <f>SUM(F5:F6)</f>
        <v>70.106</v>
      </c>
      <c r="G7" s="26"/>
      <c r="H7" s="25">
        <f>SUM(H5:H6)</f>
        <v>71.196</v>
      </c>
      <c r="I7" s="25"/>
      <c r="J7" s="25">
        <f>SUM(J5:J6)</f>
        <v>72.8</v>
      </c>
    </row>
    <row r="8" spans="1:10" ht="12.75">
      <c r="A8" t="s">
        <v>41</v>
      </c>
      <c r="E8" s="6"/>
      <c r="F8" s="8">
        <v>266.8</v>
      </c>
      <c r="G8" s="23"/>
      <c r="H8" s="8">
        <v>275</v>
      </c>
      <c r="I8" s="8"/>
      <c r="J8" s="23">
        <v>287.4</v>
      </c>
    </row>
    <row r="9" spans="1:10" ht="12.75">
      <c r="A9" t="s">
        <v>39</v>
      </c>
      <c r="E9" s="7"/>
      <c r="F9" s="60">
        <f>F7/F8*100</f>
        <v>26.27661169415292</v>
      </c>
      <c r="G9" s="60"/>
      <c r="H9" s="60">
        <f>H7/H8*100</f>
        <v>25.889454545454544</v>
      </c>
      <c r="I9" s="60"/>
      <c r="J9" s="60">
        <f>J7/J8*100</f>
        <v>25.33054975643702</v>
      </c>
    </row>
    <row r="10" spans="1:10" ht="12.75">
      <c r="A10" t="s">
        <v>40</v>
      </c>
      <c r="E10" s="7"/>
      <c r="F10" s="60">
        <f>F7/1895.3*100</f>
        <v>3.69893948187622</v>
      </c>
      <c r="G10" s="60"/>
      <c r="H10" s="61">
        <f>H7/1948.5*100</f>
        <v>3.6538876058506546</v>
      </c>
      <c r="I10" s="61"/>
      <c r="J10" s="62">
        <f>+J7/1907*100</f>
        <v>3.8175144205558467</v>
      </c>
    </row>
    <row r="11" spans="5:10" ht="12.75">
      <c r="E11" s="23"/>
      <c r="F11" s="23"/>
      <c r="G11" s="23"/>
      <c r="H11" s="23"/>
      <c r="I11" s="23"/>
      <c r="J11" s="23"/>
    </row>
    <row r="12" spans="5:10" ht="12.75">
      <c r="E12" s="23"/>
      <c r="F12" s="23"/>
      <c r="G12" s="23"/>
      <c r="H12" s="23"/>
      <c r="I12" s="23"/>
      <c r="J12" s="23"/>
    </row>
  </sheetData>
  <mergeCells count="1">
    <mergeCell ref="A2:J2"/>
  </mergeCells>
  <printOptions/>
  <pageMargins left="0.36" right="0.37" top="0.37" bottom="0.27" header="0.32" footer="0.2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38" sqref="E38"/>
    </sheetView>
  </sheetViews>
  <sheetFormatPr defaultColWidth="11.421875" defaultRowHeight="12.75"/>
  <cols>
    <col min="1" max="4" width="17.7109375" style="0" customWidth="1"/>
    <col min="9" max="9" width="16.00390625" style="0" customWidth="1"/>
  </cols>
  <sheetData>
    <row r="1" spans="1:12" ht="12.75">
      <c r="A1" s="1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 t="s">
        <v>0</v>
      </c>
      <c r="B4" s="27"/>
      <c r="C4" s="27"/>
      <c r="D4" s="27"/>
      <c r="E4" s="27"/>
      <c r="F4" s="28"/>
      <c r="G4" s="28"/>
      <c r="H4" s="27"/>
      <c r="I4" s="27"/>
      <c r="J4" s="27"/>
      <c r="K4" s="27"/>
      <c r="L4" s="27"/>
    </row>
    <row r="5" spans="1:12" ht="12.75">
      <c r="A5" s="27"/>
      <c r="B5" s="27"/>
      <c r="C5" s="27"/>
      <c r="D5" s="27"/>
      <c r="E5" s="27"/>
      <c r="F5" s="28"/>
      <c r="G5" s="28"/>
      <c r="H5" s="27"/>
      <c r="I5" s="27"/>
      <c r="J5" s="27"/>
      <c r="K5" s="27"/>
      <c r="L5" s="27"/>
    </row>
    <row r="6" spans="1:12" ht="12.75">
      <c r="A6" s="29"/>
      <c r="B6" s="29"/>
      <c r="C6" s="29"/>
      <c r="D6" s="29"/>
      <c r="E6" s="65" t="s">
        <v>43</v>
      </c>
      <c r="F6" s="65"/>
      <c r="G6" s="66"/>
      <c r="H6" s="68" t="s">
        <v>31</v>
      </c>
      <c r="I6" s="66"/>
      <c r="J6" s="30" t="s">
        <v>4</v>
      </c>
      <c r="K6" s="27"/>
      <c r="L6" s="27"/>
    </row>
    <row r="7" spans="1:12" ht="12.75">
      <c r="A7" s="29"/>
      <c r="B7" s="29"/>
      <c r="C7" s="29"/>
      <c r="D7" s="16"/>
      <c r="E7" s="32">
        <v>2007</v>
      </c>
      <c r="F7" s="30">
        <v>2008</v>
      </c>
      <c r="G7" s="30">
        <v>2009</v>
      </c>
      <c r="H7" s="33" t="s">
        <v>2</v>
      </c>
      <c r="I7" s="31" t="s">
        <v>3</v>
      </c>
      <c r="J7" s="30" t="s">
        <v>32</v>
      </c>
      <c r="K7" s="27"/>
      <c r="L7" s="27"/>
    </row>
    <row r="8" spans="1:12" ht="12.75">
      <c r="A8" s="34" t="s">
        <v>13</v>
      </c>
      <c r="B8" s="27"/>
      <c r="C8" s="27"/>
      <c r="D8" s="35"/>
      <c r="E8" s="36">
        <v>16129.7</v>
      </c>
      <c r="F8" s="36">
        <v>16680.2</v>
      </c>
      <c r="G8" s="36">
        <v>17231.9</v>
      </c>
      <c r="H8" s="37">
        <v>17610.5</v>
      </c>
      <c r="I8" s="38">
        <v>28.9</v>
      </c>
      <c r="J8" s="39">
        <f aca="true" t="shared" si="0" ref="J8:J15">(H8-G8)/G8</f>
        <v>0.021970879589598275</v>
      </c>
      <c r="K8" s="27"/>
      <c r="L8" s="27"/>
    </row>
    <row r="9" spans="1:12" ht="12.75">
      <c r="A9" s="34" t="s">
        <v>14</v>
      </c>
      <c r="B9" s="27"/>
      <c r="C9" s="27"/>
      <c r="D9" s="35"/>
      <c r="E9" s="36">
        <v>27878.8</v>
      </c>
      <c r="F9" s="36">
        <v>28321.6</v>
      </c>
      <c r="G9" s="36">
        <v>28623.4</v>
      </c>
      <c r="H9" s="37">
        <v>29044.6</v>
      </c>
      <c r="I9" s="38">
        <v>47.7</v>
      </c>
      <c r="J9" s="39">
        <f t="shared" si="0"/>
        <v>0.014715232991188924</v>
      </c>
      <c r="K9" s="27"/>
      <c r="L9" s="27"/>
    </row>
    <row r="10" spans="1:12" ht="12.75">
      <c r="A10" s="34" t="s">
        <v>15</v>
      </c>
      <c r="B10" s="27"/>
      <c r="C10" s="27"/>
      <c r="D10" s="35"/>
      <c r="E10" s="36">
        <v>4794.6</v>
      </c>
      <c r="F10" s="36">
        <v>3854.6</v>
      </c>
      <c r="G10" s="36">
        <v>3767</v>
      </c>
      <c r="H10" s="37">
        <v>3768.3</v>
      </c>
      <c r="I10" s="38">
        <v>6.2</v>
      </c>
      <c r="J10" s="39">
        <f t="shared" si="0"/>
        <v>0.000345102203344885</v>
      </c>
      <c r="K10" s="40"/>
      <c r="L10" s="27"/>
    </row>
    <row r="11" spans="1:12" ht="12.75">
      <c r="A11" s="34" t="s">
        <v>37</v>
      </c>
      <c r="B11" s="27"/>
      <c r="C11" s="27"/>
      <c r="D11" s="35"/>
      <c r="E11" s="36">
        <v>6835.9</v>
      </c>
      <c r="F11" s="36">
        <v>6882.6</v>
      </c>
      <c r="G11" s="36">
        <v>6942</v>
      </c>
      <c r="H11" s="37">
        <v>7045.6</v>
      </c>
      <c r="I11" s="38">
        <v>11.6</v>
      </c>
      <c r="J11" s="39">
        <f t="shared" si="0"/>
        <v>0.014923653125900369</v>
      </c>
      <c r="K11" s="27"/>
      <c r="L11" s="27"/>
    </row>
    <row r="12" spans="1:12" ht="12.75">
      <c r="A12" s="34" t="s">
        <v>16</v>
      </c>
      <c r="B12" s="27"/>
      <c r="C12" s="27"/>
      <c r="D12" s="35"/>
      <c r="E12" s="36">
        <v>2065.1</v>
      </c>
      <c r="F12" s="36">
        <v>2066.6</v>
      </c>
      <c r="G12" s="36">
        <v>2061.5</v>
      </c>
      <c r="H12" s="37">
        <v>2109.9</v>
      </c>
      <c r="I12" s="38">
        <v>3.5</v>
      </c>
      <c r="J12" s="39">
        <f t="shared" si="0"/>
        <v>0.02347804996361877</v>
      </c>
      <c r="K12" s="27"/>
      <c r="L12" s="27"/>
    </row>
    <row r="13" spans="1:12" ht="12.75">
      <c r="A13" s="10" t="s">
        <v>1</v>
      </c>
      <c r="B13" s="10"/>
      <c r="C13" s="10"/>
      <c r="D13" s="11"/>
      <c r="E13" s="41">
        <f>SUM(E8:E12)</f>
        <v>57704.1</v>
      </c>
      <c r="F13" s="41">
        <f>SUM(F8:F12)</f>
        <v>57805.6</v>
      </c>
      <c r="G13" s="42">
        <f>SUM(G8:G12)</f>
        <v>58625.8</v>
      </c>
      <c r="H13" s="41">
        <f>SUM(H8:H12)</f>
        <v>59578.9</v>
      </c>
      <c r="I13" s="42">
        <f>SUM(I8:I12)</f>
        <v>97.89999999999999</v>
      </c>
      <c r="J13" s="43">
        <f t="shared" si="0"/>
        <v>0.01625734744771071</v>
      </c>
      <c r="K13" s="27"/>
      <c r="L13" s="27"/>
    </row>
    <row r="14" spans="1:12" ht="12.75">
      <c r="A14" s="34" t="s">
        <v>17</v>
      </c>
      <c r="B14" s="27"/>
      <c r="C14" s="27"/>
      <c r="D14" s="35"/>
      <c r="E14" s="36">
        <v>1277.4</v>
      </c>
      <c r="F14" s="36">
        <v>1247.3</v>
      </c>
      <c r="G14" s="36">
        <v>1284.9</v>
      </c>
      <c r="H14" s="37">
        <v>1269.4</v>
      </c>
      <c r="I14" s="38">
        <v>2.1</v>
      </c>
      <c r="J14" s="39">
        <f t="shared" si="0"/>
        <v>-0.012063195579422523</v>
      </c>
      <c r="K14" s="27"/>
      <c r="L14" s="27"/>
    </row>
    <row r="15" spans="1:12" ht="12.75">
      <c r="A15" s="12" t="s">
        <v>10</v>
      </c>
      <c r="B15" s="13"/>
      <c r="C15" s="13"/>
      <c r="D15" s="14"/>
      <c r="E15" s="44">
        <f>E13+E14</f>
        <v>58981.5</v>
      </c>
      <c r="F15" s="44">
        <f>F13+F14</f>
        <v>59052.9</v>
      </c>
      <c r="G15" s="44">
        <f>G13+G14</f>
        <v>59910.700000000004</v>
      </c>
      <c r="H15" s="45">
        <f>H13+H14</f>
        <v>60848.3</v>
      </c>
      <c r="I15" s="46">
        <f>+I14+I13</f>
        <v>99.99999999999999</v>
      </c>
      <c r="J15" s="47">
        <f t="shared" si="0"/>
        <v>0.015649959022344898</v>
      </c>
      <c r="K15" s="27"/>
      <c r="L15" s="27"/>
    </row>
    <row r="16" spans="1:12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1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48"/>
      <c r="L18" s="27"/>
    </row>
    <row r="19" spans="1:12" ht="12.75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48"/>
      <c r="L19" s="27"/>
    </row>
    <row r="20" spans="1:12" ht="12.75">
      <c r="A20" s="1" t="s">
        <v>18</v>
      </c>
      <c r="B20" s="27"/>
      <c r="C20" s="27"/>
      <c r="D20" s="27"/>
      <c r="E20" s="27"/>
      <c r="F20" s="27"/>
      <c r="G20" s="27"/>
      <c r="H20" s="27"/>
      <c r="I20" s="27"/>
      <c r="J20" s="27"/>
      <c r="K20" s="48"/>
      <c r="L20" s="27"/>
    </row>
    <row r="21" spans="1:12" ht="12.75">
      <c r="A21" s="49"/>
      <c r="B21" s="27"/>
      <c r="C21" s="28"/>
      <c r="D21" s="27"/>
      <c r="E21" s="27"/>
      <c r="F21" s="27"/>
      <c r="G21" s="27"/>
      <c r="H21" s="27"/>
      <c r="I21" s="27"/>
      <c r="J21" s="27"/>
      <c r="K21" s="48"/>
      <c r="L21" s="27"/>
    </row>
    <row r="22" spans="1:12" ht="12.75">
      <c r="A22" s="29"/>
      <c r="B22" s="29"/>
      <c r="C22" s="29"/>
      <c r="D22" s="17"/>
      <c r="E22" s="65" t="s">
        <v>43</v>
      </c>
      <c r="F22" s="65"/>
      <c r="G22" s="65"/>
      <c r="H22" s="68" t="s">
        <v>31</v>
      </c>
      <c r="I22" s="66"/>
      <c r="J22" s="30" t="s">
        <v>6</v>
      </c>
      <c r="K22" s="48"/>
      <c r="L22" s="27"/>
    </row>
    <row r="23" spans="1:12" ht="12.75">
      <c r="A23" s="29"/>
      <c r="B23" s="29"/>
      <c r="C23" s="29"/>
      <c r="D23" s="9"/>
      <c r="E23" s="32">
        <v>2007</v>
      </c>
      <c r="F23" s="30">
        <v>2008</v>
      </c>
      <c r="G23" s="30">
        <v>2009</v>
      </c>
      <c r="H23" s="33" t="s">
        <v>2</v>
      </c>
      <c r="I23" s="31" t="s">
        <v>3</v>
      </c>
      <c r="J23" s="30" t="s">
        <v>32</v>
      </c>
      <c r="K23" s="48"/>
      <c r="L23" s="27"/>
    </row>
    <row r="24" spans="1:12" ht="12.75">
      <c r="A24" s="67" t="s">
        <v>20</v>
      </c>
      <c r="B24" s="67"/>
      <c r="C24" s="67"/>
      <c r="D24" s="50"/>
      <c r="E24" s="27">
        <v>4637.5</v>
      </c>
      <c r="F24" s="36">
        <v>4737</v>
      </c>
      <c r="G24" s="36">
        <v>5035.4</v>
      </c>
      <c r="H24" s="37">
        <v>5275.5</v>
      </c>
      <c r="I24" s="51">
        <v>43.4</v>
      </c>
      <c r="J24" s="39">
        <f aca="true" t="shared" si="1" ref="J24:J30">(H24-G24)/G24*100%</f>
        <v>0.04768240854748389</v>
      </c>
      <c r="K24" s="52"/>
      <c r="L24" s="27"/>
    </row>
    <row r="25" spans="1:12" ht="12.75">
      <c r="A25" s="27" t="s">
        <v>21</v>
      </c>
      <c r="B25" s="27"/>
      <c r="C25" s="27"/>
      <c r="D25" s="50"/>
      <c r="E25" s="27">
        <v>56.4</v>
      </c>
      <c r="F25" s="36">
        <v>59.3</v>
      </c>
      <c r="G25" s="36">
        <v>61.9</v>
      </c>
      <c r="H25" s="37">
        <v>66.4</v>
      </c>
      <c r="I25" s="51">
        <v>0.6</v>
      </c>
      <c r="J25" s="39">
        <f t="shared" si="1"/>
        <v>0.07269789983844922</v>
      </c>
      <c r="K25" s="52"/>
      <c r="L25" s="27"/>
    </row>
    <row r="26" spans="1:12" ht="12.75">
      <c r="A26" s="27" t="s">
        <v>22</v>
      </c>
      <c r="B26" s="27"/>
      <c r="C26" s="27"/>
      <c r="D26" s="50"/>
      <c r="E26" s="27">
        <v>378.1</v>
      </c>
      <c r="F26" s="36">
        <v>349.8</v>
      </c>
      <c r="G26" s="36">
        <v>359.9</v>
      </c>
      <c r="H26" s="37">
        <v>364.7</v>
      </c>
      <c r="I26" s="51">
        <v>3</v>
      </c>
      <c r="J26" s="39">
        <f t="shared" si="1"/>
        <v>0.013337038066129512</v>
      </c>
      <c r="K26" s="52"/>
      <c r="L26" s="27"/>
    </row>
    <row r="27" spans="1:12" ht="12.75">
      <c r="A27" s="34" t="s">
        <v>23</v>
      </c>
      <c r="B27" s="27"/>
      <c r="C27" s="27"/>
      <c r="D27" s="50"/>
      <c r="E27" s="27">
        <v>3144.7</v>
      </c>
      <c r="F27" s="36">
        <v>3628.8</v>
      </c>
      <c r="G27" s="36">
        <v>3666.9</v>
      </c>
      <c r="H27" s="37">
        <v>3731.6</v>
      </c>
      <c r="I27" s="51">
        <v>30.7</v>
      </c>
      <c r="J27" s="39">
        <f t="shared" si="1"/>
        <v>0.017644331724344764</v>
      </c>
      <c r="K27" s="52"/>
      <c r="L27" s="27"/>
    </row>
    <row r="28" spans="1:12" ht="12.75">
      <c r="A28" s="27" t="s">
        <v>24</v>
      </c>
      <c r="B28" s="27"/>
      <c r="C28" s="27"/>
      <c r="D28" s="50"/>
      <c r="E28" s="27">
        <v>84.7</v>
      </c>
      <c r="F28" s="36">
        <v>76.3</v>
      </c>
      <c r="G28" s="36">
        <v>77.6</v>
      </c>
      <c r="H28" s="37">
        <v>79.7</v>
      </c>
      <c r="I28" s="51">
        <v>0.7</v>
      </c>
      <c r="J28" s="39">
        <f t="shared" si="1"/>
        <v>0.027061855670103205</v>
      </c>
      <c r="K28" s="19"/>
      <c r="L28" s="27"/>
    </row>
    <row r="29" spans="1:12" ht="12.75">
      <c r="A29" s="27" t="s">
        <v>5</v>
      </c>
      <c r="B29" s="27"/>
      <c r="C29" s="27"/>
      <c r="D29" s="50"/>
      <c r="E29" s="27">
        <v>1240.9</v>
      </c>
      <c r="F29" s="36">
        <v>1415.3</v>
      </c>
      <c r="G29" s="36">
        <v>1331.7</v>
      </c>
      <c r="H29" s="37">
        <v>1372.8</v>
      </c>
      <c r="I29" s="51">
        <v>11.3</v>
      </c>
      <c r="J29" s="39">
        <f t="shared" si="1"/>
        <v>0.030862806938499594</v>
      </c>
      <c r="K29" s="53"/>
      <c r="L29" s="27"/>
    </row>
    <row r="30" spans="1:12" ht="12.75">
      <c r="A30" s="27" t="s">
        <v>25</v>
      </c>
      <c r="B30" s="27"/>
      <c r="C30" s="27"/>
      <c r="D30" s="50"/>
      <c r="E30" s="27">
        <v>727.8</v>
      </c>
      <c r="F30" s="36">
        <v>1006.3</v>
      </c>
      <c r="G30" s="36">
        <v>1155.2</v>
      </c>
      <c r="H30" s="37">
        <v>1255.5</v>
      </c>
      <c r="I30" s="51">
        <v>10.3</v>
      </c>
      <c r="J30" s="39">
        <f t="shared" si="1"/>
        <v>0.08682479224376727</v>
      </c>
      <c r="K30" s="54"/>
      <c r="L30" s="27"/>
    </row>
    <row r="31" spans="1:12" ht="11.25" customHeight="1">
      <c r="A31" s="59" t="s">
        <v>38</v>
      </c>
      <c r="B31" s="59"/>
      <c r="C31" s="59"/>
      <c r="D31" s="50"/>
      <c r="E31" s="27">
        <v>389.3</v>
      </c>
      <c r="F31" s="36"/>
      <c r="G31" s="36"/>
      <c r="H31" s="37"/>
      <c r="I31" s="55"/>
      <c r="J31" s="27"/>
      <c r="K31" s="53"/>
      <c r="L31" s="27"/>
    </row>
    <row r="32" spans="1:12" ht="12.75">
      <c r="A32" s="13" t="s">
        <v>26</v>
      </c>
      <c r="B32" s="13"/>
      <c r="C32" s="13"/>
      <c r="D32" s="15"/>
      <c r="E32" s="44">
        <f>SUM(E24:E31)</f>
        <v>10659.4</v>
      </c>
      <c r="F32" s="44">
        <f>SUM(F24:F31)</f>
        <v>11272.8</v>
      </c>
      <c r="G32" s="44">
        <f>SUM(G24:G31)</f>
        <v>11688.6</v>
      </c>
      <c r="H32" s="45">
        <f>SUM(H24:H31)</f>
        <v>12146.199999999999</v>
      </c>
      <c r="I32" s="46">
        <f>SUM(I24:I30)</f>
        <v>100</v>
      </c>
      <c r="J32" s="47">
        <f>(H32-G32)/G32*100%</f>
        <v>0.03914925654056076</v>
      </c>
      <c r="K32" s="53"/>
      <c r="L32" s="27"/>
    </row>
    <row r="33" spans="1:12" ht="12.75">
      <c r="A33" s="56" t="s">
        <v>33</v>
      </c>
      <c r="B33" s="27"/>
      <c r="C33" s="27"/>
      <c r="D33" s="27"/>
      <c r="E33" s="27"/>
      <c r="F33" s="27"/>
      <c r="G33" s="27"/>
      <c r="H33" s="27"/>
      <c r="I33" s="27"/>
      <c r="J33" s="27"/>
      <c r="K33" s="20"/>
      <c r="L33" s="27"/>
    </row>
    <row r="34" spans="1:12" ht="12.75">
      <c r="A34" s="5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4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27"/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29"/>
      <c r="B37" s="29"/>
      <c r="C37" s="29"/>
      <c r="D37" s="29"/>
      <c r="E37" s="65" t="s">
        <v>43</v>
      </c>
      <c r="F37" s="65"/>
      <c r="G37" s="65"/>
      <c r="H37" s="68" t="s">
        <v>31</v>
      </c>
      <c r="I37" s="66"/>
      <c r="J37" s="30" t="s">
        <v>6</v>
      </c>
      <c r="K37" s="27"/>
      <c r="L37" s="27"/>
    </row>
    <row r="38" spans="1:12" ht="12.75">
      <c r="A38" s="29"/>
      <c r="B38" s="29"/>
      <c r="C38" s="29"/>
      <c r="D38" s="9"/>
      <c r="E38" s="32">
        <v>2007</v>
      </c>
      <c r="F38" s="30">
        <v>2008</v>
      </c>
      <c r="G38" s="30">
        <v>2009</v>
      </c>
      <c r="H38" s="33" t="s">
        <v>2</v>
      </c>
      <c r="I38" s="31" t="s">
        <v>3</v>
      </c>
      <c r="J38" s="30" t="s">
        <v>32</v>
      </c>
      <c r="K38" s="27"/>
      <c r="L38" s="27"/>
    </row>
    <row r="39" spans="1:12" ht="12.75">
      <c r="A39" s="27" t="s">
        <v>7</v>
      </c>
      <c r="B39" s="27"/>
      <c r="C39" s="27"/>
      <c r="D39" s="35"/>
      <c r="E39" s="36">
        <v>1441.3</v>
      </c>
      <c r="F39" s="36">
        <v>1503.7</v>
      </c>
      <c r="G39" s="36">
        <v>1542.4</v>
      </c>
      <c r="H39" s="37">
        <v>1568.2</v>
      </c>
      <c r="I39" s="38">
        <v>77.8</v>
      </c>
      <c r="J39" s="39">
        <f>(H39-G39)/G39*100%</f>
        <v>0.016727178423236483</v>
      </c>
      <c r="K39" s="57"/>
      <c r="L39" s="27"/>
    </row>
    <row r="40" spans="1:12" ht="12.75">
      <c r="A40" s="27" t="s">
        <v>8</v>
      </c>
      <c r="B40" s="27"/>
      <c r="C40" s="27"/>
      <c r="D40" s="35"/>
      <c r="E40" s="36">
        <v>229</v>
      </c>
      <c r="F40" s="36">
        <v>251.1</v>
      </c>
      <c r="G40" s="36">
        <v>271</v>
      </c>
      <c r="H40" s="37">
        <v>281.1</v>
      </c>
      <c r="I40" s="38">
        <v>14</v>
      </c>
      <c r="J40" s="39">
        <f>(H40-G40)/G40*100%</f>
        <v>0.03726937269372702</v>
      </c>
      <c r="K40" s="57"/>
      <c r="L40" s="27"/>
    </row>
    <row r="41" spans="1:12" ht="12.75">
      <c r="A41" s="64" t="s">
        <v>28</v>
      </c>
      <c r="B41" s="64"/>
      <c r="C41" s="64"/>
      <c r="D41" s="35"/>
      <c r="E41" s="36">
        <v>112</v>
      </c>
      <c r="F41" s="36">
        <v>137.7</v>
      </c>
      <c r="G41" s="36">
        <v>142.4</v>
      </c>
      <c r="H41" s="37">
        <v>65.7</v>
      </c>
      <c r="I41" s="38">
        <v>3.3</v>
      </c>
      <c r="J41" s="39">
        <f>(H41-G41)/G41*100%</f>
        <v>-0.538623595505618</v>
      </c>
      <c r="K41" s="57"/>
      <c r="L41" s="27"/>
    </row>
    <row r="42" spans="1:12" ht="12.75">
      <c r="A42" s="27" t="s">
        <v>27</v>
      </c>
      <c r="B42" s="27"/>
      <c r="C42" s="27"/>
      <c r="D42" s="35"/>
      <c r="E42" s="36">
        <v>64.6</v>
      </c>
      <c r="F42" s="36">
        <v>73</v>
      </c>
      <c r="G42" s="36">
        <v>97</v>
      </c>
      <c r="H42" s="37">
        <v>99</v>
      </c>
      <c r="I42" s="38">
        <v>4.9</v>
      </c>
      <c r="J42" s="39">
        <f>(H42-G42)/G42*100%</f>
        <v>0.020618556701030927</v>
      </c>
      <c r="K42" s="57"/>
      <c r="L42" s="27"/>
    </row>
    <row r="43" spans="1:12" ht="12.75">
      <c r="A43" s="13" t="s">
        <v>30</v>
      </c>
      <c r="B43" s="13"/>
      <c r="C43" s="13"/>
      <c r="D43" s="14"/>
      <c r="E43" s="44">
        <f>SUM(E39:E42)</f>
        <v>1846.8999999999999</v>
      </c>
      <c r="F43" s="44">
        <f>SUM(F39:F42)</f>
        <v>1965.5</v>
      </c>
      <c r="G43" s="44">
        <f>SUM(G39:G42)</f>
        <v>2052.8</v>
      </c>
      <c r="H43" s="45">
        <f>SUM(H39:H42)</f>
        <v>2014.0000000000002</v>
      </c>
      <c r="I43" s="58">
        <f>SUM(I39:I42)</f>
        <v>100</v>
      </c>
      <c r="J43" s="47">
        <f>(H43-G43)/G43*100%</f>
        <v>-0.01890101325019483</v>
      </c>
      <c r="K43" s="36"/>
      <c r="L43" s="27"/>
    </row>
    <row r="44" spans="1:1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</sheetData>
  <mergeCells count="8">
    <mergeCell ref="H37:I37"/>
    <mergeCell ref="H22:I22"/>
    <mergeCell ref="H6:I6"/>
    <mergeCell ref="E37:G37"/>
    <mergeCell ref="A41:C41"/>
    <mergeCell ref="E6:G6"/>
    <mergeCell ref="E22:G22"/>
    <mergeCell ref="A24:C2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profutil</dc:creator>
  <cp:keywords/>
  <dc:description/>
  <cp:lastModifiedBy>brierelu</cp:lastModifiedBy>
  <cp:lastPrinted>2010-07-13T14:58:37Z</cp:lastPrinted>
  <dcterms:created xsi:type="dcterms:W3CDTF">2008-04-02T14:39:05Z</dcterms:created>
  <dcterms:modified xsi:type="dcterms:W3CDTF">2010-07-19T11:47:28Z</dcterms:modified>
  <cp:category/>
  <cp:version/>
  <cp:contentType/>
  <cp:contentStatus/>
</cp:coreProperties>
</file>