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6225" activeTab="0"/>
  </bookViews>
  <sheets>
    <sheet name="MUNICIPALES" sheetId="1" r:id="rId1"/>
    <sheet name="ELUS" sheetId="2" r:id="rId2"/>
    <sheet name="CANDIDATS" sheetId="3" r:id="rId3"/>
  </sheets>
  <definedNames>
    <definedName name="_xlnm.Print_Area" localSheetId="0">'MUNICIPALES'!$A$1:$G$29</definedName>
  </definedNames>
  <calcPr fullCalcOnLoad="1"/>
</workbook>
</file>

<file path=xl/sharedStrings.xml><?xml version="1.0" encoding="utf-8"?>
<sst xmlns="http://schemas.openxmlformats.org/spreadsheetml/2006/main" count="203" uniqueCount="151">
  <si>
    <t>ELECTIONS MUNICIPALES</t>
  </si>
  <si>
    <t>Scrutin du 11 mars 2001</t>
  </si>
  <si>
    <t>BUREAUX</t>
  </si>
  <si>
    <t>INSCRITS</t>
  </si>
  <si>
    <t>VOTANTS</t>
  </si>
  <si>
    <t>NULS</t>
  </si>
  <si>
    <t>SUFFRAGES
EXPRIMES</t>
  </si>
  <si>
    <t>ENSEMBLE REUSSIR RODEZ</t>
  </si>
  <si>
    <t>RODEZ AVEC MARC CENSI</t>
  </si>
  <si>
    <t>N°1</t>
  </si>
  <si>
    <t>N°2</t>
  </si>
  <si>
    <t>N°3</t>
  </si>
  <si>
    <t>N°4</t>
  </si>
  <si>
    <t>N°5</t>
  </si>
  <si>
    <t>N°6</t>
  </si>
  <si>
    <t>N°7</t>
  </si>
  <si>
    <t>N°8</t>
  </si>
  <si>
    <t>Total Canton Est</t>
  </si>
  <si>
    <t>N°9</t>
  </si>
  <si>
    <t>N°10</t>
  </si>
  <si>
    <t>N°11</t>
  </si>
  <si>
    <t>N°12</t>
  </si>
  <si>
    <t>N°13</t>
  </si>
  <si>
    <t>N°14</t>
  </si>
  <si>
    <t>N°15</t>
  </si>
  <si>
    <t>Total Canton Ouest</t>
  </si>
  <si>
    <t>N° 16 NORD</t>
  </si>
  <si>
    <t>TOTAL GENERAL :</t>
  </si>
  <si>
    <t>Pourcentage :</t>
  </si>
  <si>
    <t>Taux participation :</t>
  </si>
  <si>
    <t>Sièges obtenus :</t>
  </si>
  <si>
    <t>Calculs intermédiaires :</t>
  </si>
  <si>
    <t>5 % représente :</t>
  </si>
  <si>
    <t>&gt; 5 % ?</t>
  </si>
  <si>
    <t>Majorité absolue ?</t>
  </si>
  <si>
    <t>MAJORITE ABSOLUE :</t>
  </si>
  <si>
    <t>Nbre sièges si majorité absolue :</t>
  </si>
  <si>
    <t>(2) Nbre siège(s) au quotient :</t>
  </si>
  <si>
    <t>Nombre de sièges à attribuer :</t>
  </si>
  <si>
    <t>Total par liste :</t>
  </si>
  <si>
    <t>Total intermédiaire sièges attribués :</t>
  </si>
  <si>
    <t>(1) Quotient électoral :</t>
  </si>
  <si>
    <t>Siège supplémentaire :</t>
  </si>
  <si>
    <t>(3) Moyenne  :</t>
  </si>
  <si>
    <t>Autre siège :</t>
  </si>
  <si>
    <t>Formules :</t>
  </si>
  <si>
    <t>(1) Quotient :</t>
  </si>
  <si>
    <t>= total des suffrages exprimés/(total des sièges à attribuer - nombre sièges attribués à la majorité absolue)</t>
  </si>
  <si>
    <t>(2) Nombre de sièges au quotient:</t>
  </si>
  <si>
    <t>=nbre suffrages exprimés par 1 liste/quotient électoral</t>
  </si>
  <si>
    <t>(3) Moyenne :</t>
  </si>
  <si>
    <t>=nombre suffrages exprimés par 1 liste/nombre sièges attribué au qoutient + 1</t>
  </si>
  <si>
    <t xml:space="preserve">2 - Variations du nombre de sièges : </t>
  </si>
  <si>
    <t>Liste 1 :</t>
  </si>
  <si>
    <t>Liste 2 :</t>
  </si>
  <si>
    <t>Hypothèse :</t>
  </si>
  <si>
    <t>Œ</t>
  </si>
  <si>
    <t>Nombre de voix :</t>
  </si>
  <si>
    <t>entre 4777 &amp; 5305</t>
  </si>
  <si>
    <t>entre 4245 &amp; 4773</t>
  </si>
  <si>
    <t>soit en pourcentage :</t>
  </si>
  <si>
    <t>entre 50,02 &amp; 55,55 %</t>
  </si>
  <si>
    <t>entre 44,45 &amp; 49,98 %</t>
  </si>
  <si>
    <t>Ecart (nombre voix) :</t>
  </si>
  <si>
    <t>Nombre de sièges :</t>
  </si>
  <si>
    <t></t>
  </si>
  <si>
    <t>entre 5306 &amp; 5836</t>
  </si>
  <si>
    <t>entre 3714 &amp; 4244</t>
  </si>
  <si>
    <t>entre 55,56 &amp; 61,11 %</t>
  </si>
  <si>
    <t>entre 38,89 &amp; 44,44 %</t>
  </si>
  <si>
    <t>Ž</t>
  </si>
  <si>
    <t>entre 5837 &amp; 6366</t>
  </si>
  <si>
    <t>entre 3184 &amp; 3713</t>
  </si>
  <si>
    <t>entre 61,12 &amp; 66,66 %</t>
  </si>
  <si>
    <t>entre 33,34 &amp; 38,88 %</t>
  </si>
  <si>
    <t></t>
  </si>
  <si>
    <t>&gt; 6367</t>
  </si>
  <si>
    <t>&lt; 3183</t>
  </si>
  <si>
    <t>supérieur à 66,67 %</t>
  </si>
  <si>
    <t>inférieur à 33,33 %</t>
  </si>
  <si>
    <t>Marc CENSI</t>
  </si>
  <si>
    <t>Christian TEYSSEDRE</t>
  </si>
  <si>
    <t>Marie-Hélène LAURENS</t>
  </si>
  <si>
    <t>Monique HERMENT</t>
  </si>
  <si>
    <t>Michel ASTOUL</t>
  </si>
  <si>
    <t>Maurice BARTHELEMY</t>
  </si>
  <si>
    <t>Régine TAUSSAT</t>
  </si>
  <si>
    <t>Marie-Claude CARLIN</t>
  </si>
  <si>
    <t>Jean-Pierre BAUGUIL</t>
  </si>
  <si>
    <t>Alain PUECH</t>
  </si>
  <si>
    <t>Monique BLANCARDI</t>
  </si>
  <si>
    <t>Anne-Christine HER</t>
  </si>
  <si>
    <t>Dominique COSTES</t>
  </si>
  <si>
    <t>Daniel ROZOY</t>
  </si>
  <si>
    <t>Geneviève de GRANDMAISON</t>
  </si>
  <si>
    <t>Patricia FALIPPOU</t>
  </si>
  <si>
    <t>Jean TERRAL</t>
  </si>
  <si>
    <t>Bernadette de TREMONTELS</t>
  </si>
  <si>
    <t>Roger CAILHOL</t>
  </si>
  <si>
    <t>Sylvie RIVIERE</t>
  </si>
  <si>
    <t>Michel VESCO</t>
  </si>
  <si>
    <t>Patricia SIMONSEN</t>
  </si>
  <si>
    <t>Jean-François THERON</t>
  </si>
  <si>
    <t>Marie BENNET</t>
  </si>
  <si>
    <t>Jean-Louis MAISONABE</t>
  </si>
  <si>
    <t>Danièle MIRANDE-BROUCAS</t>
  </si>
  <si>
    <t>Patrick CHAMBAUD</t>
  </si>
  <si>
    <t>Danièle BORDERE</t>
  </si>
  <si>
    <t>Bernard ESPINASSE</t>
  </si>
  <si>
    <t>Jacqueline CRANSAC</t>
  </si>
  <si>
    <t>Marc MAUREL</t>
  </si>
  <si>
    <t>Marie-Claude BOIDIN</t>
  </si>
  <si>
    <t>Guy HUGONENC</t>
  </si>
  <si>
    <t>Guy-Marie SIRGUE</t>
  </si>
  <si>
    <t>Marie-Laure KIERASINSKI</t>
  </si>
  <si>
    <t>Jean DELPUECH</t>
  </si>
  <si>
    <t>Valérie BERGER</t>
  </si>
  <si>
    <t>Bruno BERARDI</t>
  </si>
  <si>
    <t>Anne-Marie CLUZEL</t>
  </si>
  <si>
    <t>Stéphane BULTEL</t>
  </si>
  <si>
    <t>Evelyne DURIVAL</t>
  </si>
  <si>
    <t>Claude DANGLES</t>
  </si>
  <si>
    <t>Christine BURGUIERE</t>
  </si>
  <si>
    <t>Arnaud COMBET-NIBOUREL</t>
  </si>
  <si>
    <t>Sylvie DESMOULINS</t>
  </si>
  <si>
    <t>Gilbert GLADIN</t>
  </si>
  <si>
    <t>Joëlle FAURE</t>
  </si>
  <si>
    <t>Jean-Marie SANCHEZ</t>
  </si>
  <si>
    <t>Marlène MIRAVITLLAS</t>
  </si>
  <si>
    <t>Jean-Jacques CIVADIER</t>
  </si>
  <si>
    <t>Brigitte BADYNA</t>
  </si>
  <si>
    <t>Ludovic MOULY</t>
  </si>
  <si>
    <t>Souad EL HADRATI</t>
  </si>
  <si>
    <t>Guy SCHUTZ</t>
  </si>
  <si>
    <t>Joseph RODRIGUES</t>
  </si>
  <si>
    <t>Claudine COURTIAU</t>
  </si>
  <si>
    <t>Isabelle BOUSSAGUET-ZEBLOUM</t>
  </si>
  <si>
    <t>Gérard UNAL</t>
  </si>
  <si>
    <t>Monique TREBOSC</t>
  </si>
  <si>
    <t>Danièle BRIDET</t>
  </si>
  <si>
    <t>André LAFLEUR</t>
  </si>
  <si>
    <t>Michel CLAUDE</t>
  </si>
  <si>
    <t>Anne CONTI-BONAL</t>
  </si>
  <si>
    <t>Odile ACQUIER</t>
  </si>
  <si>
    <t>Hélène KINDSFATER</t>
  </si>
  <si>
    <t>Jean MALIE</t>
  </si>
  <si>
    <t>Marie JEANNEAU</t>
  </si>
  <si>
    <t>Françoise TOLEDANO</t>
  </si>
  <si>
    <t>François SALLES</t>
  </si>
  <si>
    <t>Jacques TRAITEUR</t>
  </si>
  <si>
    <t>Différence 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</si>
</sst>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.0%"/>
    <numFmt numFmtId="184" formatCode="0.00_ ;[Red]\-0.00\ "/>
    <numFmt numFmtId="185" formatCode="0_ ;[Red]\-0\ "/>
  </numFmts>
  <fonts count="3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Book Antiqua"/>
      <family val="1"/>
    </font>
    <font>
      <b/>
      <sz val="16"/>
      <name val="Book Antiqua"/>
      <family val="1"/>
    </font>
    <font>
      <u val="single"/>
      <sz val="18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b/>
      <u val="single"/>
      <sz val="20"/>
      <name val="Book Antiqua"/>
      <family val="1"/>
    </font>
    <font>
      <sz val="18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i/>
      <sz val="12"/>
      <name val="Book Antiqua"/>
      <family val="1"/>
    </font>
    <font>
      <b/>
      <i/>
      <sz val="14"/>
      <name val="Book Antiqua"/>
      <family val="1"/>
    </font>
    <font>
      <i/>
      <u val="single"/>
      <sz val="11"/>
      <name val="Book Antiqua"/>
      <family val="1"/>
    </font>
    <font>
      <b/>
      <i/>
      <sz val="16"/>
      <name val="Book Antiqua"/>
      <family val="1"/>
    </font>
    <font>
      <i/>
      <u val="single"/>
      <sz val="16"/>
      <name val="Book Antiqua"/>
      <family val="1"/>
    </font>
    <font>
      <sz val="8"/>
      <name val="Book Antiqua"/>
      <family val="1"/>
    </font>
    <font>
      <b/>
      <i/>
      <sz val="10"/>
      <name val="Book Antiqua"/>
      <family val="1"/>
    </font>
    <font>
      <b/>
      <i/>
      <sz val="8"/>
      <name val="Book Antiqua"/>
      <family val="1"/>
    </font>
    <font>
      <b/>
      <i/>
      <sz val="20"/>
      <name val="Book Antiqua"/>
      <family val="1"/>
    </font>
    <font>
      <i/>
      <u val="single"/>
      <sz val="12"/>
      <name val="Book Antiqua"/>
      <family val="1"/>
    </font>
    <font>
      <b/>
      <sz val="18"/>
      <name val="Book Antiqua"/>
      <family val="1"/>
    </font>
    <font>
      <b/>
      <sz val="20"/>
      <name val="Book Antiqua"/>
      <family val="1"/>
    </font>
    <font>
      <b/>
      <u val="single"/>
      <sz val="12"/>
      <name val="Book Antiqua"/>
      <family val="1"/>
    </font>
    <font>
      <b/>
      <sz val="20"/>
      <color indexed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5" fontId="12" fillId="0" borderId="0" xfId="0" applyNumberFormat="1" applyFont="1" applyAlignment="1">
      <alignment horizontal="centerContinuous"/>
    </xf>
    <xf numFmtId="0" fontId="13" fillId="0" borderId="2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" wrapText="1"/>
      <protection hidden="1"/>
    </xf>
    <xf numFmtId="3" fontId="18" fillId="2" borderId="0" xfId="0" applyNumberFormat="1" applyFont="1" applyFill="1" applyBorder="1" applyAlignment="1" applyProtection="1">
      <alignment/>
      <protection hidden="1"/>
    </xf>
    <xf numFmtId="3" fontId="18" fillId="2" borderId="0" xfId="0" applyNumberFormat="1" applyFont="1" applyFill="1" applyBorder="1" applyAlignment="1">
      <alignment/>
    </xf>
    <xf numFmtId="3" fontId="18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Continuous"/>
      <protection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right"/>
    </xf>
    <xf numFmtId="10" fontId="13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8" fillId="0" borderId="3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0" fontId="16" fillId="0" borderId="4" xfId="0" applyNumberFormat="1" applyFont="1" applyBorder="1" applyAlignment="1">
      <alignment horizontal="right"/>
    </xf>
    <xf numFmtId="10" fontId="16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22" fillId="0" borderId="9" xfId="0" applyFont="1" applyBorder="1" applyAlignment="1">
      <alignment horizontal="right"/>
    </xf>
    <xf numFmtId="3" fontId="16" fillId="0" borderId="9" xfId="0" applyNumberFormat="1" applyFont="1" applyBorder="1" applyAlignment="1">
      <alignment horizontal="centerContinuous"/>
    </xf>
    <xf numFmtId="3" fontId="16" fillId="0" borderId="10" xfId="0" applyNumberFormat="1" applyFont="1" applyBorder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22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7" xfId="15" applyNumberFormat="1" applyFont="1" applyBorder="1" applyAlignment="1">
      <alignment horizontal="center"/>
    </xf>
    <xf numFmtId="3" fontId="4" fillId="0" borderId="15" xfId="15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3" fontId="25" fillId="0" borderId="19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10" fontId="20" fillId="2" borderId="19" xfId="17" applyNumberFormat="1" applyFont="1" applyFill="1" applyBorder="1" applyAlignment="1">
      <alignment/>
    </xf>
    <xf numFmtId="3" fontId="27" fillId="1" borderId="19" xfId="0" applyNumberFormat="1" applyFont="1" applyFill="1" applyBorder="1" applyAlignment="1" applyProtection="1">
      <alignment/>
      <protection hidden="1" locked="0"/>
    </xf>
    <xf numFmtId="3" fontId="7" fillId="0" borderId="19" xfId="0" applyNumberFormat="1" applyFont="1" applyBorder="1" applyAlignment="1" applyProtection="1">
      <alignment/>
      <protection hidden="1"/>
    </xf>
    <xf numFmtId="3" fontId="7" fillId="0" borderId="19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5" fillId="3" borderId="19" xfId="0" applyNumberFormat="1" applyFont="1" applyFill="1" applyBorder="1" applyAlignment="1" applyProtection="1">
      <alignment/>
      <protection hidden="1"/>
    </xf>
    <xf numFmtId="3" fontId="5" fillId="3" borderId="19" xfId="0" applyNumberFormat="1" applyFont="1" applyFill="1" applyBorder="1" applyAlignment="1">
      <alignment/>
    </xf>
    <xf numFmtId="3" fontId="5" fillId="3" borderId="19" xfId="0" applyNumberFormat="1" applyFont="1" applyFill="1" applyBorder="1" applyAlignment="1" applyProtection="1">
      <alignment/>
      <protection/>
    </xf>
    <xf numFmtId="3" fontId="5" fillId="3" borderId="19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 applyProtection="1">
      <alignment horizontal="right"/>
      <protection/>
    </xf>
    <xf numFmtId="3" fontId="5" fillId="4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right"/>
      <protection hidden="1"/>
    </xf>
    <xf numFmtId="3" fontId="7" fillId="0" borderId="19" xfId="0" applyNumberFormat="1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27" fillId="1" borderId="19" xfId="0" applyFont="1" applyFill="1" applyBorder="1" applyAlignment="1" applyProtection="1">
      <alignment horizontal="center" vertical="center" wrapText="1"/>
      <protection hidden="1"/>
    </xf>
    <xf numFmtId="3" fontId="28" fillId="1" borderId="19" xfId="0" applyNumberFormat="1" applyFont="1" applyFill="1" applyBorder="1" applyAlignment="1" applyProtection="1">
      <alignment/>
      <protection hidden="1" locked="0"/>
    </xf>
    <xf numFmtId="0" fontId="0" fillId="0" borderId="1" xfId="0" applyBorder="1" applyAlignment="1">
      <alignment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4" xfId="0" applyFont="1" applyBorder="1" applyAlignment="1">
      <alignment horizontal="right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4" fillId="0" borderId="0" xfId="0" applyFont="1" applyAlignment="1" quotePrefix="1">
      <alignment/>
    </xf>
    <xf numFmtId="0" fontId="29" fillId="0" borderId="0" xfId="0" applyFont="1" applyAlignment="1">
      <alignment/>
    </xf>
    <xf numFmtId="185" fontId="28" fillId="0" borderId="0" xfId="0" applyNumberFormat="1" applyFont="1" applyAlignment="1">
      <alignment/>
    </xf>
    <xf numFmtId="185" fontId="30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"/>
    </sheetView>
  </sheetViews>
  <sheetFormatPr defaultColWidth="11.421875" defaultRowHeight="12.75"/>
  <cols>
    <col min="1" max="1" width="20.28125" style="11" customWidth="1"/>
    <col min="2" max="3" width="17.421875" style="11" customWidth="1"/>
    <col min="4" max="4" width="9.8515625" style="11" customWidth="1"/>
    <col min="5" max="5" width="15.8515625" style="11" customWidth="1"/>
    <col min="6" max="7" width="22.57421875" style="11" customWidth="1"/>
    <col min="8" max="8" width="12.28125" style="11" customWidth="1"/>
    <col min="9" max="9" width="9.7109375" style="11" customWidth="1"/>
    <col min="10" max="11" width="8.7109375" style="11" customWidth="1"/>
    <col min="12" max="16384" width="11.421875" style="11" customWidth="1"/>
  </cols>
  <sheetData>
    <row r="1" spans="1:7" ht="6.75" customHeight="1">
      <c r="A1" s="1"/>
      <c r="B1" s="1"/>
      <c r="C1" s="1"/>
      <c r="D1" s="1"/>
      <c r="E1" s="1"/>
      <c r="F1" s="1"/>
      <c r="G1" s="1"/>
    </row>
    <row r="2" spans="1:7" ht="26.25">
      <c r="A2" s="8" t="s">
        <v>0</v>
      </c>
      <c r="B2" s="1"/>
      <c r="C2" s="1"/>
      <c r="D2" s="1"/>
      <c r="E2" s="1"/>
      <c r="F2" s="1"/>
      <c r="G2" s="1"/>
    </row>
    <row r="3" spans="1:7" ht="19.5" customHeight="1">
      <c r="A3" s="12"/>
      <c r="B3" s="1"/>
      <c r="C3" s="1"/>
      <c r="D3" s="1"/>
      <c r="E3" s="1"/>
      <c r="F3" s="1"/>
      <c r="G3" s="1"/>
    </row>
    <row r="4" spans="1:7" ht="19.5" customHeight="1">
      <c r="A4" s="9" t="s">
        <v>1</v>
      </c>
      <c r="B4" s="1"/>
      <c r="C4" s="1"/>
      <c r="D4" s="1"/>
      <c r="E4" s="1"/>
      <c r="F4" s="1"/>
      <c r="G4" s="1"/>
    </row>
    <row r="5" spans="1:7" ht="19.5" customHeight="1">
      <c r="A5" s="12"/>
      <c r="B5" s="1"/>
      <c r="C5" s="1"/>
      <c r="D5" s="1"/>
      <c r="E5" s="1"/>
      <c r="F5"/>
      <c r="G5" s="1"/>
    </row>
    <row r="6" spans="1:7" ht="8.25" customHeight="1" thickBot="1">
      <c r="A6" s="13"/>
      <c r="B6" s="1"/>
      <c r="C6" s="1"/>
      <c r="D6" s="1"/>
      <c r="E6" s="1"/>
      <c r="F6" s="1"/>
      <c r="G6" s="1"/>
    </row>
    <row r="7" spans="1:7" ht="69.75" customHeight="1">
      <c r="A7" s="14" t="s">
        <v>2</v>
      </c>
      <c r="B7" s="15" t="s">
        <v>3</v>
      </c>
      <c r="C7" s="16" t="s">
        <v>4</v>
      </c>
      <c r="D7" s="16" t="s">
        <v>5</v>
      </c>
      <c r="E7" s="16" t="s">
        <v>6</v>
      </c>
      <c r="F7" s="10" t="s">
        <v>7</v>
      </c>
      <c r="G7" s="10" t="s">
        <v>8</v>
      </c>
    </row>
    <row r="8" spans="1:7" ht="9.75" customHeight="1" thickBot="1">
      <c r="A8" s="17"/>
      <c r="B8" s="17"/>
      <c r="C8" s="18"/>
      <c r="D8" s="18"/>
      <c r="E8" s="19"/>
      <c r="F8" s="100"/>
      <c r="G8" s="2"/>
    </row>
    <row r="9" spans="1:8" s="7" customFormat="1" ht="30" customHeight="1">
      <c r="A9" s="94" t="s">
        <v>9</v>
      </c>
      <c r="B9" s="82">
        <v>1028</v>
      </c>
      <c r="C9" s="90">
        <v>688</v>
      </c>
      <c r="D9" s="90">
        <v>31</v>
      </c>
      <c r="E9" s="90">
        <f>F9+G9</f>
        <v>657</v>
      </c>
      <c r="F9" s="91">
        <v>270</v>
      </c>
      <c r="G9" s="91">
        <v>387</v>
      </c>
      <c r="H9" s="117">
        <f>C9-D9-E9</f>
        <v>0</v>
      </c>
    </row>
    <row r="10" spans="1:8" s="7" customFormat="1" ht="30" customHeight="1">
      <c r="A10" s="94" t="s">
        <v>10</v>
      </c>
      <c r="B10" s="82">
        <v>991</v>
      </c>
      <c r="C10" s="90">
        <v>701</v>
      </c>
      <c r="D10" s="90">
        <v>35</v>
      </c>
      <c r="E10" s="90">
        <f aca="true" t="shared" si="0" ref="E10:E26">F10+G10</f>
        <v>666</v>
      </c>
      <c r="F10" s="91">
        <v>345</v>
      </c>
      <c r="G10" s="91">
        <v>321</v>
      </c>
      <c r="H10" s="117">
        <f aca="true" t="shared" si="1" ref="H10:H25">C10-D10-E10</f>
        <v>0</v>
      </c>
    </row>
    <row r="11" spans="1:8" s="7" customFormat="1" ht="30" customHeight="1">
      <c r="A11" s="94" t="s">
        <v>11</v>
      </c>
      <c r="B11" s="82">
        <v>836</v>
      </c>
      <c r="C11" s="90">
        <v>581</v>
      </c>
      <c r="D11" s="90">
        <v>29</v>
      </c>
      <c r="E11" s="90">
        <f t="shared" si="0"/>
        <v>549</v>
      </c>
      <c r="F11" s="91">
        <v>232</v>
      </c>
      <c r="G11" s="91">
        <v>317</v>
      </c>
      <c r="H11" s="118">
        <f t="shared" si="1"/>
        <v>3</v>
      </c>
    </row>
    <row r="12" spans="1:8" s="7" customFormat="1" ht="30" customHeight="1">
      <c r="A12" s="94" t="s">
        <v>12</v>
      </c>
      <c r="B12" s="82">
        <v>863</v>
      </c>
      <c r="C12" s="90">
        <v>543</v>
      </c>
      <c r="D12" s="90">
        <v>21</v>
      </c>
      <c r="E12" s="90">
        <f t="shared" si="0"/>
        <v>522</v>
      </c>
      <c r="F12" s="91">
        <v>188</v>
      </c>
      <c r="G12" s="91">
        <v>334</v>
      </c>
      <c r="H12" s="117">
        <f t="shared" si="1"/>
        <v>0</v>
      </c>
    </row>
    <row r="13" spans="1:8" s="7" customFormat="1" ht="30" customHeight="1">
      <c r="A13" s="94" t="s">
        <v>13</v>
      </c>
      <c r="B13" s="82">
        <v>774</v>
      </c>
      <c r="C13" s="90">
        <v>504</v>
      </c>
      <c r="D13" s="90">
        <v>33</v>
      </c>
      <c r="E13" s="90">
        <f t="shared" si="0"/>
        <v>471</v>
      </c>
      <c r="F13" s="91">
        <v>168</v>
      </c>
      <c r="G13" s="91">
        <v>303</v>
      </c>
      <c r="H13" s="117">
        <f t="shared" si="1"/>
        <v>0</v>
      </c>
    </row>
    <row r="14" spans="1:8" s="7" customFormat="1" ht="30" customHeight="1">
      <c r="A14" s="94" t="s">
        <v>14</v>
      </c>
      <c r="B14" s="82">
        <v>675</v>
      </c>
      <c r="C14" s="90">
        <v>438</v>
      </c>
      <c r="D14" s="90">
        <v>25</v>
      </c>
      <c r="E14" s="90">
        <f t="shared" si="0"/>
        <v>413</v>
      </c>
      <c r="F14" s="91">
        <v>163</v>
      </c>
      <c r="G14" s="91">
        <v>250</v>
      </c>
      <c r="H14" s="117">
        <f t="shared" si="1"/>
        <v>0</v>
      </c>
    </row>
    <row r="15" spans="1:8" s="7" customFormat="1" ht="30" customHeight="1">
      <c r="A15" s="94" t="s">
        <v>15</v>
      </c>
      <c r="B15" s="82">
        <v>772</v>
      </c>
      <c r="C15" s="90">
        <v>509</v>
      </c>
      <c r="D15" s="90">
        <v>20</v>
      </c>
      <c r="E15" s="90">
        <f t="shared" si="0"/>
        <v>489</v>
      </c>
      <c r="F15" s="91">
        <v>200</v>
      </c>
      <c r="G15" s="91">
        <v>289</v>
      </c>
      <c r="H15" s="117">
        <f t="shared" si="1"/>
        <v>0</v>
      </c>
    </row>
    <row r="16" spans="1:10" s="7" customFormat="1" ht="30" customHeight="1">
      <c r="A16" s="94" t="s">
        <v>16</v>
      </c>
      <c r="B16" s="82">
        <v>849</v>
      </c>
      <c r="C16" s="90">
        <v>570</v>
      </c>
      <c r="D16" s="90">
        <v>32</v>
      </c>
      <c r="E16" s="90">
        <f t="shared" si="0"/>
        <v>538</v>
      </c>
      <c r="F16" s="91">
        <v>255</v>
      </c>
      <c r="G16" s="91">
        <v>283</v>
      </c>
      <c r="H16" s="117">
        <f t="shared" si="1"/>
        <v>0</v>
      </c>
      <c r="J16" s="7" t="s">
        <v>150</v>
      </c>
    </row>
    <row r="17" spans="1:10" ht="37.5">
      <c r="A17" s="96" t="s">
        <v>17</v>
      </c>
      <c r="B17" s="88">
        <f aca="true" t="shared" si="2" ref="B17:G17">SUM(B9:B16)</f>
        <v>6788</v>
      </c>
      <c r="C17" s="88">
        <f t="shared" si="2"/>
        <v>4534</v>
      </c>
      <c r="D17" s="88">
        <f t="shared" si="2"/>
        <v>226</v>
      </c>
      <c r="E17" s="88">
        <f t="shared" si="2"/>
        <v>4305</v>
      </c>
      <c r="F17" s="89">
        <f t="shared" si="2"/>
        <v>1821</v>
      </c>
      <c r="G17" s="89">
        <f t="shared" si="2"/>
        <v>2484</v>
      </c>
      <c r="H17" s="117">
        <f t="shared" si="1"/>
        <v>3</v>
      </c>
      <c r="J17" s="119">
        <f>G17-F17</f>
        <v>663</v>
      </c>
    </row>
    <row r="18" spans="1:8" s="7" customFormat="1" ht="30" customHeight="1">
      <c r="A18" s="94" t="s">
        <v>18</v>
      </c>
      <c r="B18" s="92">
        <v>1147</v>
      </c>
      <c r="C18" s="81">
        <v>730</v>
      </c>
      <c r="D18" s="81">
        <v>24</v>
      </c>
      <c r="E18" s="90">
        <f t="shared" si="0"/>
        <v>706</v>
      </c>
      <c r="F18" s="83">
        <v>341</v>
      </c>
      <c r="G18" s="83">
        <v>365</v>
      </c>
      <c r="H18" s="117">
        <f t="shared" si="1"/>
        <v>0</v>
      </c>
    </row>
    <row r="19" spans="1:8" s="7" customFormat="1" ht="30" customHeight="1">
      <c r="A19" s="94" t="s">
        <v>19</v>
      </c>
      <c r="B19" s="93">
        <v>1018</v>
      </c>
      <c r="C19" s="81">
        <v>682</v>
      </c>
      <c r="D19" s="81">
        <v>38</v>
      </c>
      <c r="E19" s="90">
        <f t="shared" si="0"/>
        <v>644</v>
      </c>
      <c r="F19" s="83">
        <v>324</v>
      </c>
      <c r="G19" s="83">
        <v>320</v>
      </c>
      <c r="H19" s="117">
        <f t="shared" si="1"/>
        <v>0</v>
      </c>
    </row>
    <row r="20" spans="1:8" s="7" customFormat="1" ht="30" customHeight="1">
      <c r="A20" s="94" t="s">
        <v>20</v>
      </c>
      <c r="B20" s="93">
        <v>872</v>
      </c>
      <c r="C20" s="81">
        <v>575</v>
      </c>
      <c r="D20" s="81">
        <v>47</v>
      </c>
      <c r="E20" s="90">
        <f t="shared" si="0"/>
        <v>528</v>
      </c>
      <c r="F20" s="83">
        <v>270</v>
      </c>
      <c r="G20" s="83">
        <v>258</v>
      </c>
      <c r="H20" s="117">
        <f t="shared" si="1"/>
        <v>0</v>
      </c>
    </row>
    <row r="21" spans="1:8" s="7" customFormat="1" ht="30" customHeight="1">
      <c r="A21" s="94" t="s">
        <v>21</v>
      </c>
      <c r="B21" s="93">
        <v>892</v>
      </c>
      <c r="C21" s="81">
        <v>568</v>
      </c>
      <c r="D21" s="81">
        <v>27</v>
      </c>
      <c r="E21" s="90">
        <f t="shared" si="0"/>
        <v>541</v>
      </c>
      <c r="F21" s="83">
        <v>282</v>
      </c>
      <c r="G21" s="83">
        <v>259</v>
      </c>
      <c r="H21" s="117">
        <f t="shared" si="1"/>
        <v>0</v>
      </c>
    </row>
    <row r="22" spans="1:8" s="7" customFormat="1" ht="30" customHeight="1">
      <c r="A22" s="94" t="s">
        <v>22</v>
      </c>
      <c r="B22" s="93">
        <v>825</v>
      </c>
      <c r="C22" s="81">
        <v>537</v>
      </c>
      <c r="D22" s="81">
        <v>31</v>
      </c>
      <c r="E22" s="90">
        <f t="shared" si="0"/>
        <v>506</v>
      </c>
      <c r="F22" s="83">
        <v>211</v>
      </c>
      <c r="G22" s="83">
        <v>295</v>
      </c>
      <c r="H22" s="117">
        <f t="shared" si="1"/>
        <v>0</v>
      </c>
    </row>
    <row r="23" spans="1:8" s="7" customFormat="1" ht="30" customHeight="1">
      <c r="A23" s="95" t="s">
        <v>23</v>
      </c>
      <c r="B23" s="80">
        <v>1068</v>
      </c>
      <c r="C23" s="81">
        <v>721</v>
      </c>
      <c r="D23" s="81">
        <v>36</v>
      </c>
      <c r="E23" s="90">
        <f t="shared" si="0"/>
        <v>685</v>
      </c>
      <c r="F23" s="83">
        <v>344</v>
      </c>
      <c r="G23" s="83">
        <v>341</v>
      </c>
      <c r="H23" s="117">
        <f t="shared" si="1"/>
        <v>0</v>
      </c>
    </row>
    <row r="24" spans="1:8" s="7" customFormat="1" ht="30" customHeight="1">
      <c r="A24" s="95" t="s">
        <v>24</v>
      </c>
      <c r="B24" s="80">
        <v>781</v>
      </c>
      <c r="C24" s="81">
        <v>489</v>
      </c>
      <c r="D24" s="81">
        <v>24</v>
      </c>
      <c r="E24" s="90">
        <f t="shared" si="0"/>
        <v>465</v>
      </c>
      <c r="F24" s="83">
        <v>231</v>
      </c>
      <c r="G24" s="83">
        <v>234</v>
      </c>
      <c r="H24" s="117">
        <f t="shared" si="1"/>
        <v>0</v>
      </c>
    </row>
    <row r="25" spans="1:10" ht="40.5">
      <c r="A25" s="97" t="s">
        <v>25</v>
      </c>
      <c r="B25" s="84">
        <f aca="true" t="shared" si="3" ref="B25:G25">SUM(B18:B24)</f>
        <v>6603</v>
      </c>
      <c r="C25" s="85">
        <f t="shared" si="3"/>
        <v>4302</v>
      </c>
      <c r="D25" s="85">
        <f t="shared" si="3"/>
        <v>227</v>
      </c>
      <c r="E25" s="86">
        <f t="shared" si="3"/>
        <v>4075</v>
      </c>
      <c r="F25" s="87">
        <f t="shared" si="3"/>
        <v>2003</v>
      </c>
      <c r="G25" s="87">
        <f t="shared" si="3"/>
        <v>2072</v>
      </c>
      <c r="H25" s="117">
        <f t="shared" si="1"/>
        <v>0</v>
      </c>
      <c r="J25" s="119">
        <f>G25-F25</f>
        <v>69</v>
      </c>
    </row>
    <row r="26" spans="1:10" s="62" customFormat="1" ht="30" customHeight="1">
      <c r="A26" s="95" t="s">
        <v>26</v>
      </c>
      <c r="B26" s="80">
        <v>1552</v>
      </c>
      <c r="C26" s="81">
        <v>1113</v>
      </c>
      <c r="D26" s="81">
        <v>86</v>
      </c>
      <c r="E26" s="90">
        <f t="shared" si="0"/>
        <v>1027</v>
      </c>
      <c r="F26" s="83">
        <v>546</v>
      </c>
      <c r="G26" s="83">
        <v>481</v>
      </c>
      <c r="H26" s="117">
        <f>C26-D26-E26</f>
        <v>0</v>
      </c>
      <c r="J26" s="119">
        <f>G26-F26</f>
        <v>-65</v>
      </c>
    </row>
    <row r="27" spans="1:10" ht="53.25" customHeight="1">
      <c r="A27" s="98" t="s">
        <v>27</v>
      </c>
      <c r="B27" s="99">
        <f aca="true" t="shared" si="4" ref="B27:G27">B17+B25+B26</f>
        <v>14943</v>
      </c>
      <c r="C27" s="79">
        <f t="shared" si="4"/>
        <v>9949</v>
      </c>
      <c r="D27" s="79">
        <f t="shared" si="4"/>
        <v>539</v>
      </c>
      <c r="E27" s="79">
        <f t="shared" si="4"/>
        <v>9407</v>
      </c>
      <c r="F27" s="79">
        <f t="shared" si="4"/>
        <v>4370</v>
      </c>
      <c r="G27" s="79">
        <f t="shared" si="4"/>
        <v>5037</v>
      </c>
      <c r="H27" s="117">
        <f>C27-D27-E27</f>
        <v>3</v>
      </c>
      <c r="J27" s="79">
        <f>G27-F27</f>
        <v>667</v>
      </c>
    </row>
    <row r="28" spans="1:7" ht="25.5" customHeight="1">
      <c r="A28" s="20"/>
      <c r="B28" s="21"/>
      <c r="C28" s="21"/>
      <c r="D28" s="22"/>
      <c r="E28" s="23" t="s">
        <v>28</v>
      </c>
      <c r="F28" s="78">
        <f>F27/E27</f>
        <v>0.46454767726161367</v>
      </c>
      <c r="G28" s="78">
        <f>G27/E27</f>
        <v>0.5354523227383863</v>
      </c>
    </row>
    <row r="29" spans="1:7" ht="27" customHeight="1">
      <c r="A29" s="24"/>
      <c r="B29" s="25" t="s">
        <v>29</v>
      </c>
      <c r="C29" s="26">
        <f>(C27*100/B27)</f>
        <v>66.57966941042629</v>
      </c>
      <c r="D29" s="27"/>
      <c r="E29" s="77" t="s">
        <v>30</v>
      </c>
      <c r="F29" s="76">
        <f>IF(C37=F38,F37,F42)</f>
        <v>8</v>
      </c>
      <c r="G29" s="76">
        <f>IF(C37=F38,G37,G42)</f>
        <v>27</v>
      </c>
    </row>
    <row r="30" spans="1:7" ht="6" customHeight="1">
      <c r="A30" s="24"/>
      <c r="B30" s="25"/>
      <c r="C30" s="26"/>
      <c r="D30" s="27"/>
      <c r="E30" s="28"/>
      <c r="F30" s="29"/>
      <c r="G30" s="29"/>
    </row>
    <row r="31" spans="1:7" ht="23.25" customHeight="1">
      <c r="A31" s="30" t="s">
        <v>31</v>
      </c>
      <c r="B31" s="31"/>
      <c r="C31" s="32"/>
      <c r="D31" s="33"/>
      <c r="E31" s="34"/>
      <c r="F31" s="35"/>
      <c r="G31" s="35"/>
    </row>
    <row r="32" spans="1:7" ht="8.25" customHeight="1">
      <c r="A32" s="24"/>
      <c r="B32" s="24"/>
      <c r="C32" s="26"/>
      <c r="D32" s="27"/>
      <c r="E32" s="36"/>
      <c r="F32" s="37"/>
      <c r="G32" s="37"/>
    </row>
    <row r="33" spans="1:7" ht="12.75" customHeight="1">
      <c r="A33" s="24" t="s">
        <v>32</v>
      </c>
      <c r="B33" s="24"/>
      <c r="C33" s="38">
        <f>INT(E27*5%)</f>
        <v>470</v>
      </c>
      <c r="D33" s="39"/>
      <c r="E33" s="40" t="s">
        <v>33</v>
      </c>
      <c r="F33" s="41" t="str">
        <f>IF(F27&gt;C33,"OUI","NON")</f>
        <v>OUI</v>
      </c>
      <c r="G33" s="42" t="str">
        <f>IF(G27&gt;C33,"OUI","NON")</f>
        <v>OUI</v>
      </c>
    </row>
    <row r="34" spans="4:7" ht="15">
      <c r="D34" s="43"/>
      <c r="E34" s="44" t="s">
        <v>34</v>
      </c>
      <c r="F34" s="45" t="str">
        <f>IF(F27&gt;C35,"OUI","NON")</f>
        <v>NON</v>
      </c>
      <c r="G34" s="46" t="str">
        <f>IF(G27&gt;C35,"OUI","NON")</f>
        <v>OUI</v>
      </c>
    </row>
    <row r="35" spans="1:7" ht="16.5">
      <c r="A35" s="106" t="s">
        <v>35</v>
      </c>
      <c r="B35" s="101"/>
      <c r="C35" s="101">
        <f>INT(E27/2)+1</f>
        <v>4704</v>
      </c>
      <c r="D35" s="43"/>
      <c r="E35" s="101" t="s">
        <v>36</v>
      </c>
      <c r="F35" s="102">
        <f>IF(F27&gt;C35,INT(C37/2)+1,0)</f>
        <v>0</v>
      </c>
      <c r="G35" s="103">
        <f>IF(G27&gt;C35,INT(C37/2)+1,0)</f>
        <v>18</v>
      </c>
    </row>
    <row r="36" spans="4:7" ht="16.5">
      <c r="D36" s="43"/>
      <c r="E36" s="101" t="s">
        <v>37</v>
      </c>
      <c r="F36" s="104">
        <f>IF(F33="OUI",INT(F27/C39),0)</f>
        <v>7</v>
      </c>
      <c r="G36" s="105">
        <f>IF(G33="OUI",INT(G27/C39),0)</f>
        <v>9</v>
      </c>
    </row>
    <row r="37" spans="1:7" ht="15">
      <c r="A37" s="11" t="s">
        <v>38</v>
      </c>
      <c r="C37" s="11">
        <v>35</v>
      </c>
      <c r="D37" s="43"/>
      <c r="E37" s="44" t="s">
        <v>39</v>
      </c>
      <c r="F37" s="49">
        <f>SUM(F35:F36)</f>
        <v>7</v>
      </c>
      <c r="G37" s="50">
        <f>SUM(G35:G36)</f>
        <v>27</v>
      </c>
    </row>
    <row r="38" spans="4:7" ht="15">
      <c r="D38" s="51"/>
      <c r="E38" s="52" t="s">
        <v>40</v>
      </c>
      <c r="F38" s="53">
        <f>SUM(F37:G37)</f>
        <v>34</v>
      </c>
      <c r="G38" s="54"/>
    </row>
    <row r="39" spans="1:7" ht="16.5">
      <c r="A39" s="107" t="s">
        <v>41</v>
      </c>
      <c r="B39" s="7"/>
      <c r="C39" s="108">
        <f>INT(E27/((C37)-(SUM(F35:G35))))</f>
        <v>553</v>
      </c>
      <c r="D39" s="55"/>
      <c r="E39" s="56" t="s">
        <v>42</v>
      </c>
      <c r="F39" s="57"/>
      <c r="G39" s="57"/>
    </row>
    <row r="40" spans="4:7" ht="16.5">
      <c r="D40" s="58"/>
      <c r="E40" s="109" t="s">
        <v>43</v>
      </c>
      <c r="F40" s="110">
        <f>IF(F33="OUI",(F27/(F36+1)),0)</f>
        <v>546.25</v>
      </c>
      <c r="G40" s="111">
        <f>IF(G33="OUI",(G27/(G36+1)),0)</f>
        <v>503.7</v>
      </c>
    </row>
    <row r="41" spans="4:7" ht="16.5">
      <c r="D41" s="43"/>
      <c r="E41" s="112" t="s">
        <v>44</v>
      </c>
      <c r="F41" s="113">
        <f>IF(F40=MAX(F40:G40),1,0)</f>
        <v>1</v>
      </c>
      <c r="G41" s="114">
        <f>IF(G40=MAX(F40:G40),1,0)</f>
        <v>0</v>
      </c>
    </row>
    <row r="42" spans="4:7" ht="15">
      <c r="D42" s="43"/>
      <c r="E42" s="44" t="s">
        <v>39</v>
      </c>
      <c r="F42" s="49">
        <f>F37+F41</f>
        <v>8</v>
      </c>
      <c r="G42" s="50">
        <f>G37+G41</f>
        <v>27</v>
      </c>
    </row>
    <row r="43" spans="4:7" ht="15">
      <c r="D43" s="51"/>
      <c r="E43" s="52" t="s">
        <v>40</v>
      </c>
      <c r="F43" s="53">
        <f>SUM(F42:G42)</f>
        <v>35</v>
      </c>
      <c r="G43" s="54"/>
    </row>
    <row r="44" spans="4:7" ht="15">
      <c r="D44" s="47"/>
      <c r="E44" s="59"/>
      <c r="F44" s="60"/>
      <c r="G44" s="60"/>
    </row>
    <row r="45" spans="1:7" ht="16.5">
      <c r="A45" s="116" t="s">
        <v>45</v>
      </c>
      <c r="D45" s="47"/>
      <c r="E45" s="59"/>
      <c r="F45" s="60"/>
      <c r="G45" s="60"/>
    </row>
    <row r="46" spans="1:7" ht="24" customHeight="1">
      <c r="A46" s="7" t="s">
        <v>46</v>
      </c>
      <c r="B46"/>
      <c r="C46" s="115" t="s">
        <v>47</v>
      </c>
      <c r="D46" s="47"/>
      <c r="E46" s="59"/>
      <c r="F46" s="60"/>
      <c r="G46" s="60"/>
    </row>
    <row r="47" spans="1:7" ht="22.5" customHeight="1">
      <c r="A47" s="7" t="s">
        <v>48</v>
      </c>
      <c r="C47" s="115" t="s">
        <v>49</v>
      </c>
      <c r="D47" s="47"/>
      <c r="E47" s="59"/>
      <c r="F47" s="60"/>
      <c r="G47" s="60"/>
    </row>
    <row r="48" spans="1:7" ht="22.5" customHeight="1">
      <c r="A48" s="7" t="s">
        <v>50</v>
      </c>
      <c r="C48" s="115" t="s">
        <v>51</v>
      </c>
      <c r="D48" s="47"/>
      <c r="E48" s="59"/>
      <c r="F48" s="60"/>
      <c r="G48" s="60"/>
    </row>
    <row r="49" spans="1:7" ht="23.25">
      <c r="A49" s="3" t="s">
        <v>52</v>
      </c>
      <c r="B49" s="4"/>
      <c r="C49" s="4"/>
      <c r="D49" s="4"/>
      <c r="E49" s="4"/>
      <c r="F49" s="4"/>
      <c r="G49" s="4"/>
    </row>
    <row r="50" spans="6:7" ht="17.25" thickBot="1">
      <c r="F50" s="61" t="s">
        <v>53</v>
      </c>
      <c r="G50" s="61" t="s">
        <v>54</v>
      </c>
    </row>
    <row r="51" spans="1:7" ht="18" customHeight="1">
      <c r="A51" s="5" t="s">
        <v>55</v>
      </c>
      <c r="B51" s="62" t="s">
        <v>56</v>
      </c>
      <c r="D51" s="63" t="s">
        <v>57</v>
      </c>
      <c r="E51" s="64"/>
      <c r="F51" s="65" t="s">
        <v>58</v>
      </c>
      <c r="G51" s="66" t="s">
        <v>59</v>
      </c>
    </row>
    <row r="52" spans="1:7" ht="18" customHeight="1">
      <c r="A52" s="5"/>
      <c r="D52" s="67" t="s">
        <v>60</v>
      </c>
      <c r="E52" s="48"/>
      <c r="F52" s="68" t="s">
        <v>61</v>
      </c>
      <c r="G52" s="69" t="s">
        <v>62</v>
      </c>
    </row>
    <row r="53" spans="1:7" ht="18" customHeight="1">
      <c r="A53" s="6"/>
      <c r="D53" s="67" t="s">
        <v>63</v>
      </c>
      <c r="E53" s="48"/>
      <c r="F53" s="68">
        <f>5305-4777</f>
        <v>528</v>
      </c>
      <c r="G53" s="69">
        <f>4773-4245</f>
        <v>528</v>
      </c>
    </row>
    <row r="54" spans="1:7" ht="18" customHeight="1" thickBot="1">
      <c r="A54" s="5"/>
      <c r="D54" s="70" t="s">
        <v>64</v>
      </c>
      <c r="E54" s="71"/>
      <c r="F54" s="72">
        <v>27</v>
      </c>
      <c r="G54" s="73">
        <v>8</v>
      </c>
    </row>
    <row r="55" ht="6.75" customHeight="1" thickBot="1">
      <c r="A55" s="5"/>
    </row>
    <row r="56" spans="1:7" ht="18" customHeight="1">
      <c r="A56" s="5" t="s">
        <v>55</v>
      </c>
      <c r="B56" s="62" t="s">
        <v>65</v>
      </c>
      <c r="D56" s="63" t="s">
        <v>57</v>
      </c>
      <c r="E56" s="64"/>
      <c r="F56" s="65" t="s">
        <v>66</v>
      </c>
      <c r="G56" s="66" t="s">
        <v>67</v>
      </c>
    </row>
    <row r="57" spans="1:7" ht="18" customHeight="1">
      <c r="A57" s="7"/>
      <c r="B57" s="62"/>
      <c r="D57" s="67" t="s">
        <v>60</v>
      </c>
      <c r="E57" s="48"/>
      <c r="F57" s="68" t="s">
        <v>68</v>
      </c>
      <c r="G57" s="69" t="s">
        <v>69</v>
      </c>
    </row>
    <row r="58" spans="1:7" ht="18" customHeight="1">
      <c r="A58" s="5"/>
      <c r="B58" s="62"/>
      <c r="D58" s="67" t="s">
        <v>63</v>
      </c>
      <c r="E58" s="48"/>
      <c r="F58" s="68">
        <f>5836-5306</f>
        <v>530</v>
      </c>
      <c r="G58" s="69">
        <f>4244-3714</f>
        <v>530</v>
      </c>
    </row>
    <row r="59" spans="1:7" ht="18" customHeight="1" thickBot="1">
      <c r="A59" s="5"/>
      <c r="B59" s="62"/>
      <c r="D59" s="70" t="s">
        <v>64</v>
      </c>
      <c r="E59" s="71"/>
      <c r="F59" s="72">
        <v>28</v>
      </c>
      <c r="G59" s="73">
        <v>7</v>
      </c>
    </row>
    <row r="60" spans="1:2" ht="6.75" customHeight="1" thickBot="1">
      <c r="A60" s="5"/>
      <c r="B60" s="62"/>
    </row>
    <row r="61" spans="1:7" ht="18" customHeight="1">
      <c r="A61" s="5" t="s">
        <v>55</v>
      </c>
      <c r="B61" s="62" t="s">
        <v>70</v>
      </c>
      <c r="D61" s="63" t="s">
        <v>57</v>
      </c>
      <c r="E61" s="64"/>
      <c r="F61" s="65" t="s">
        <v>71</v>
      </c>
      <c r="G61" s="66" t="s">
        <v>72</v>
      </c>
    </row>
    <row r="62" spans="1:7" ht="18" customHeight="1">
      <c r="A62" s="7"/>
      <c r="B62" s="62"/>
      <c r="D62" s="67" t="s">
        <v>60</v>
      </c>
      <c r="E62" s="48"/>
      <c r="F62" s="68" t="s">
        <v>73</v>
      </c>
      <c r="G62" s="69" t="s">
        <v>74</v>
      </c>
    </row>
    <row r="63" spans="1:7" ht="18" customHeight="1">
      <c r="A63" s="5"/>
      <c r="B63" s="62"/>
      <c r="D63" s="67" t="s">
        <v>63</v>
      </c>
      <c r="E63" s="48"/>
      <c r="F63" s="68">
        <f>6366-5837</f>
        <v>529</v>
      </c>
      <c r="G63" s="69">
        <f>3713-3184</f>
        <v>529</v>
      </c>
    </row>
    <row r="64" spans="1:7" ht="18" customHeight="1" thickBot="1">
      <c r="A64" s="5"/>
      <c r="B64" s="62"/>
      <c r="D64" s="70" t="s">
        <v>64</v>
      </c>
      <c r="E64" s="71"/>
      <c r="F64" s="72">
        <v>29</v>
      </c>
      <c r="G64" s="73">
        <v>6</v>
      </c>
    </row>
    <row r="65" spans="1:2" ht="5.25" customHeight="1" thickBot="1">
      <c r="A65" s="5"/>
      <c r="B65" s="62"/>
    </row>
    <row r="66" spans="1:7" ht="18" customHeight="1">
      <c r="A66" s="5" t="s">
        <v>55</v>
      </c>
      <c r="B66" s="62" t="s">
        <v>75</v>
      </c>
      <c r="D66" s="63" t="s">
        <v>57</v>
      </c>
      <c r="E66" s="64"/>
      <c r="F66" s="64" t="s">
        <v>76</v>
      </c>
      <c r="G66" s="74" t="s">
        <v>77</v>
      </c>
    </row>
    <row r="67" spans="4:7" ht="18" customHeight="1">
      <c r="D67" s="67" t="s">
        <v>60</v>
      </c>
      <c r="E67" s="48"/>
      <c r="F67" s="48" t="s">
        <v>78</v>
      </c>
      <c r="G67" s="75" t="s">
        <v>79</v>
      </c>
    </row>
    <row r="68" spans="4:7" ht="18" customHeight="1">
      <c r="D68" s="67" t="s">
        <v>63</v>
      </c>
      <c r="E68" s="48"/>
      <c r="F68" s="68">
        <f>6897-6367</f>
        <v>530</v>
      </c>
      <c r="G68" s="75">
        <v>530</v>
      </c>
    </row>
    <row r="69" spans="4:7" ht="18" customHeight="1" thickBot="1">
      <c r="D69" s="70" t="s">
        <v>64</v>
      </c>
      <c r="E69" s="71"/>
      <c r="F69" s="72">
        <v>30</v>
      </c>
      <c r="G69" s="73">
        <v>5</v>
      </c>
    </row>
    <row r="70" ht="7.5" customHeight="1"/>
  </sheetData>
  <printOptions horizontalCentered="1"/>
  <pageMargins left="0.2362204724409449" right="0.2362204724409449" top="0.72" bottom="0" header="0.2362204724409449" footer="0.1968503937007874"/>
  <pageSetup orientation="portrait" paperSize="9" scale="80" r:id="rId1"/>
  <headerFooter alignWithMargins="0">
    <oddHeader>&amp;L&amp;"Arial,Gras Italique"VILLE de RODEZ
&amp;8Service Population&amp;C
&amp;R&amp;"Arial,Normal"&amp;8&amp;D
&amp;T</oddHeader>
  </headerFooter>
  <rowBreaks count="1" manualBreakCount="1">
    <brk id="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30" zoomScaleNormal="130" workbookViewId="0" topLeftCell="A1">
      <selection activeCell="A1" sqref="A1"/>
    </sheetView>
  </sheetViews>
  <sheetFormatPr defaultColWidth="11.421875" defaultRowHeight="19.5" customHeight="1"/>
  <cols>
    <col min="1" max="1" width="6.57421875" style="62" customWidth="1"/>
    <col min="2" max="2" width="40.7109375" style="62" customWidth="1"/>
    <col min="3" max="3" width="7.00390625" style="62" customWidth="1"/>
    <col min="4" max="4" width="32.57421875" style="62" customWidth="1"/>
    <col min="5" max="16384" width="11.421875" style="62" customWidth="1"/>
  </cols>
  <sheetData>
    <row r="1" spans="1:4" ht="19.5" customHeight="1">
      <c r="A1" s="62">
        <v>1</v>
      </c>
      <c r="B1" s="62" t="s">
        <v>80</v>
      </c>
      <c r="C1" s="62">
        <v>1</v>
      </c>
      <c r="D1" s="62" t="s">
        <v>81</v>
      </c>
    </row>
    <row r="2" spans="1:4" ht="19.5" customHeight="1">
      <c r="A2" s="62">
        <v>2</v>
      </c>
      <c r="B2" s="62" t="s">
        <v>82</v>
      </c>
      <c r="C2" s="62">
        <v>2</v>
      </c>
      <c r="D2" s="62" t="s">
        <v>83</v>
      </c>
    </row>
    <row r="3" spans="1:4" ht="19.5" customHeight="1">
      <c r="A3" s="62">
        <v>3</v>
      </c>
      <c r="B3" s="62" t="s">
        <v>84</v>
      </c>
      <c r="C3" s="62">
        <v>3</v>
      </c>
      <c r="D3" s="62" t="s">
        <v>85</v>
      </c>
    </row>
    <row r="4" spans="1:4" ht="19.5" customHeight="1">
      <c r="A4" s="62">
        <v>4</v>
      </c>
      <c r="B4" s="62" t="s">
        <v>86</v>
      </c>
      <c r="C4" s="62">
        <v>4</v>
      </c>
      <c r="D4" s="62" t="s">
        <v>87</v>
      </c>
    </row>
    <row r="5" spans="1:4" ht="19.5" customHeight="1">
      <c r="A5" s="62">
        <v>5</v>
      </c>
      <c r="B5" s="62" t="s">
        <v>88</v>
      </c>
      <c r="C5" s="62">
        <v>5</v>
      </c>
      <c r="D5" s="62" t="s">
        <v>89</v>
      </c>
    </row>
    <row r="6" spans="1:4" ht="19.5" customHeight="1">
      <c r="A6" s="62">
        <v>6</v>
      </c>
      <c r="B6" s="62" t="s">
        <v>90</v>
      </c>
      <c r="C6" s="62">
        <v>6</v>
      </c>
      <c r="D6" s="62" t="s">
        <v>91</v>
      </c>
    </row>
    <row r="7" spans="1:4" ht="19.5" customHeight="1">
      <c r="A7" s="62">
        <v>7</v>
      </c>
      <c r="B7" s="62" t="s">
        <v>92</v>
      </c>
      <c r="C7" s="62">
        <v>7</v>
      </c>
      <c r="D7" s="62" t="s">
        <v>93</v>
      </c>
    </row>
    <row r="8" spans="1:4" ht="19.5" customHeight="1">
      <c r="A8" s="62">
        <v>8</v>
      </c>
      <c r="B8" s="62" t="s">
        <v>94</v>
      </c>
      <c r="C8" s="62">
        <v>8</v>
      </c>
      <c r="D8" s="62" t="s">
        <v>95</v>
      </c>
    </row>
    <row r="9" spans="1:2" ht="19.5" customHeight="1">
      <c r="A9" s="62">
        <v>9</v>
      </c>
      <c r="B9" s="62" t="s">
        <v>96</v>
      </c>
    </row>
    <row r="10" spans="1:2" ht="19.5" customHeight="1">
      <c r="A10" s="62">
        <v>10</v>
      </c>
      <c r="B10" s="62" t="s">
        <v>97</v>
      </c>
    </row>
    <row r="11" spans="1:2" ht="19.5" customHeight="1">
      <c r="A11" s="62">
        <v>11</v>
      </c>
      <c r="B11" s="62" t="s">
        <v>98</v>
      </c>
    </row>
    <row r="12" spans="1:2" ht="19.5" customHeight="1">
      <c r="A12" s="62">
        <v>12</v>
      </c>
      <c r="B12" s="62" t="s">
        <v>99</v>
      </c>
    </row>
    <row r="13" spans="1:2" ht="19.5" customHeight="1">
      <c r="A13" s="62">
        <v>13</v>
      </c>
      <c r="B13" s="62" t="s">
        <v>100</v>
      </c>
    </row>
    <row r="14" spans="1:2" ht="19.5" customHeight="1">
      <c r="A14" s="62">
        <v>14</v>
      </c>
      <c r="B14" s="62" t="s">
        <v>101</v>
      </c>
    </row>
    <row r="15" spans="1:2" ht="19.5" customHeight="1">
      <c r="A15" s="62">
        <v>15</v>
      </c>
      <c r="B15" s="62" t="s">
        <v>102</v>
      </c>
    </row>
    <row r="16" spans="1:2" ht="19.5" customHeight="1">
      <c r="A16" s="62">
        <v>16</v>
      </c>
      <c r="B16" s="62" t="s">
        <v>103</v>
      </c>
    </row>
    <row r="17" spans="1:2" ht="19.5" customHeight="1">
      <c r="A17" s="62">
        <v>17</v>
      </c>
      <c r="B17" s="62" t="s">
        <v>104</v>
      </c>
    </row>
    <row r="18" spans="1:2" ht="19.5" customHeight="1">
      <c r="A18" s="62">
        <v>18</v>
      </c>
      <c r="B18" s="62" t="s">
        <v>105</v>
      </c>
    </row>
    <row r="19" spans="1:2" ht="19.5" customHeight="1">
      <c r="A19" s="62">
        <v>19</v>
      </c>
      <c r="B19" s="62" t="s">
        <v>106</v>
      </c>
    </row>
    <row r="20" spans="1:2" ht="19.5" customHeight="1">
      <c r="A20" s="62">
        <v>20</v>
      </c>
      <c r="B20" s="62" t="s">
        <v>107</v>
      </c>
    </row>
    <row r="21" spans="1:2" ht="19.5" customHeight="1">
      <c r="A21" s="62">
        <v>21</v>
      </c>
      <c r="B21" s="62" t="s">
        <v>108</v>
      </c>
    </row>
    <row r="22" spans="1:2" ht="19.5" customHeight="1">
      <c r="A22" s="62">
        <v>22</v>
      </c>
      <c r="B22" s="62" t="s">
        <v>109</v>
      </c>
    </row>
    <row r="23" spans="1:2" ht="19.5" customHeight="1">
      <c r="A23" s="62">
        <v>23</v>
      </c>
      <c r="B23" s="62" t="s">
        <v>110</v>
      </c>
    </row>
    <row r="24" spans="1:2" ht="19.5" customHeight="1">
      <c r="A24" s="62">
        <v>24</v>
      </c>
      <c r="B24" s="62" t="s">
        <v>111</v>
      </c>
    </row>
    <row r="25" spans="1:2" ht="19.5" customHeight="1">
      <c r="A25" s="62">
        <v>25</v>
      </c>
      <c r="B25" s="62" t="s">
        <v>112</v>
      </c>
    </row>
    <row r="26" spans="1:2" ht="19.5" customHeight="1">
      <c r="A26" s="62">
        <v>26</v>
      </c>
      <c r="B26" s="62" t="s">
        <v>113</v>
      </c>
    </row>
    <row r="27" spans="1:2" ht="19.5" customHeight="1">
      <c r="A27" s="62">
        <v>27</v>
      </c>
      <c r="B27" s="62" t="s">
        <v>114</v>
      </c>
    </row>
  </sheetData>
  <printOptions/>
  <pageMargins left="0.51" right="0.56" top="1" bottom="0.38" header="0.29" footer="0.32"/>
  <pageSetup horizontalDpi="600" verticalDpi="600" orientation="portrait" paperSize="9" r:id="rId1"/>
  <headerFooter alignWithMargins="0">
    <oddHeader>&amp;L&amp;"Helv,Gras"MAIRIE de RODEZ
Service POPULATION&amp;C
&amp;"Book Antiqua,Gras"&amp;14&amp;UCANDIDATS PROCLAMES ELUS&amp;R&amp;D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="130" zoomScaleNormal="130" workbookViewId="0" topLeftCell="A1">
      <selection activeCell="A1" sqref="A1:IV1"/>
    </sheetView>
  </sheetViews>
  <sheetFormatPr defaultColWidth="11.421875" defaultRowHeight="19.5" customHeight="1"/>
  <cols>
    <col min="1" max="1" width="6.57421875" style="62" customWidth="1"/>
    <col min="2" max="2" width="40.7109375" style="62" customWidth="1"/>
    <col min="3" max="3" width="7.00390625" style="62" customWidth="1"/>
    <col min="4" max="4" width="32.57421875" style="62" customWidth="1"/>
    <col min="5" max="16384" width="11.421875" style="62" customWidth="1"/>
  </cols>
  <sheetData>
    <row r="1" spans="1:4" ht="19.5" customHeight="1">
      <c r="A1" s="62">
        <v>1</v>
      </c>
      <c r="B1" s="62" t="s">
        <v>80</v>
      </c>
      <c r="C1" s="62">
        <v>1</v>
      </c>
      <c r="D1" s="62" t="s">
        <v>81</v>
      </c>
    </row>
    <row r="2" spans="1:4" ht="19.5" customHeight="1">
      <c r="A2" s="62">
        <v>2</v>
      </c>
      <c r="B2" s="62" t="s">
        <v>82</v>
      </c>
      <c r="C2" s="62">
        <v>2</v>
      </c>
      <c r="D2" s="62" t="s">
        <v>83</v>
      </c>
    </row>
    <row r="3" spans="1:4" ht="19.5" customHeight="1">
      <c r="A3" s="62">
        <v>3</v>
      </c>
      <c r="B3" s="62" t="s">
        <v>84</v>
      </c>
      <c r="C3" s="62">
        <v>3</v>
      </c>
      <c r="D3" s="62" t="s">
        <v>85</v>
      </c>
    </row>
    <row r="4" spans="1:4" ht="19.5" customHeight="1">
      <c r="A4" s="62">
        <v>4</v>
      </c>
      <c r="B4" s="62" t="s">
        <v>86</v>
      </c>
      <c r="C4" s="62">
        <v>4</v>
      </c>
      <c r="D4" s="62" t="s">
        <v>87</v>
      </c>
    </row>
    <row r="5" spans="1:4" ht="19.5" customHeight="1">
      <c r="A5" s="62">
        <v>5</v>
      </c>
      <c r="B5" s="62" t="s">
        <v>88</v>
      </c>
      <c r="C5" s="62">
        <v>5</v>
      </c>
      <c r="D5" s="62" t="s">
        <v>89</v>
      </c>
    </row>
    <row r="6" spans="1:4" ht="19.5" customHeight="1">
      <c r="A6" s="62">
        <v>6</v>
      </c>
      <c r="B6" s="62" t="s">
        <v>90</v>
      </c>
      <c r="C6" s="62">
        <v>6</v>
      </c>
      <c r="D6" s="62" t="s">
        <v>91</v>
      </c>
    </row>
    <row r="7" spans="1:4" ht="19.5" customHeight="1">
      <c r="A7" s="62">
        <v>7</v>
      </c>
      <c r="B7" s="62" t="s">
        <v>92</v>
      </c>
      <c r="C7" s="62">
        <v>7</v>
      </c>
      <c r="D7" s="62" t="s">
        <v>93</v>
      </c>
    </row>
    <row r="8" spans="1:4" ht="19.5" customHeight="1">
      <c r="A8" s="62">
        <v>8</v>
      </c>
      <c r="B8" s="62" t="s">
        <v>94</v>
      </c>
      <c r="C8" s="62">
        <v>8</v>
      </c>
      <c r="D8" s="62" t="s">
        <v>95</v>
      </c>
    </row>
    <row r="9" spans="1:4" ht="19.5" customHeight="1">
      <c r="A9" s="62">
        <v>9</v>
      </c>
      <c r="B9" s="62" t="s">
        <v>96</v>
      </c>
      <c r="C9" s="62">
        <v>9</v>
      </c>
      <c r="D9" s="62" t="s">
        <v>115</v>
      </c>
    </row>
    <row r="10" spans="1:4" ht="19.5" customHeight="1">
      <c r="A10" s="62">
        <v>10</v>
      </c>
      <c r="B10" s="62" t="s">
        <v>97</v>
      </c>
      <c r="C10" s="62">
        <v>10</v>
      </c>
      <c r="D10" s="62" t="s">
        <v>116</v>
      </c>
    </row>
    <row r="11" spans="1:4" ht="19.5" customHeight="1">
      <c r="A11" s="62">
        <v>11</v>
      </c>
      <c r="B11" s="62" t="s">
        <v>98</v>
      </c>
      <c r="C11" s="62">
        <v>11</v>
      </c>
      <c r="D11" s="62" t="s">
        <v>117</v>
      </c>
    </row>
    <row r="12" spans="1:4" ht="19.5" customHeight="1">
      <c r="A12" s="62">
        <v>12</v>
      </c>
      <c r="B12" s="62" t="s">
        <v>99</v>
      </c>
      <c r="C12" s="62">
        <v>12</v>
      </c>
      <c r="D12" s="62" t="s">
        <v>118</v>
      </c>
    </row>
    <row r="13" spans="1:4" ht="19.5" customHeight="1">
      <c r="A13" s="62">
        <v>13</v>
      </c>
      <c r="B13" s="62" t="s">
        <v>100</v>
      </c>
      <c r="C13" s="62">
        <v>13</v>
      </c>
      <c r="D13" s="62" t="s">
        <v>119</v>
      </c>
    </row>
    <row r="14" spans="1:4" ht="19.5" customHeight="1">
      <c r="A14" s="62">
        <v>14</v>
      </c>
      <c r="B14" s="62" t="s">
        <v>101</v>
      </c>
      <c r="C14" s="62">
        <v>14</v>
      </c>
      <c r="D14" s="62" t="s">
        <v>120</v>
      </c>
    </row>
    <row r="15" spans="1:4" ht="19.5" customHeight="1">
      <c r="A15" s="62">
        <v>15</v>
      </c>
      <c r="B15" s="62" t="s">
        <v>102</v>
      </c>
      <c r="C15" s="62">
        <v>15</v>
      </c>
      <c r="D15" s="62" t="s">
        <v>121</v>
      </c>
    </row>
    <row r="16" spans="1:4" ht="19.5" customHeight="1">
      <c r="A16" s="62">
        <v>16</v>
      </c>
      <c r="B16" s="62" t="s">
        <v>103</v>
      </c>
      <c r="C16" s="62">
        <v>16</v>
      </c>
      <c r="D16" s="62" t="s">
        <v>122</v>
      </c>
    </row>
    <row r="17" spans="1:4" ht="19.5" customHeight="1">
      <c r="A17" s="62">
        <v>17</v>
      </c>
      <c r="B17" s="62" t="s">
        <v>104</v>
      </c>
      <c r="C17" s="62">
        <v>17</v>
      </c>
      <c r="D17" s="62" t="s">
        <v>123</v>
      </c>
    </row>
    <row r="18" spans="1:4" ht="19.5" customHeight="1">
      <c r="A18" s="62">
        <v>18</v>
      </c>
      <c r="B18" s="62" t="s">
        <v>105</v>
      </c>
      <c r="C18" s="62">
        <v>18</v>
      </c>
      <c r="D18" s="62" t="s">
        <v>124</v>
      </c>
    </row>
    <row r="19" spans="1:4" ht="19.5" customHeight="1">
      <c r="A19" s="62">
        <v>19</v>
      </c>
      <c r="B19" s="62" t="s">
        <v>106</v>
      </c>
      <c r="C19" s="62">
        <v>19</v>
      </c>
      <c r="D19" s="62" t="s">
        <v>125</v>
      </c>
    </row>
    <row r="20" spans="1:4" ht="19.5" customHeight="1">
      <c r="A20" s="62">
        <v>20</v>
      </c>
      <c r="B20" s="62" t="s">
        <v>107</v>
      </c>
      <c r="C20" s="62">
        <v>20</v>
      </c>
      <c r="D20" s="62" t="s">
        <v>126</v>
      </c>
    </row>
    <row r="21" spans="1:4" ht="19.5" customHeight="1">
      <c r="A21" s="62">
        <v>21</v>
      </c>
      <c r="B21" s="62" t="s">
        <v>108</v>
      </c>
      <c r="C21" s="62">
        <v>21</v>
      </c>
      <c r="D21" s="62" t="s">
        <v>127</v>
      </c>
    </row>
    <row r="22" spans="1:4" ht="19.5" customHeight="1">
      <c r="A22" s="62">
        <v>22</v>
      </c>
      <c r="B22" s="62" t="s">
        <v>109</v>
      </c>
      <c r="C22" s="62">
        <v>22</v>
      </c>
      <c r="D22" s="62" t="s">
        <v>128</v>
      </c>
    </row>
    <row r="23" spans="1:4" ht="19.5" customHeight="1">
      <c r="A23" s="62">
        <v>23</v>
      </c>
      <c r="B23" s="62" t="s">
        <v>110</v>
      </c>
      <c r="C23" s="62">
        <v>23</v>
      </c>
      <c r="D23" s="62" t="s">
        <v>129</v>
      </c>
    </row>
    <row r="24" spans="1:4" ht="19.5" customHeight="1">
      <c r="A24" s="62">
        <v>24</v>
      </c>
      <c r="B24" s="62" t="s">
        <v>111</v>
      </c>
      <c r="C24" s="62">
        <v>24</v>
      </c>
      <c r="D24" s="62" t="s">
        <v>130</v>
      </c>
    </row>
    <row r="25" spans="1:4" ht="19.5" customHeight="1">
      <c r="A25" s="62">
        <v>25</v>
      </c>
      <c r="B25" s="62" t="s">
        <v>112</v>
      </c>
      <c r="C25" s="62">
        <v>25</v>
      </c>
      <c r="D25" s="62" t="s">
        <v>131</v>
      </c>
    </row>
    <row r="26" spans="1:4" ht="19.5" customHeight="1">
      <c r="A26" s="62">
        <v>26</v>
      </c>
      <c r="B26" s="62" t="s">
        <v>113</v>
      </c>
      <c r="C26" s="62">
        <v>26</v>
      </c>
      <c r="D26" s="62" t="s">
        <v>132</v>
      </c>
    </row>
    <row r="27" spans="1:4" ht="19.5" customHeight="1">
      <c r="A27" s="62">
        <v>27</v>
      </c>
      <c r="B27" s="62" t="s">
        <v>114</v>
      </c>
      <c r="C27" s="62">
        <v>27</v>
      </c>
      <c r="D27" s="62" t="s">
        <v>133</v>
      </c>
    </row>
    <row r="28" spans="1:4" ht="19.5" customHeight="1">
      <c r="A28" s="62">
        <v>28</v>
      </c>
      <c r="B28" s="62" t="s">
        <v>134</v>
      </c>
      <c r="C28" s="62">
        <v>28</v>
      </c>
      <c r="D28" s="62" t="s">
        <v>135</v>
      </c>
    </row>
    <row r="29" spans="1:4" ht="19.5" customHeight="1">
      <c r="A29" s="62">
        <v>29</v>
      </c>
      <c r="B29" s="62" t="s">
        <v>136</v>
      </c>
      <c r="C29" s="62">
        <v>29</v>
      </c>
      <c r="D29" s="62" t="s">
        <v>137</v>
      </c>
    </row>
    <row r="30" spans="1:4" ht="19.5" customHeight="1">
      <c r="A30" s="62">
        <v>30</v>
      </c>
      <c r="B30" s="62" t="s">
        <v>138</v>
      </c>
      <c r="C30" s="62">
        <v>30</v>
      </c>
      <c r="D30" s="62" t="s">
        <v>139</v>
      </c>
    </row>
    <row r="31" spans="1:4" ht="19.5" customHeight="1">
      <c r="A31" s="62">
        <v>31</v>
      </c>
      <c r="B31" s="62" t="s">
        <v>140</v>
      </c>
      <c r="C31" s="62">
        <v>31</v>
      </c>
      <c r="D31" s="62" t="s">
        <v>141</v>
      </c>
    </row>
    <row r="32" spans="1:4" ht="19.5" customHeight="1">
      <c r="A32" s="62">
        <v>32</v>
      </c>
      <c r="B32" s="62" t="s">
        <v>142</v>
      </c>
      <c r="C32" s="62">
        <v>32</v>
      </c>
      <c r="D32" s="62" t="s">
        <v>143</v>
      </c>
    </row>
    <row r="33" spans="1:4" ht="19.5" customHeight="1">
      <c r="A33" s="62">
        <v>33</v>
      </c>
      <c r="B33" s="62" t="s">
        <v>144</v>
      </c>
      <c r="C33" s="62">
        <v>33</v>
      </c>
      <c r="D33" s="62" t="s">
        <v>145</v>
      </c>
    </row>
    <row r="34" spans="1:4" ht="19.5" customHeight="1">
      <c r="A34" s="62">
        <v>34</v>
      </c>
      <c r="B34" s="62" t="s">
        <v>146</v>
      </c>
      <c r="C34" s="62">
        <v>34</v>
      </c>
      <c r="D34" s="62" t="s">
        <v>147</v>
      </c>
    </row>
    <row r="35" spans="1:4" ht="19.5" customHeight="1">
      <c r="A35" s="62">
        <v>35</v>
      </c>
      <c r="B35" s="62" t="s">
        <v>148</v>
      </c>
      <c r="C35" s="62">
        <v>35</v>
      </c>
      <c r="D35" s="62" t="s">
        <v>149</v>
      </c>
    </row>
  </sheetData>
  <printOptions/>
  <pageMargins left="0.51" right="0.56" top="1" bottom="0.38" header="0.29" footer="0.32"/>
  <pageSetup horizontalDpi="600" verticalDpi="600" orientation="portrait" paperSize="9" r:id="rId1"/>
  <headerFooter alignWithMargins="0">
    <oddHeader>&amp;L&amp;"Helv,Gras"MAIRIE de RODEZ
Service POPULATION&amp;C
&amp;"Book Antiqua,Gras"&amp;14&amp;UCANDIDATS PROCLAMES ELUS&amp;R&amp;D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2008-01-25T14:32:37Z</cp:lastPrinted>
  <dcterms:created xsi:type="dcterms:W3CDTF">2001-02-23T12:49:54Z</dcterms:created>
  <dcterms:modified xsi:type="dcterms:W3CDTF">2015-02-16T16:16:49Z</dcterms:modified>
  <cp:category/>
  <cp:version/>
  <cp:contentType/>
  <cp:contentStatus/>
</cp:coreProperties>
</file>