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6515" windowHeight="9555" activeTab="0"/>
  </bookViews>
  <sheets>
    <sheet name="Récap Résultats questionnaires" sheetId="1" r:id="rId1"/>
    <sheet name="Résultats sur la ville" sheetId="2" r:id="rId2"/>
  </sheets>
  <definedNames/>
  <calcPr fullCalcOnLoad="1"/>
</workbook>
</file>

<file path=xl/sharedStrings.xml><?xml version="1.0" encoding="utf-8"?>
<sst xmlns="http://schemas.openxmlformats.org/spreadsheetml/2006/main" count="189" uniqueCount="130">
  <si>
    <t xml:space="preserve">Nom de l'école </t>
  </si>
  <si>
    <t xml:space="preserve">Nombre d'enfants en APPS </t>
  </si>
  <si>
    <t>Matin</t>
  </si>
  <si>
    <t>Post méridien</t>
  </si>
  <si>
    <t>soir</t>
  </si>
  <si>
    <t>Pré méridien</t>
  </si>
  <si>
    <t>Indispensable</t>
  </si>
  <si>
    <t>Necessaires</t>
  </si>
  <si>
    <t>Importantes</t>
  </si>
  <si>
    <t>Appréciables</t>
  </si>
  <si>
    <t>secondaires</t>
  </si>
  <si>
    <t>La classe du  mercredi matin a-t-elle modifiée l'organisation de la famille</t>
  </si>
  <si>
    <t>Horaire d'accueil 7h30-8h35</t>
  </si>
  <si>
    <t>Important</t>
  </si>
  <si>
    <t xml:space="preserve">Pratique </t>
  </si>
  <si>
    <t>Pas nécessaire</t>
  </si>
  <si>
    <t>Horaire d'accueil 11h45-12h15</t>
  </si>
  <si>
    <t>Horaire d'accueil 13h15-13h35</t>
  </si>
  <si>
    <t>N° 10</t>
  </si>
  <si>
    <t>N°7</t>
  </si>
  <si>
    <t>N°6</t>
  </si>
  <si>
    <t>N°5</t>
  </si>
  <si>
    <t>N°4</t>
  </si>
  <si>
    <t>N°1</t>
  </si>
  <si>
    <t>L'heure de début d'école le mercredi à 9h30</t>
  </si>
  <si>
    <t>Adaptée</t>
  </si>
  <si>
    <t>Intéressante</t>
  </si>
  <si>
    <t>Superflue</t>
  </si>
  <si>
    <t>Inadaptée</t>
  </si>
  <si>
    <t>N°11</t>
  </si>
  <si>
    <t>classe le mercredi de 8h30 à 11h30</t>
  </si>
  <si>
    <t>enfants concernés</t>
  </si>
  <si>
    <t>fin des accueils le soir à 18h au lieu de 18h15</t>
  </si>
  <si>
    <t>N°12</t>
  </si>
  <si>
    <t>N°13</t>
  </si>
  <si>
    <t>Inégale</t>
  </si>
  <si>
    <t>L'animation péri-éducative</t>
  </si>
  <si>
    <t>L'accompagnement à la restauration scolaire</t>
  </si>
  <si>
    <t>de qualité insuffisante</t>
  </si>
  <si>
    <t>J'ai récupéré le dossier périscolaire</t>
  </si>
  <si>
    <t>Mairie</t>
  </si>
  <si>
    <t>Serv Educ</t>
  </si>
  <si>
    <t>Internet</t>
  </si>
  <si>
    <t>Autre</t>
  </si>
  <si>
    <t>Les informations contenues dans le dossier sont</t>
  </si>
  <si>
    <t xml:space="preserve">L'aide à l'inscription est </t>
  </si>
  <si>
    <t>Inutile</t>
  </si>
  <si>
    <t>Ecole</t>
  </si>
  <si>
    <t>Délégués</t>
  </si>
  <si>
    <t>L'enregistrement du dossier en juin est</t>
  </si>
  <si>
    <t>Logique</t>
  </si>
  <si>
    <t>Adapté</t>
  </si>
  <si>
    <t>Inadapté</t>
  </si>
  <si>
    <t>N°14</t>
  </si>
  <si>
    <t xml:space="preserve">La communication sur le dispositifau sein de l'école fonctionne </t>
  </si>
  <si>
    <t>Bien</t>
  </si>
  <si>
    <t>Moyen-nement</t>
  </si>
  <si>
    <t>Mal</t>
  </si>
  <si>
    <t>Idéale-ment</t>
  </si>
  <si>
    <t>L'information passe par</t>
  </si>
  <si>
    <t>Les panneaux d'affichage</t>
  </si>
  <si>
    <t>Echanges à l'école</t>
  </si>
  <si>
    <t>N°15</t>
  </si>
  <si>
    <t>Entête</t>
  </si>
  <si>
    <t>ARCHES</t>
  </si>
  <si>
    <t>AUGIERS</t>
  </si>
  <si>
    <t>BEAUSOLEIL</t>
  </si>
  <si>
    <t>FERREOLS</t>
  </si>
  <si>
    <t xml:space="preserve">GAUBERT </t>
  </si>
  <si>
    <t>JOSEPH REINACH</t>
  </si>
  <si>
    <t>MOULIN</t>
  </si>
  <si>
    <t>PIGEONNIER</t>
  </si>
  <si>
    <t xml:space="preserve">SEBE </t>
  </si>
  <si>
    <t>SIEYES</t>
  </si>
  <si>
    <t>SOUSTRE</t>
  </si>
  <si>
    <t>PAUL MARTIN</t>
  </si>
  <si>
    <t>TOTAUX</t>
  </si>
  <si>
    <t>Secondaires</t>
  </si>
  <si>
    <t>Non exprimé</t>
  </si>
  <si>
    <t>Tableau récapitulatif des questionnaires d'évaluation du dispositif à destination des parents d'élèves des écoles maternelles et primaires de la ville de Digne les Bains</t>
  </si>
  <si>
    <t xml:space="preserve"> l'étude surveillée est :</t>
  </si>
  <si>
    <t>L'animation périéducative est</t>
  </si>
  <si>
    <t>L'accueil périscolaire garderie est :</t>
  </si>
  <si>
    <t>L'etude  surveillée est :</t>
  </si>
  <si>
    <t>Nombre de familles ayant répondu</t>
  </si>
  <si>
    <t>Nombre de familles n'ayant pas répondu</t>
  </si>
  <si>
    <t>Le mercredi Après-midi il est :</t>
  </si>
  <si>
    <t>Maison</t>
  </si>
  <si>
    <t>Famille</t>
  </si>
  <si>
    <t>CLSH</t>
  </si>
  <si>
    <t>N°8</t>
  </si>
  <si>
    <t>Non</t>
  </si>
  <si>
    <t>Soir</t>
  </si>
  <si>
    <t>Samedi</t>
  </si>
  <si>
    <t>Stimulant</t>
  </si>
  <si>
    <t>Ludique</t>
  </si>
  <si>
    <t>Accessoire</t>
  </si>
  <si>
    <t>Basique</t>
  </si>
  <si>
    <t>Superflu</t>
  </si>
  <si>
    <t>Facilitante</t>
  </si>
  <si>
    <t>Précieuse</t>
  </si>
  <si>
    <t>Sécurisé</t>
  </si>
  <si>
    <t>Service Education</t>
  </si>
  <si>
    <t>Indispensables</t>
  </si>
  <si>
    <t>Complexes</t>
  </si>
  <si>
    <t>Insuffisantes</t>
  </si>
  <si>
    <t>Nécessaire</t>
  </si>
  <si>
    <t>Maternelle</t>
  </si>
  <si>
    <t>Elémentaire</t>
  </si>
  <si>
    <t>Oui</t>
  </si>
  <si>
    <t>Les enfants fréquentent un club ou une association</t>
  </si>
  <si>
    <t>Mercredi Après-midi</t>
  </si>
  <si>
    <t>Horaire d'accueil jusqu'à 18h15</t>
  </si>
  <si>
    <t>Efficace</t>
  </si>
  <si>
    <t>Appréciable</t>
  </si>
  <si>
    <t xml:space="preserve">Se faire aider est  plus pratique </t>
  </si>
  <si>
    <t>DIAGRAMMES SYNTHESE DES QUESTIONNAIRES PARENTS SUR L'EVALUATION  DU DISPOSITIF TOUTES ECOLES</t>
  </si>
  <si>
    <t>N°2</t>
  </si>
  <si>
    <t>Nombre d'enfants scolarisés</t>
  </si>
  <si>
    <t>Vos enfants fréquentent l'étude</t>
  </si>
  <si>
    <t>Lundi</t>
  </si>
  <si>
    <t>Mardi</t>
  </si>
  <si>
    <t>Jeudi</t>
  </si>
  <si>
    <t>Vendredi</t>
  </si>
  <si>
    <t>Vos enfants fréquentent les animations péri-éducatives</t>
  </si>
  <si>
    <t>Mercredi</t>
  </si>
  <si>
    <t>N°9</t>
  </si>
  <si>
    <t>Vos enfants fréquentent-ils la restauration scolaire</t>
  </si>
  <si>
    <t>Epanouissante</t>
  </si>
  <si>
    <t>Epanouissant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</si>
</sst>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36"/>
      <color indexed="8"/>
      <name val="Calibri"/>
      <family val="2"/>
    </font>
    <font>
      <b/>
      <sz val="11"/>
      <color indexed="10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libri"/>
      <family val="0"/>
    </font>
    <font>
      <b/>
      <sz val="16"/>
      <color indexed="62"/>
      <name val="Calibri"/>
      <family val="0"/>
    </font>
    <font>
      <b/>
      <sz val="14"/>
      <color indexed="62"/>
      <name val="Calibri"/>
      <family val="0"/>
    </font>
    <font>
      <b/>
      <sz val="13"/>
      <color indexed="62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sz val="36"/>
      <color theme="1"/>
      <name val="Calibri"/>
      <family val="2"/>
    </font>
    <font>
      <sz val="12"/>
      <color theme="1"/>
      <name val="Calibri"/>
      <family val="2"/>
    </font>
    <font>
      <sz val="16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 style="thick"/>
      <right/>
      <top style="thin"/>
      <bottom style="thick"/>
    </border>
    <border>
      <left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ck"/>
    </border>
    <border>
      <left style="thick"/>
      <right style="thin"/>
      <top/>
      <bottom style="thin"/>
    </border>
    <border>
      <left style="thick"/>
      <right style="thick"/>
      <top style="thin"/>
      <bottom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/>
      <right style="thick"/>
      <top style="thin"/>
      <bottom style="thin"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ck"/>
      <top style="thick"/>
      <bottom style="thin"/>
    </border>
    <border>
      <left/>
      <right style="thick"/>
      <top style="thin"/>
      <bottom/>
    </border>
    <border>
      <left/>
      <right style="thick"/>
      <top style="thick"/>
      <bottom style="thick"/>
    </border>
    <border>
      <left style="thick"/>
      <right style="thin"/>
      <top style="thick"/>
      <bottom/>
    </border>
    <border>
      <left style="thin"/>
      <right style="thick"/>
      <top/>
      <bottom/>
    </border>
    <border>
      <left style="thin"/>
      <right/>
      <top style="thin"/>
      <bottom style="thick"/>
    </border>
    <border>
      <left style="thick"/>
      <right style="thick"/>
      <top style="thick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0" xfId="0" applyBorder="1" applyAlignment="1">
      <alignment horizontal="center" vertical="center"/>
    </xf>
    <xf numFmtId="10" fontId="48" fillId="0" borderId="0" xfId="0" applyNumberFormat="1" applyFont="1" applyAlignment="1">
      <alignment horizontal="center" vertical="center"/>
    </xf>
    <xf numFmtId="10" fontId="45" fillId="0" borderId="0" xfId="0" applyNumberFormat="1" applyFont="1" applyAlignment="1">
      <alignment horizontal="center" vertical="center"/>
    </xf>
    <xf numFmtId="0" fontId="48" fillId="0" borderId="4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6" fillId="0" borderId="17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 wrapText="1"/>
    </xf>
    <xf numFmtId="0" fontId="46" fillId="0" borderId="53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Enfants concernés  </a:t>
            </a:r>
          </a:p>
        </c:rich>
      </c:tx>
      <c:layout>
        <c:manualLayout>
          <c:xMode val="factor"/>
          <c:yMode val="factor"/>
          <c:x val="-0.1035"/>
          <c:y val="0.02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3295"/>
          <c:w val="0.5825"/>
          <c:h val="0.6105"/>
        </c:manualLayout>
      </c:layout>
      <c:pie3DChart>
        <c:varyColors val="1"/>
        <c:ser>
          <c:idx val="0"/>
          <c:order val="0"/>
          <c:tx>
            <c:strRef>
              <c:f>'Récap Résultats questionnaires'!$H$3:$I$3</c:f>
              <c:strCache>
                <c:ptCount val="1"/>
                <c:pt idx="0">
                  <c:v>enfants concernés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'Récap Résultats questionnaires'!$H$4:$I$4</c:f>
              <c:strCache>
                <c:ptCount val="2"/>
                <c:pt idx="0">
                  <c:v>Maternelle</c:v>
                </c:pt>
                <c:pt idx="1">
                  <c:v>Elémentaire</c:v>
                </c:pt>
              </c:strCache>
            </c:strRef>
          </c:cat>
          <c:val>
            <c:numRef>
              <c:f>'Récap Résultats questionnaires'!$H$17:$I$17</c:f>
              <c:numCache>
                <c:ptCount val="2"/>
                <c:pt idx="0">
                  <c:v>305</c:v>
                </c:pt>
                <c:pt idx="1">
                  <c:v>674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25"/>
          <c:y val="0.4"/>
          <c:w val="0.22475"/>
          <c:h val="0.24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l'horaire d'accueil entre 11h45 et 12h15 est :</a:t>
            </a:r>
          </a:p>
        </c:rich>
      </c:tx>
      <c:layout>
        <c:manualLayout>
          <c:xMode val="factor"/>
          <c:yMode val="factor"/>
          <c:x val="-0.049"/>
          <c:y val="0.03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8"/>
          <c:y val="0.32925"/>
          <c:w val="0.60675"/>
          <c:h val="0.59525"/>
        </c:manualLayout>
      </c:layout>
      <c:pie3DChart>
        <c:varyColors val="1"/>
        <c:ser>
          <c:idx val="0"/>
          <c:order val="0"/>
          <c:tx>
            <c:strRef>
              <c:f>'Récap Résultats questionnaires'!$BC$3:$BG$3</c:f>
              <c:strCache>
                <c:ptCount val="1"/>
                <c:pt idx="0">
                  <c:v>Horaire d'accueil 11h45-12h15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questionnaires'!$BC$4:$BG$4</c:f>
              <c:strCache>
                <c:ptCount val="5"/>
                <c:pt idx="0">
                  <c:v>Indispensable</c:v>
                </c:pt>
                <c:pt idx="1">
                  <c:v>Important</c:v>
                </c:pt>
                <c:pt idx="2">
                  <c:v>Pratique </c:v>
                </c:pt>
                <c:pt idx="3">
                  <c:v>Pas nécessaire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questionnaires'!$BC$17:$BG$17</c:f>
              <c:numCache>
                <c:ptCount val="5"/>
                <c:pt idx="0">
                  <c:v>251</c:v>
                </c:pt>
                <c:pt idx="1">
                  <c:v>112</c:v>
                </c:pt>
                <c:pt idx="2">
                  <c:v>172</c:v>
                </c:pt>
                <c:pt idx="3">
                  <c:v>99</c:v>
                </c:pt>
                <c:pt idx="4">
                  <c:v>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75"/>
          <c:y val="0.32425"/>
          <c:w val="0.26225"/>
          <c:h val="0.42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l'horaire d'accueil entre 13h15 et 12h35 est :</a:t>
            </a:r>
          </a:p>
        </c:rich>
      </c:tx>
      <c:layout>
        <c:manualLayout>
          <c:xMode val="factor"/>
          <c:yMode val="factor"/>
          <c:x val="-0.0505"/>
          <c:y val="0.0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65"/>
          <c:y val="0.326"/>
          <c:w val="0.596"/>
          <c:h val="0.5885"/>
        </c:manualLayout>
      </c:layout>
      <c:pie3DChart>
        <c:varyColors val="1"/>
        <c:ser>
          <c:idx val="0"/>
          <c:order val="0"/>
          <c:tx>
            <c:strRef>
              <c:f>'Récap Résultats questionnaires'!$BH$3:$BL$3</c:f>
              <c:strCache>
                <c:ptCount val="1"/>
                <c:pt idx="0">
                  <c:v>Horaire d'accueil 13h15-13h35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questionnaires'!$BH$4:$BL$4</c:f>
              <c:strCache>
                <c:ptCount val="5"/>
                <c:pt idx="0">
                  <c:v>Indispensable</c:v>
                </c:pt>
                <c:pt idx="1">
                  <c:v>Important</c:v>
                </c:pt>
                <c:pt idx="2">
                  <c:v>Pratique </c:v>
                </c:pt>
                <c:pt idx="3">
                  <c:v>Pas nécessaire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questionnaires'!$BH$17:$BL$17</c:f>
              <c:numCache>
                <c:ptCount val="5"/>
                <c:pt idx="0">
                  <c:v>211</c:v>
                </c:pt>
                <c:pt idx="1">
                  <c:v>113</c:v>
                </c:pt>
                <c:pt idx="2">
                  <c:v>187</c:v>
                </c:pt>
                <c:pt idx="3">
                  <c:v>116</c:v>
                </c:pt>
                <c:pt idx="4">
                  <c:v>74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25"/>
          <c:y val="0.33325"/>
          <c:w val="0.2455"/>
          <c:h val="0.43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l'horaire d'accueil jusqu'à 18h15 est :</a:t>
            </a:r>
          </a:p>
        </c:rich>
      </c:tx>
      <c:layout>
        <c:manualLayout>
          <c:xMode val="factor"/>
          <c:yMode val="factor"/>
          <c:x val="-0.08525"/>
          <c:y val="0.0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25"/>
          <c:y val="0.283"/>
          <c:w val="0.62575"/>
          <c:h val="0.61975"/>
        </c:manualLayout>
      </c:layout>
      <c:pie3DChart>
        <c:varyColors val="1"/>
        <c:ser>
          <c:idx val="0"/>
          <c:order val="0"/>
          <c:tx>
            <c:strRef>
              <c:f>'Récap Résultats questionnaires'!$BM$3:$BQ$3</c:f>
              <c:strCache>
                <c:ptCount val="1"/>
                <c:pt idx="0">
                  <c:v>Horaire d'accueil jusqu'à 18h15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questionnaires'!$BM$4:$BQ$4</c:f>
              <c:strCache>
                <c:ptCount val="5"/>
                <c:pt idx="0">
                  <c:v>Indispensable</c:v>
                </c:pt>
                <c:pt idx="1">
                  <c:v>Important</c:v>
                </c:pt>
                <c:pt idx="2">
                  <c:v>Pratique </c:v>
                </c:pt>
                <c:pt idx="3">
                  <c:v>Pas nécessaire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questionnaires'!$BM$17:$BQ$17</c:f>
              <c:numCache>
                <c:ptCount val="5"/>
                <c:pt idx="0">
                  <c:v>285</c:v>
                </c:pt>
                <c:pt idx="1">
                  <c:v>122</c:v>
                </c:pt>
                <c:pt idx="2">
                  <c:v>162</c:v>
                </c:pt>
                <c:pt idx="3">
                  <c:v>82</c:v>
                </c:pt>
                <c:pt idx="4">
                  <c:v>56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25"/>
          <c:y val="0.2995"/>
          <c:w val="0.26275"/>
          <c:h val="0.43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L'heure de début d'école le mercredi à 9h30 est :</a:t>
            </a:r>
          </a:p>
        </c:rich>
      </c:tx>
      <c:layout>
        <c:manualLayout>
          <c:xMode val="factor"/>
          <c:yMode val="factor"/>
          <c:x val="-0.0635"/>
          <c:y val="0.04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5"/>
          <c:y val="0.34475"/>
          <c:w val="0.61675"/>
          <c:h val="0.60725"/>
        </c:manualLayout>
      </c:layout>
      <c:pie3DChart>
        <c:varyColors val="1"/>
        <c:ser>
          <c:idx val="0"/>
          <c:order val="0"/>
          <c:tx>
            <c:strRef>
              <c:f>'Récap Résultats questionnaires'!$BR$3:$BV$3</c:f>
              <c:strCache>
                <c:ptCount val="1"/>
                <c:pt idx="0">
                  <c:v>L'heure de début d'école le mercredi à 9h30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questionnaires'!$BR$4:$BV$4</c:f>
              <c:strCache>
                <c:ptCount val="5"/>
                <c:pt idx="0">
                  <c:v>Adaptée</c:v>
                </c:pt>
                <c:pt idx="1">
                  <c:v>Intéressante</c:v>
                </c:pt>
                <c:pt idx="2">
                  <c:v>Superflue</c:v>
                </c:pt>
                <c:pt idx="3">
                  <c:v>Inadaptée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questionnaires'!$BR$17:$BV$17</c:f>
              <c:numCache>
                <c:ptCount val="5"/>
                <c:pt idx="0">
                  <c:v>75</c:v>
                </c:pt>
                <c:pt idx="1">
                  <c:v>284</c:v>
                </c:pt>
                <c:pt idx="2">
                  <c:v>132</c:v>
                </c:pt>
                <c:pt idx="3">
                  <c:v>200</c:v>
                </c:pt>
                <c:pt idx="4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"/>
          <c:y val="0.336"/>
          <c:w val="0.21775"/>
          <c:h val="0.48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Classe le mercredi de 8h30 à 11h30</a:t>
            </a:r>
          </a:p>
        </c:rich>
      </c:tx>
      <c:layout>
        <c:manualLayout>
          <c:xMode val="factor"/>
          <c:yMode val="factor"/>
          <c:x val="-0.0715"/>
          <c:y val="0.04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351"/>
          <c:w val="0.61675"/>
          <c:h val="0.60625"/>
        </c:manualLayout>
      </c:layout>
      <c:pie3DChart>
        <c:varyColors val="1"/>
        <c:ser>
          <c:idx val="0"/>
          <c:order val="0"/>
          <c:tx>
            <c:strRef>
              <c:f>'Récap Résultats questionnaires'!$BW$3:$BY$3</c:f>
              <c:strCache>
                <c:ptCount val="1"/>
                <c:pt idx="0">
                  <c:v>classe le mercredi de 8h30 à 11h30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questionnaires'!$BW$4:$BY$4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questionnaires'!$BW$17:$BY$17</c:f>
              <c:numCache>
                <c:ptCount val="3"/>
                <c:pt idx="0">
                  <c:v>181</c:v>
                </c:pt>
                <c:pt idx="1">
                  <c:v>492</c:v>
                </c:pt>
                <c:pt idx="2">
                  <c:v>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5"/>
          <c:y val="0.41775"/>
          <c:w val="0.237"/>
          <c:h val="0.33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Fin des accueils le soir à 18h au lieu de 18h15</a:t>
            </a:r>
          </a:p>
        </c:rich>
      </c:tx>
      <c:layout>
        <c:manualLayout>
          <c:xMode val="factor"/>
          <c:yMode val="factor"/>
          <c:x val="-0.11375"/>
          <c:y val="-0.01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125"/>
          <c:y val="0.28375"/>
          <c:w val="0.64775"/>
          <c:h val="0.6375"/>
        </c:manualLayout>
      </c:layout>
      <c:pie3DChart>
        <c:varyColors val="1"/>
        <c:ser>
          <c:idx val="0"/>
          <c:order val="0"/>
          <c:tx>
            <c:strRef>
              <c:f>'Récap Résultats questionnaires'!$BZ$3:$CB$3</c:f>
              <c:strCache>
                <c:ptCount val="1"/>
                <c:pt idx="0">
                  <c:v>fin des accueils le soir à 18h au lieu de 18h15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questionnaires'!$BZ$4:$CB$4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questionnaires'!$BZ$17:$CB$17</c:f>
              <c:numCache>
                <c:ptCount val="3"/>
                <c:pt idx="0">
                  <c:v>134</c:v>
                </c:pt>
                <c:pt idx="1">
                  <c:v>431</c:v>
                </c:pt>
                <c:pt idx="2">
                  <c:v>138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5"/>
          <c:y val="0.48025"/>
          <c:w val="0.195"/>
          <c:h val="0.25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L'accueil périscolaire garderie est :</a:t>
            </a:r>
          </a:p>
        </c:rich>
      </c:tx>
      <c:layout>
        <c:manualLayout>
          <c:xMode val="factor"/>
          <c:yMode val="factor"/>
          <c:x val="-0.08475"/>
          <c:y val="0.06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333"/>
          <c:w val="0.589"/>
          <c:h val="0.58125"/>
        </c:manualLayout>
      </c:layout>
      <c:pie3DChart>
        <c:varyColors val="1"/>
        <c:ser>
          <c:idx val="0"/>
          <c:order val="0"/>
          <c:tx>
            <c:strRef>
              <c:f>'Récap Résultats questionnaires'!$CC$3:$CH$3</c:f>
              <c:strCache>
                <c:ptCount val="1"/>
                <c:pt idx="0">
                  <c:v>L'accueil périscolaire garderie est 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questionnaires'!$CC$4:$CH$4</c:f>
              <c:strCache>
                <c:ptCount val="6"/>
                <c:pt idx="0">
                  <c:v>Stimulant</c:v>
                </c:pt>
                <c:pt idx="1">
                  <c:v>Ludique</c:v>
                </c:pt>
                <c:pt idx="2">
                  <c:v>Accessoire</c:v>
                </c:pt>
                <c:pt idx="3">
                  <c:v>Basique</c:v>
                </c:pt>
                <c:pt idx="4">
                  <c:v>Superflu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questionnaires'!$CC$17:$CH$17</c:f>
              <c:numCache>
                <c:ptCount val="6"/>
                <c:pt idx="0">
                  <c:v>100</c:v>
                </c:pt>
                <c:pt idx="1">
                  <c:v>252</c:v>
                </c:pt>
                <c:pt idx="2">
                  <c:v>96</c:v>
                </c:pt>
                <c:pt idx="3">
                  <c:v>82</c:v>
                </c:pt>
                <c:pt idx="4">
                  <c:v>139</c:v>
                </c:pt>
                <c:pt idx="5">
                  <c:v>48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35125"/>
          <c:w val="0.218"/>
          <c:h val="0.52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L'etude  surveillée est :</a:t>
            </a:r>
          </a:p>
        </c:rich>
      </c:tx>
      <c:layout>
        <c:manualLayout>
          <c:xMode val="factor"/>
          <c:yMode val="factor"/>
          <c:x val="-0.177"/>
          <c:y val="0.061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25"/>
          <c:y val="0.30675"/>
          <c:w val="0.59875"/>
          <c:h val="0.59325"/>
        </c:manualLayout>
      </c:layout>
      <c:pie3DChart>
        <c:varyColors val="1"/>
        <c:ser>
          <c:idx val="0"/>
          <c:order val="0"/>
          <c:tx>
            <c:strRef>
              <c:f>'Récap Résultats questionnaires'!$CI$3:$CN$3</c:f>
              <c:strCache>
                <c:ptCount val="1"/>
                <c:pt idx="0">
                  <c:v>L'etude  surveillée est 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questionnaires'!$CI$4:$CN$4</c:f>
              <c:strCache>
                <c:ptCount val="6"/>
                <c:pt idx="0">
                  <c:v>Efficace</c:v>
                </c:pt>
                <c:pt idx="1">
                  <c:v>Facilitante</c:v>
                </c:pt>
                <c:pt idx="2">
                  <c:v>Précieuse</c:v>
                </c:pt>
                <c:pt idx="3">
                  <c:v>Inégale</c:v>
                </c:pt>
                <c:pt idx="4">
                  <c:v>Superflu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questionnaires'!$CI$17:$CN$17</c:f>
              <c:numCache>
                <c:ptCount val="6"/>
                <c:pt idx="0">
                  <c:v>203</c:v>
                </c:pt>
                <c:pt idx="1">
                  <c:v>73</c:v>
                </c:pt>
                <c:pt idx="2">
                  <c:v>46</c:v>
                </c:pt>
                <c:pt idx="3">
                  <c:v>35</c:v>
                </c:pt>
                <c:pt idx="4">
                  <c:v>156</c:v>
                </c:pt>
                <c:pt idx="5">
                  <c:v>199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5"/>
          <c:y val="0.3525"/>
          <c:w val="0.21775"/>
          <c:h val="0.52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L'animation péri-éducative est : </a:t>
            </a:r>
          </a:p>
        </c:rich>
      </c:tx>
      <c:layout>
        <c:manualLayout>
          <c:xMode val="factor"/>
          <c:yMode val="factor"/>
          <c:x val="-0.098"/>
          <c:y val="0.06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25"/>
          <c:y val="0.30675"/>
          <c:w val="0.59875"/>
          <c:h val="0.59375"/>
        </c:manualLayout>
      </c:layout>
      <c:pie3DChart>
        <c:varyColors val="1"/>
        <c:ser>
          <c:idx val="0"/>
          <c:order val="0"/>
          <c:tx>
            <c:strRef>
              <c:f>'Récap Résultats questionnaires'!$CO$3:$CT$3</c:f>
              <c:strCache>
                <c:ptCount val="1"/>
                <c:pt idx="0">
                  <c:v>L'animation péri-éducative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questionnaires'!$CO$4:$CT$4</c:f>
              <c:strCache>
                <c:ptCount val="6"/>
                <c:pt idx="0">
                  <c:v>Epanouissante</c:v>
                </c:pt>
                <c:pt idx="1">
                  <c:v>Ludique</c:v>
                </c:pt>
                <c:pt idx="2">
                  <c:v>Accessoire</c:v>
                </c:pt>
                <c:pt idx="3">
                  <c:v>Basique</c:v>
                </c:pt>
                <c:pt idx="4">
                  <c:v>Superflue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questionnaires'!$CO$17:$CT$17</c:f>
              <c:numCache>
                <c:ptCount val="6"/>
                <c:pt idx="0">
                  <c:v>116</c:v>
                </c:pt>
                <c:pt idx="1">
                  <c:v>200</c:v>
                </c:pt>
                <c:pt idx="2">
                  <c:v>32</c:v>
                </c:pt>
                <c:pt idx="3">
                  <c:v>27</c:v>
                </c:pt>
                <c:pt idx="4">
                  <c:v>205</c:v>
                </c:pt>
                <c:pt idx="5">
                  <c:v>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1"/>
          <c:y val="0.35125"/>
          <c:w val="0.2465"/>
          <c:h val="0.52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L'accompagnement à la restauration scolaire est :</a:t>
            </a:r>
          </a:p>
        </c:rich>
      </c:tx>
      <c:layout>
        <c:manualLayout>
          <c:xMode val="factor"/>
          <c:yMode val="factor"/>
          <c:x val="0"/>
          <c:y val="0.06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1"/>
          <c:y val="0.30675"/>
          <c:w val="0.5975"/>
          <c:h val="0.5935"/>
        </c:manualLayout>
      </c:layout>
      <c:pie3DChart>
        <c:varyColors val="1"/>
        <c:ser>
          <c:idx val="0"/>
          <c:order val="0"/>
          <c:tx>
            <c:strRef>
              <c:f>'Récap Résultats questionnaires'!$CU$3:$CY$3</c:f>
              <c:strCache>
                <c:ptCount val="1"/>
                <c:pt idx="0">
                  <c:v>L'accompagnement à la restauration scolaire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questionnaires'!$CU$4:$CY$4</c:f>
              <c:strCache>
                <c:ptCount val="5"/>
                <c:pt idx="0">
                  <c:v>Epanouissant</c:v>
                </c:pt>
                <c:pt idx="1">
                  <c:v>Sécurisé</c:v>
                </c:pt>
                <c:pt idx="2">
                  <c:v>Basique</c:v>
                </c:pt>
                <c:pt idx="3">
                  <c:v>de qualité insuffisante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questionnaires'!$CU$17:$CY$17</c:f>
              <c:numCache>
                <c:ptCount val="5"/>
                <c:pt idx="0">
                  <c:v>148</c:v>
                </c:pt>
                <c:pt idx="1">
                  <c:v>186</c:v>
                </c:pt>
                <c:pt idx="2">
                  <c:v>110</c:v>
                </c:pt>
                <c:pt idx="3">
                  <c:v>36</c:v>
                </c:pt>
                <c:pt idx="4">
                  <c:v>230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35125"/>
          <c:w val="0.31225"/>
          <c:h val="0.52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Famille utilisant l'accueil APPS :</a:t>
            </a:r>
          </a:p>
        </c:rich>
      </c:tx>
      <c:layout>
        <c:manualLayout>
          <c:xMode val="factor"/>
          <c:yMode val="factor"/>
          <c:x val="-0.03825"/>
          <c:y val="0.04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"/>
          <c:y val="0.3055"/>
          <c:w val="0.56975"/>
          <c:h val="0.609"/>
        </c:manualLayout>
      </c:layout>
      <c:pie3DChart>
        <c:varyColors val="1"/>
        <c:ser>
          <c:idx val="0"/>
          <c:order val="0"/>
          <c:tx>
            <c:strRef>
              <c:f>'Récap Résultats questionnaires'!$J$3:$M$3</c:f>
              <c:strCache>
                <c:ptCount val="1"/>
                <c:pt idx="0">
                  <c:v>Nombre d'enfants en APPS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questionnaires'!$J$4:$M$4</c:f>
              <c:strCache>
                <c:ptCount val="4"/>
                <c:pt idx="0">
                  <c:v>Matin</c:v>
                </c:pt>
                <c:pt idx="1">
                  <c:v>Pré méridien</c:v>
                </c:pt>
                <c:pt idx="2">
                  <c:v>Post méridien</c:v>
                </c:pt>
                <c:pt idx="3">
                  <c:v>soir</c:v>
                </c:pt>
              </c:strCache>
            </c:strRef>
          </c:cat>
          <c:val>
            <c:numRef>
              <c:f>'Récap Résultats questionnaires'!$J$17:$M$17</c:f>
              <c:numCache>
                <c:ptCount val="4"/>
                <c:pt idx="0">
                  <c:v>860</c:v>
                </c:pt>
                <c:pt idx="1">
                  <c:v>494</c:v>
                </c:pt>
                <c:pt idx="2">
                  <c:v>337</c:v>
                </c:pt>
                <c:pt idx="3">
                  <c:v>634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3675"/>
          <c:w val="0.20875"/>
          <c:h val="0.34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J'ai récupéré le dossier périscolaire</a:t>
            </a:r>
          </a:p>
        </c:rich>
      </c:tx>
      <c:layout>
        <c:manualLayout>
          <c:xMode val="factor"/>
          <c:yMode val="factor"/>
          <c:x val="-0.08025"/>
          <c:y val="0.052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5"/>
          <c:y val="0.28575"/>
          <c:w val="0.641"/>
          <c:h val="0.64"/>
        </c:manualLayout>
      </c:layout>
      <c:pie3DChart>
        <c:varyColors val="1"/>
        <c:ser>
          <c:idx val="0"/>
          <c:order val="0"/>
          <c:tx>
            <c:strRef>
              <c:f>'Récap Résultats questionnaires'!$CZ$3:$DC$3</c:f>
              <c:strCache>
                <c:ptCount val="1"/>
                <c:pt idx="0">
                  <c:v>J'ai récupéré le dossier périscolaire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questionnaires'!$CZ$4:$DC$4</c:f>
              <c:strCache>
                <c:ptCount val="4"/>
                <c:pt idx="0">
                  <c:v>Mairie</c:v>
                </c:pt>
                <c:pt idx="1">
                  <c:v>Service Education</c:v>
                </c:pt>
                <c:pt idx="2">
                  <c:v>Internet</c:v>
                </c:pt>
                <c:pt idx="3">
                  <c:v>Autre</c:v>
                </c:pt>
              </c:strCache>
            </c:strRef>
          </c:cat>
          <c:val>
            <c:numRef>
              <c:f>'Récap Résultats questionnaires'!$CZ$17:$DC$17</c:f>
              <c:numCache>
                <c:ptCount val="4"/>
                <c:pt idx="0">
                  <c:v>289</c:v>
                </c:pt>
                <c:pt idx="1">
                  <c:v>180</c:v>
                </c:pt>
                <c:pt idx="2">
                  <c:v>56</c:v>
                </c:pt>
                <c:pt idx="3">
                  <c:v>69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3525"/>
          <c:w val="0.30975"/>
          <c:h val="0.524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Les informations contenues dans le dossier sont :</a:t>
            </a:r>
          </a:p>
        </c:rich>
      </c:tx>
      <c:layout>
        <c:manualLayout>
          <c:xMode val="factor"/>
          <c:yMode val="factor"/>
          <c:x val="-0.06975"/>
          <c:y val="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75"/>
          <c:y val="0.2625"/>
          <c:w val="0.6565"/>
          <c:h val="0.649"/>
        </c:manualLayout>
      </c:layout>
      <c:pie3DChart>
        <c:varyColors val="1"/>
        <c:ser>
          <c:idx val="0"/>
          <c:order val="0"/>
          <c:tx>
            <c:strRef>
              <c:f>'Récap Résultats questionnaires'!$DD$3:$DG$3</c:f>
              <c:strCache>
                <c:ptCount val="1"/>
                <c:pt idx="0">
                  <c:v>Les informations contenues dans le dossier sont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questionnaires'!$DD$4:$DG$4</c:f>
              <c:strCache>
                <c:ptCount val="4"/>
                <c:pt idx="0">
                  <c:v>Indispensables</c:v>
                </c:pt>
                <c:pt idx="1">
                  <c:v>Importantes</c:v>
                </c:pt>
                <c:pt idx="2">
                  <c:v>Complexes</c:v>
                </c:pt>
                <c:pt idx="3">
                  <c:v>Insuffisantes</c:v>
                </c:pt>
              </c:strCache>
            </c:strRef>
          </c:cat>
          <c:val>
            <c:numRef>
              <c:f>'Récap Résultats questionnaires'!$DD$17:$DG$17</c:f>
              <c:numCache>
                <c:ptCount val="4"/>
                <c:pt idx="0">
                  <c:v>111</c:v>
                </c:pt>
                <c:pt idx="1">
                  <c:v>207</c:v>
                </c:pt>
                <c:pt idx="2">
                  <c:v>152</c:v>
                </c:pt>
                <c:pt idx="3">
                  <c:v>117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25"/>
          <c:y val="0.35525"/>
          <c:w val="0.30775"/>
          <c:h val="0.52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L'aide à l'inscription est :</a:t>
            </a:r>
          </a:p>
        </c:rich>
      </c:tx>
      <c:layout>
        <c:manualLayout>
          <c:xMode val="factor"/>
          <c:yMode val="factor"/>
          <c:x val="-0.22575"/>
          <c:y val="0.057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5"/>
          <c:y val="0.2625"/>
          <c:w val="0.657"/>
          <c:h val="0.649"/>
        </c:manualLayout>
      </c:layout>
      <c:pie3DChart>
        <c:varyColors val="1"/>
        <c:ser>
          <c:idx val="0"/>
          <c:order val="0"/>
          <c:tx>
            <c:strRef>
              <c:f>'Récap Résultats questionnaires'!$DH$3:$DL$3</c:f>
              <c:strCache>
                <c:ptCount val="1"/>
                <c:pt idx="0">
                  <c:v>L'aide à l'inscription est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questionnaires'!$DH$4:$DL$4</c:f>
              <c:strCache>
                <c:ptCount val="5"/>
                <c:pt idx="0">
                  <c:v>Appréciable</c:v>
                </c:pt>
                <c:pt idx="1">
                  <c:v>Nécessaire</c:v>
                </c:pt>
                <c:pt idx="2">
                  <c:v>Indispensables</c:v>
                </c:pt>
                <c:pt idx="3">
                  <c:v>Inutile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questionnaires'!$DH$17:$DL$17</c:f>
              <c:numCache>
                <c:ptCount val="5"/>
                <c:pt idx="0">
                  <c:v>274</c:v>
                </c:pt>
                <c:pt idx="1">
                  <c:v>150</c:v>
                </c:pt>
                <c:pt idx="2">
                  <c:v>59</c:v>
                </c:pt>
                <c:pt idx="3">
                  <c:v>96</c:v>
                </c:pt>
                <c:pt idx="4">
                  <c:v>124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25"/>
          <c:y val="0.35525"/>
          <c:w val="0.3065"/>
          <c:h val="0.52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Se faire aider est  plus pratique au : </a:t>
            </a:r>
          </a:p>
        </c:rich>
      </c:tx>
      <c:layout>
        <c:manualLayout>
          <c:xMode val="factor"/>
          <c:yMode val="factor"/>
          <c:x val="-0.13125"/>
          <c:y val="0.057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5"/>
          <c:y val="0.2625"/>
          <c:w val="0.657"/>
          <c:h val="0.649"/>
        </c:manualLayout>
      </c:layout>
      <c:pie3DChart>
        <c:varyColors val="1"/>
        <c:ser>
          <c:idx val="0"/>
          <c:order val="0"/>
          <c:tx>
            <c:strRef>
              <c:f>'Récap Résultats questionnaires'!$DM$3:$DP$3</c:f>
              <c:strCache>
                <c:ptCount val="1"/>
                <c:pt idx="0">
                  <c:v>Se faire aider est  plus pratique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questionnaires'!$DM$4:$DP$4</c:f>
              <c:strCache>
                <c:ptCount val="4"/>
                <c:pt idx="0">
                  <c:v>Service Education</c:v>
                </c:pt>
                <c:pt idx="1">
                  <c:v>Ecole</c:v>
                </c:pt>
                <c:pt idx="2">
                  <c:v>Délégués</c:v>
                </c:pt>
                <c:pt idx="3">
                  <c:v>Non exprimé</c:v>
                </c:pt>
              </c:strCache>
            </c:strRef>
          </c:cat>
          <c:val>
            <c:numRef>
              <c:f>'Récap Résultats questionnaires'!$DM$17:$DP$17</c:f>
              <c:numCache>
                <c:ptCount val="4"/>
                <c:pt idx="0">
                  <c:v>167</c:v>
                </c:pt>
                <c:pt idx="1">
                  <c:v>414</c:v>
                </c:pt>
                <c:pt idx="2">
                  <c:v>22</c:v>
                </c:pt>
                <c:pt idx="3">
                  <c:v>100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25"/>
          <c:y val="0.35525"/>
          <c:w val="0.3065"/>
          <c:h val="0.52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L'enregistrement du dossier en juin est: </a:t>
            </a:r>
          </a:p>
        </c:rich>
      </c:tx>
      <c:layout>
        <c:manualLayout>
          <c:xMode val="factor"/>
          <c:yMode val="factor"/>
          <c:x val="-0.0945"/>
          <c:y val="0.056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85"/>
          <c:y val="0.2625"/>
          <c:w val="0.657"/>
          <c:h val="0.6485"/>
        </c:manualLayout>
      </c:layout>
      <c:pie3DChart>
        <c:varyColors val="1"/>
        <c:ser>
          <c:idx val="0"/>
          <c:order val="0"/>
          <c:tx>
            <c:strRef>
              <c:f>'Récap Résultats questionnaires'!$DQ$3:$DT$3</c:f>
              <c:strCache>
                <c:ptCount val="1"/>
                <c:pt idx="0">
                  <c:v>L'enregistrement du dossier en juin est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questionnaires'!$DQ$4:$DT$4</c:f>
              <c:strCache>
                <c:ptCount val="4"/>
                <c:pt idx="0">
                  <c:v>Logique</c:v>
                </c:pt>
                <c:pt idx="1">
                  <c:v>Adapté</c:v>
                </c:pt>
                <c:pt idx="2">
                  <c:v>Inadapté</c:v>
                </c:pt>
                <c:pt idx="3">
                  <c:v>Non exprimé</c:v>
                </c:pt>
              </c:strCache>
            </c:strRef>
          </c:cat>
          <c:val>
            <c:numRef>
              <c:f>'Récap Résultats questionnaires'!$DQ$17:$DT$17</c:f>
              <c:numCache>
                <c:ptCount val="4"/>
                <c:pt idx="0">
                  <c:v>212</c:v>
                </c:pt>
                <c:pt idx="1">
                  <c:v>146</c:v>
                </c:pt>
                <c:pt idx="2">
                  <c:v>264</c:v>
                </c:pt>
                <c:pt idx="3">
                  <c:v>82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25"/>
          <c:y val="0.355"/>
          <c:w val="0.3065"/>
          <c:h val="0.52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communication sur le dispositif au sein de l'école fonctionne :  </a:t>
            </a:r>
          </a:p>
        </c:rich>
      </c:tx>
      <c:layout>
        <c:manualLayout>
          <c:xMode val="factor"/>
          <c:yMode val="factor"/>
          <c:x val="-0.0665"/>
          <c:y val="0.00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5"/>
          <c:y val="0.28075"/>
          <c:w val="0.64075"/>
          <c:h val="0.639"/>
        </c:manualLayout>
      </c:layout>
      <c:pie3DChart>
        <c:varyColors val="1"/>
        <c:ser>
          <c:idx val="0"/>
          <c:order val="0"/>
          <c:tx>
            <c:strRef>
              <c:f>'Récap Résultats questionnaires'!$DU$3:$DY$3</c:f>
              <c:strCache>
                <c:ptCount val="1"/>
                <c:pt idx="0">
                  <c:v>La communication sur le dispositifau sein de l'école fonctionne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questionnaires'!$DU$4:$DY$4</c:f>
              <c:strCache>
                <c:ptCount val="5"/>
                <c:pt idx="0">
                  <c:v>Idéale-ment</c:v>
                </c:pt>
                <c:pt idx="1">
                  <c:v>Bien</c:v>
                </c:pt>
                <c:pt idx="2">
                  <c:v>Moyen-nement</c:v>
                </c:pt>
                <c:pt idx="3">
                  <c:v>Mal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questionnaires'!$DU$17:$DY$17</c:f>
              <c:numCache>
                <c:ptCount val="5"/>
                <c:pt idx="0">
                  <c:v>107</c:v>
                </c:pt>
                <c:pt idx="1">
                  <c:v>260</c:v>
                </c:pt>
                <c:pt idx="2">
                  <c:v>175</c:v>
                </c:pt>
                <c:pt idx="3">
                  <c:v>47</c:v>
                </c:pt>
                <c:pt idx="4">
                  <c:v>114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25"/>
          <c:y val="0.3505"/>
          <c:w val="0.30975"/>
          <c:h val="0.52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Les familles s'informent  par  :</a:t>
            </a:r>
          </a:p>
        </c:rich>
      </c:tx>
      <c:layout>
        <c:manualLayout>
          <c:xMode val="factor"/>
          <c:yMode val="factor"/>
          <c:x val="-0.20175"/>
          <c:y val="0.025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035"/>
          <c:y val="0.292"/>
          <c:w val="0.64075"/>
          <c:h val="0.639"/>
        </c:manualLayout>
      </c:layout>
      <c:pie3DChart>
        <c:varyColors val="1"/>
        <c:ser>
          <c:idx val="0"/>
          <c:order val="0"/>
          <c:tx>
            <c:strRef>
              <c:f>'Récap Résultats questionnaires'!$DZ$3:$ED$3</c:f>
              <c:strCache>
                <c:ptCount val="1"/>
                <c:pt idx="0">
                  <c:v>L'information passe par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questionnaires'!$DZ$4:$ED$4</c:f>
              <c:strCache>
                <c:ptCount val="5"/>
                <c:pt idx="0">
                  <c:v>Les panneaux d'affichage</c:v>
                </c:pt>
                <c:pt idx="1">
                  <c:v>Echanges à l'école</c:v>
                </c:pt>
                <c:pt idx="2">
                  <c:v>Serv Educ</c:v>
                </c:pt>
                <c:pt idx="3">
                  <c:v>Internet</c:v>
                </c:pt>
                <c:pt idx="4">
                  <c:v>Autre</c:v>
                </c:pt>
              </c:strCache>
            </c:strRef>
          </c:cat>
          <c:val>
            <c:numRef>
              <c:f>'Récap Résultats questionnaires'!$DZ$17:$ED$17</c:f>
              <c:numCache>
                <c:ptCount val="5"/>
                <c:pt idx="0">
                  <c:v>394</c:v>
                </c:pt>
                <c:pt idx="1">
                  <c:v>311</c:v>
                </c:pt>
                <c:pt idx="2">
                  <c:v>44</c:v>
                </c:pt>
                <c:pt idx="3">
                  <c:v>65</c:v>
                </c:pt>
                <c:pt idx="4">
                  <c:v>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"/>
          <c:y val="0.312"/>
          <c:w val="0.36"/>
          <c:h val="0.52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Fréquentation quotidienne de l'étude surveillée:</a:t>
            </a:r>
          </a:p>
        </c:rich>
      </c:tx>
      <c:layout>
        <c:manualLayout>
          <c:xMode val="factor"/>
          <c:yMode val="factor"/>
          <c:x val="-0.083"/>
          <c:y val="0.02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5"/>
          <c:y val="0.33725"/>
          <c:w val="0.58"/>
          <c:h val="0.6135"/>
        </c:manualLayout>
      </c:layout>
      <c:pie3DChart>
        <c:varyColors val="1"/>
        <c:ser>
          <c:idx val="0"/>
          <c:order val="0"/>
          <c:tx>
            <c:strRef>
              <c:f>'Récap Résultats questionnaires'!$N$3:$Q$3</c:f>
              <c:strCache>
                <c:ptCount val="1"/>
                <c:pt idx="0">
                  <c:v>Vos enfants fréquentent l'étude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questionnaires'!$N$4:$Q$4</c:f>
              <c:strCache>
                <c:ptCount val="4"/>
                <c:pt idx="0">
                  <c:v>Lundi</c:v>
                </c:pt>
                <c:pt idx="1">
                  <c:v>Mardi</c:v>
                </c:pt>
                <c:pt idx="2">
                  <c:v>Jeudi</c:v>
                </c:pt>
                <c:pt idx="3">
                  <c:v>Vendredi</c:v>
                </c:pt>
              </c:strCache>
            </c:strRef>
          </c:cat>
          <c:val>
            <c:numRef>
              <c:f>'Récap Résultats questionnaires'!$N$17:$Q$17</c:f>
              <c:numCache>
                <c:ptCount val="4"/>
                <c:pt idx="0">
                  <c:v>153</c:v>
                </c:pt>
                <c:pt idx="1">
                  <c:v>129</c:v>
                </c:pt>
                <c:pt idx="2">
                  <c:v>160</c:v>
                </c:pt>
                <c:pt idx="3">
                  <c:v>91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38725"/>
          <c:w val="0.23425"/>
          <c:h val="0.51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Fréquentation quotidienne de l'animation péri-éducative :</a:t>
            </a:r>
          </a:p>
        </c:rich>
      </c:tx>
      <c:layout>
        <c:manualLayout>
          <c:xMode val="factor"/>
          <c:yMode val="factor"/>
          <c:x val="-0.083"/>
          <c:y val="0.02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5"/>
          <c:y val="0.36375"/>
          <c:w val="0.58"/>
          <c:h val="0.6135"/>
        </c:manualLayout>
      </c:layout>
      <c:pie3DChart>
        <c:varyColors val="1"/>
        <c:ser>
          <c:idx val="0"/>
          <c:order val="0"/>
          <c:tx>
            <c:strRef>
              <c:f>'Récap Résultats questionnaires'!$X$3:$AB$3</c:f>
              <c:strCache>
                <c:ptCount val="1"/>
                <c:pt idx="0">
                  <c:v>Vos enfants fréquentent les animations péri-éducatives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questionnaires'!$X$4:$AB$4</c:f>
              <c:strCache>
                <c:ptCount val="5"/>
                <c:pt idx="0">
                  <c:v>Lundi</c:v>
                </c:pt>
                <c:pt idx="1">
                  <c:v>Mardi</c:v>
                </c:pt>
                <c:pt idx="2">
                  <c:v>Mercredi</c:v>
                </c:pt>
                <c:pt idx="3">
                  <c:v>Jeudi</c:v>
                </c:pt>
                <c:pt idx="4">
                  <c:v>Vendredi</c:v>
                </c:pt>
              </c:strCache>
            </c:strRef>
          </c:cat>
          <c:val>
            <c:numRef>
              <c:f>'Récap Résultats questionnaires'!$X$17:$AB$17</c:f>
              <c:numCache>
                <c:ptCount val="5"/>
                <c:pt idx="0">
                  <c:v>96</c:v>
                </c:pt>
                <c:pt idx="1">
                  <c:v>129</c:v>
                </c:pt>
                <c:pt idx="2">
                  <c:v>65</c:v>
                </c:pt>
                <c:pt idx="3">
                  <c:v>115</c:v>
                </c:pt>
                <c:pt idx="4">
                  <c:v>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40325"/>
          <c:w val="0.23425"/>
          <c:h val="0.51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Vos enfants fréquentent-ils la restauration scolaire :</a:t>
            </a:r>
          </a:p>
        </c:rich>
      </c:tx>
      <c:layout>
        <c:manualLayout>
          <c:xMode val="factor"/>
          <c:yMode val="factor"/>
          <c:x val="-0.09475"/>
          <c:y val="0.008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2865"/>
          <c:w val="0.6225"/>
          <c:h val="0.61575"/>
        </c:manualLayout>
      </c:layout>
      <c:pie3DChart>
        <c:varyColors val="1"/>
        <c:ser>
          <c:idx val="0"/>
          <c:order val="0"/>
          <c:tx>
            <c:strRef>
              <c:f>'Récap Résultats questionnaires'!$AT$3:$AW$3</c:f>
              <c:strCache>
                <c:ptCount val="1"/>
                <c:pt idx="0">
                  <c:v>Vos enfants fréquentent-ils la restauration scolaire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questionnaires'!$AT$4:$AW$4</c:f>
              <c:strCache>
                <c:ptCount val="4"/>
                <c:pt idx="0">
                  <c:v>Lundi</c:v>
                </c:pt>
                <c:pt idx="1">
                  <c:v>Mardi</c:v>
                </c:pt>
                <c:pt idx="2">
                  <c:v>Jeudi</c:v>
                </c:pt>
                <c:pt idx="3">
                  <c:v>Vendredi</c:v>
                </c:pt>
              </c:strCache>
            </c:strRef>
          </c:cat>
          <c:val>
            <c:numRef>
              <c:f>'Récap Résultats questionnaires'!$AT$17:$AW$17</c:f>
              <c:numCache>
                <c:ptCount val="4"/>
                <c:pt idx="0">
                  <c:v>318</c:v>
                </c:pt>
                <c:pt idx="1">
                  <c:v>326</c:v>
                </c:pt>
                <c:pt idx="2">
                  <c:v>348</c:v>
                </c:pt>
                <c:pt idx="3">
                  <c:v>315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"/>
          <c:y val="0.41375"/>
          <c:w val="0.1795"/>
          <c:h val="0.40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 l'étude surveillée est :</a:t>
            </a:r>
          </a:p>
        </c:rich>
      </c:tx>
      <c:layout>
        <c:manualLayout>
          <c:xMode val="factor"/>
          <c:yMode val="factor"/>
          <c:x val="-0.0505"/>
          <c:y val="0.02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5"/>
          <c:y val="0.28975"/>
          <c:w val="0.58"/>
          <c:h val="0.6135"/>
        </c:manualLayout>
      </c:layout>
      <c:pie3DChart>
        <c:varyColors val="1"/>
        <c:ser>
          <c:idx val="0"/>
          <c:order val="0"/>
          <c:tx>
            <c:strRef>
              <c:f>'Récap Résultats questionnaires'!$R$3:$W$3</c:f>
              <c:strCache>
                <c:ptCount val="1"/>
                <c:pt idx="0">
                  <c:v> l'étude surveillée est 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questionnaires'!$R$4:$W$4</c:f>
              <c:strCache>
                <c:ptCount val="6"/>
                <c:pt idx="0">
                  <c:v>Indispensable</c:v>
                </c:pt>
                <c:pt idx="1">
                  <c:v>Necessaires</c:v>
                </c:pt>
                <c:pt idx="2">
                  <c:v>Importantes</c:v>
                </c:pt>
                <c:pt idx="3">
                  <c:v>Appréciables</c:v>
                </c:pt>
                <c:pt idx="4">
                  <c:v>Secondaires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questionnaires'!$R$17:$W$17</c:f>
              <c:numCache>
                <c:ptCount val="6"/>
                <c:pt idx="0">
                  <c:v>91</c:v>
                </c:pt>
                <c:pt idx="1">
                  <c:v>85</c:v>
                </c:pt>
                <c:pt idx="2">
                  <c:v>27</c:v>
                </c:pt>
                <c:pt idx="3">
                  <c:v>105</c:v>
                </c:pt>
                <c:pt idx="4">
                  <c:v>68</c:v>
                </c:pt>
                <c:pt idx="5">
                  <c:v>313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75"/>
          <c:y val="0.27675"/>
          <c:w val="0.23425"/>
          <c:h val="0.51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L'animation péri-éducative est :</a:t>
            </a:r>
          </a:p>
        </c:rich>
      </c:tx>
      <c:layout>
        <c:manualLayout>
          <c:xMode val="factor"/>
          <c:yMode val="factor"/>
          <c:x val="-0.091"/>
          <c:y val="0.029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28075"/>
          <c:w val="0.57875"/>
          <c:h val="0.62425"/>
        </c:manualLayout>
      </c:layout>
      <c:pie3DChart>
        <c:varyColors val="1"/>
        <c:ser>
          <c:idx val="0"/>
          <c:order val="0"/>
          <c:tx>
            <c:strRef>
              <c:f>'Récap Résultats questionnaires'!$AC$3:$AH$3</c:f>
              <c:strCache>
                <c:ptCount val="1"/>
                <c:pt idx="0">
                  <c:v>L'animation périéducative est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questionnaires'!$AC$4:$AH$4</c:f>
              <c:strCache>
                <c:ptCount val="6"/>
                <c:pt idx="0">
                  <c:v>Indispensable</c:v>
                </c:pt>
                <c:pt idx="1">
                  <c:v>Necessaires</c:v>
                </c:pt>
                <c:pt idx="2">
                  <c:v>Importantes</c:v>
                </c:pt>
                <c:pt idx="3">
                  <c:v>Appréciables</c:v>
                </c:pt>
                <c:pt idx="4">
                  <c:v>secondaires</c:v>
                </c:pt>
                <c:pt idx="5">
                  <c:v>Non exprimé</c:v>
                </c:pt>
              </c:strCache>
            </c:strRef>
          </c:cat>
          <c:val>
            <c:numRef>
              <c:f>'Récap Résultats questionnaires'!$AC$17:$AH$17</c:f>
              <c:numCache>
                <c:ptCount val="6"/>
                <c:pt idx="0">
                  <c:v>46</c:v>
                </c:pt>
                <c:pt idx="1">
                  <c:v>38</c:v>
                </c:pt>
                <c:pt idx="2">
                  <c:v>119</c:v>
                </c:pt>
                <c:pt idx="3">
                  <c:v>108</c:v>
                </c:pt>
                <c:pt idx="4">
                  <c:v>83</c:v>
                </c:pt>
                <c:pt idx="5">
                  <c:v>322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24475"/>
          <c:w val="0.24875"/>
          <c:h val="0.60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La classe du mercredi matin a-t-elle modifiée l'organisation de la famille :</a:t>
            </a:r>
          </a:p>
        </c:rich>
      </c:tx>
      <c:layout>
        <c:manualLayout>
          <c:xMode val="factor"/>
          <c:yMode val="factor"/>
          <c:x val="-0.04025"/>
          <c:y val="-0.025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"/>
          <c:y val="0.327"/>
          <c:w val="0.6345"/>
          <c:h val="0.595"/>
        </c:manualLayout>
      </c:layout>
      <c:pie3DChart>
        <c:varyColors val="1"/>
        <c:ser>
          <c:idx val="0"/>
          <c:order val="0"/>
          <c:tx>
            <c:strRef>
              <c:f>'Récap Résultats questionnaires'!$AI$3:$AK$3</c:f>
              <c:strCache>
                <c:ptCount val="1"/>
                <c:pt idx="0">
                  <c:v>La classe du  mercredi matin a-t-elle modifiée l'organisation de la famille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questionnaires'!$AI$4:$AK$4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Non exprimé</c:v>
                </c:pt>
              </c:strCache>
            </c:strRef>
          </c:cat>
          <c:val>
            <c:numRef>
              <c:f>'Récap Résultats questionnaires'!$AI$17:$AK$17</c:f>
              <c:numCache>
                <c:ptCount val="3"/>
                <c:pt idx="0">
                  <c:v>167</c:v>
                </c:pt>
                <c:pt idx="1">
                  <c:v>399</c:v>
                </c:pt>
                <c:pt idx="2">
                  <c:v>137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25"/>
          <c:y val="0.384"/>
          <c:w val="0.25125"/>
          <c:h val="0.30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Le mercredi après-midi les enfants sont :</a:t>
            </a:r>
          </a:p>
        </c:rich>
      </c:tx>
      <c:layout>
        <c:manualLayout>
          <c:xMode val="factor"/>
          <c:yMode val="factor"/>
          <c:x val="-0.04575"/>
          <c:y val="0.038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75"/>
          <c:y val="0.28675"/>
          <c:w val="0.60675"/>
          <c:h val="0.60575"/>
        </c:manualLayout>
      </c:layout>
      <c:pie3DChart>
        <c:varyColors val="1"/>
        <c:ser>
          <c:idx val="0"/>
          <c:order val="0"/>
          <c:tx>
            <c:strRef>
              <c:f>'Récap Résultats questionnaires'!$AL$3:$AO$3</c:f>
              <c:strCache>
                <c:ptCount val="1"/>
                <c:pt idx="0">
                  <c:v>Le mercredi Après-midi il est 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questionnaires'!$AL$4:$AO$4</c:f>
              <c:strCache>
                <c:ptCount val="4"/>
                <c:pt idx="0">
                  <c:v>Maison</c:v>
                </c:pt>
                <c:pt idx="1">
                  <c:v>Famille</c:v>
                </c:pt>
                <c:pt idx="2">
                  <c:v>CLSH</c:v>
                </c:pt>
                <c:pt idx="3">
                  <c:v>Autre</c:v>
                </c:pt>
              </c:strCache>
            </c:strRef>
          </c:cat>
          <c:val>
            <c:numRef>
              <c:f>'Récap Résultats questionnaires'!$AL$17:$AO$17</c:f>
              <c:numCache>
                <c:ptCount val="4"/>
                <c:pt idx="0">
                  <c:v>468</c:v>
                </c:pt>
                <c:pt idx="1">
                  <c:v>144</c:v>
                </c:pt>
                <c:pt idx="2">
                  <c:v>78</c:v>
                </c:pt>
                <c:pt idx="3">
                  <c:v>146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75"/>
          <c:y val="0.2935"/>
          <c:w val="0.2115"/>
          <c:h val="0.49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Taux de participation</a:t>
            </a:r>
          </a:p>
        </c:rich>
      </c:tx>
      <c:layout>
        <c:manualLayout>
          <c:xMode val="factor"/>
          <c:yMode val="factor"/>
          <c:x val="-0.163"/>
          <c:y val="0.00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"/>
          <c:y val="0.29625"/>
          <c:w val="0.549"/>
          <c:h val="0.6955"/>
        </c:manualLayout>
      </c:layout>
      <c:pie3DChart>
        <c:varyColors val="1"/>
        <c:ser>
          <c:idx val="0"/>
          <c:order val="0"/>
          <c:tx>
            <c:strRef>
              <c:f>'Récap Résultats questionnaires'!$H$4:$I$4</c:f>
              <c:strCache>
                <c:ptCount val="1"/>
                <c:pt idx="0">
                  <c:v>Maternelle Elémentaire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'Récap Résultats questionnaires'!$B$3:$C$4</c:f>
              <c:multiLvlStrCache>
                <c:ptCount val="2"/>
                <c:lvl>
                  <c:pt idx="0">
                    <c:v>Nombre de familles ayant répondu</c:v>
                  </c:pt>
                  <c:pt idx="1">
                    <c:v>Nombre de familles n'ayant pas répondu</c:v>
                  </c:pt>
                </c:lvl>
              </c:multiLvlStrCache>
            </c:multiLvlStrRef>
          </c:cat>
          <c:val>
            <c:numRef>
              <c:f>'Récap Résultats questionnaires'!$B$17:$C$17</c:f>
              <c:numCache>
                <c:ptCount val="2"/>
                <c:pt idx="0">
                  <c:v>703</c:v>
                </c:pt>
                <c:pt idx="1">
                  <c:v>338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"/>
          <c:y val="0.41375"/>
          <c:w val="0.31925"/>
          <c:h val="0.28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Dans la semaine, les enfants fréquentent un club ou une association :</a:t>
            </a:r>
          </a:p>
        </c:rich>
      </c:tx>
      <c:layout>
        <c:manualLayout>
          <c:xMode val="factor"/>
          <c:yMode val="factor"/>
          <c:x val="0.015"/>
          <c:y val="0.008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375"/>
          <c:y val="0.2865"/>
          <c:w val="0.6225"/>
          <c:h val="0.6155"/>
        </c:manualLayout>
      </c:layout>
      <c:pie3DChart>
        <c:varyColors val="1"/>
        <c:ser>
          <c:idx val="0"/>
          <c:order val="0"/>
          <c:tx>
            <c:strRef>
              <c:f>'Récap Résultats questionnaires'!$AP$3:$AS$3</c:f>
              <c:strCache>
                <c:ptCount val="1"/>
                <c:pt idx="0">
                  <c:v>Les enfants fréquentent un club ou une association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questionnaires'!$AP$4:$AS$4</c:f>
              <c:strCache>
                <c:ptCount val="4"/>
                <c:pt idx="0">
                  <c:v>Soir</c:v>
                </c:pt>
                <c:pt idx="1">
                  <c:v>Mercredi Après-midi</c:v>
                </c:pt>
                <c:pt idx="2">
                  <c:v>Samedi</c:v>
                </c:pt>
                <c:pt idx="3">
                  <c:v>Non</c:v>
                </c:pt>
              </c:strCache>
            </c:strRef>
          </c:cat>
          <c:val>
            <c:numRef>
              <c:f>'Récap Résultats questionnaires'!$AP$17:$AS$17</c:f>
              <c:numCache>
                <c:ptCount val="4"/>
                <c:pt idx="0">
                  <c:v>158</c:v>
                </c:pt>
                <c:pt idx="1">
                  <c:v>293</c:v>
                </c:pt>
                <c:pt idx="2">
                  <c:v>122</c:v>
                </c:pt>
                <c:pt idx="3">
                  <c:v>321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25"/>
          <c:y val="0.41375"/>
          <c:w val="0.33675"/>
          <c:h val="0.40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l'horaire d'accueil entre 7h30 et 8h35 est : </a:t>
            </a:r>
          </a:p>
        </c:rich>
      </c:tx>
      <c:layout>
        <c:manualLayout>
          <c:xMode val="factor"/>
          <c:yMode val="factor"/>
          <c:x val="0.03025"/>
          <c:y val="0.046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975"/>
          <c:y val="0.37575"/>
          <c:w val="0.57325"/>
          <c:h val="0.5635"/>
        </c:manualLayout>
      </c:layout>
      <c:pie3DChart>
        <c:varyColors val="1"/>
        <c:ser>
          <c:idx val="0"/>
          <c:order val="0"/>
          <c:tx>
            <c:strRef>
              <c:f>'Récap Résultats questionnaires'!$AX$3:$BB$3</c:f>
              <c:strCache>
                <c:ptCount val="1"/>
                <c:pt idx="0">
                  <c:v>Horaire d'accueil 7h30-8h35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'Récap Résultats questionnaires'!$AX$4:$BB$4</c:f>
              <c:strCache>
                <c:ptCount val="5"/>
                <c:pt idx="0">
                  <c:v>Indispensable</c:v>
                </c:pt>
                <c:pt idx="1">
                  <c:v>Important</c:v>
                </c:pt>
                <c:pt idx="2">
                  <c:v>Pratique </c:v>
                </c:pt>
                <c:pt idx="3">
                  <c:v>Pas nécessaire</c:v>
                </c:pt>
                <c:pt idx="4">
                  <c:v>Non exprimé</c:v>
                </c:pt>
              </c:strCache>
            </c:strRef>
          </c:cat>
          <c:val>
            <c:numRef>
              <c:f>'Récap Résultats questionnaires'!$AX$17:$BB$17</c:f>
              <c:numCache>
                <c:ptCount val="5"/>
                <c:pt idx="0">
                  <c:v>318</c:v>
                </c:pt>
                <c:pt idx="1">
                  <c:v>102</c:v>
                </c:pt>
                <c:pt idx="2">
                  <c:v>156</c:v>
                </c:pt>
                <c:pt idx="3">
                  <c:v>85</c:v>
                </c:pt>
                <c:pt idx="4">
                  <c:v>44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"/>
          <c:y val="0.314"/>
          <c:w val="0.26925"/>
          <c:h val="0.43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7</xdr:row>
      <xdr:rowOff>114300</xdr:rowOff>
    </xdr:from>
    <xdr:to>
      <xdr:col>10</xdr:col>
      <xdr:colOff>695325</xdr:colOff>
      <xdr:row>19</xdr:row>
      <xdr:rowOff>104775</xdr:rowOff>
    </xdr:to>
    <xdr:graphicFrame>
      <xdr:nvGraphicFramePr>
        <xdr:cNvPr id="1" name="Graphique 2"/>
        <xdr:cNvGraphicFramePr/>
      </xdr:nvGraphicFramePr>
      <xdr:xfrm>
        <a:off x="4457700" y="1447800"/>
        <a:ext cx="38576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20</xdr:row>
      <xdr:rowOff>123825</xdr:rowOff>
    </xdr:from>
    <xdr:to>
      <xdr:col>5</xdr:col>
      <xdr:colOff>381000</xdr:colOff>
      <xdr:row>33</xdr:row>
      <xdr:rowOff>142875</xdr:rowOff>
    </xdr:to>
    <xdr:graphicFrame>
      <xdr:nvGraphicFramePr>
        <xdr:cNvPr id="2" name="Graphique 3"/>
        <xdr:cNvGraphicFramePr/>
      </xdr:nvGraphicFramePr>
      <xdr:xfrm>
        <a:off x="133350" y="3933825"/>
        <a:ext cx="40576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685800</xdr:colOff>
      <xdr:row>35</xdr:row>
      <xdr:rowOff>47625</xdr:rowOff>
    </xdr:from>
    <xdr:to>
      <xdr:col>10</xdr:col>
      <xdr:colOff>742950</xdr:colOff>
      <xdr:row>48</xdr:row>
      <xdr:rowOff>66675</xdr:rowOff>
    </xdr:to>
    <xdr:graphicFrame>
      <xdr:nvGraphicFramePr>
        <xdr:cNvPr id="3" name="Graphique 4"/>
        <xdr:cNvGraphicFramePr/>
      </xdr:nvGraphicFramePr>
      <xdr:xfrm>
        <a:off x="4495800" y="6715125"/>
        <a:ext cx="38671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638175</xdr:colOff>
      <xdr:row>49</xdr:row>
      <xdr:rowOff>47625</xdr:rowOff>
    </xdr:from>
    <xdr:to>
      <xdr:col>11</xdr:col>
      <xdr:colOff>133350</xdr:colOff>
      <xdr:row>61</xdr:row>
      <xdr:rowOff>104775</xdr:rowOff>
    </xdr:to>
    <xdr:graphicFrame>
      <xdr:nvGraphicFramePr>
        <xdr:cNvPr id="4" name="Graphique 5"/>
        <xdr:cNvGraphicFramePr/>
      </xdr:nvGraphicFramePr>
      <xdr:xfrm>
        <a:off x="4448175" y="9382125"/>
        <a:ext cx="4067175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276225</xdr:colOff>
      <xdr:row>62</xdr:row>
      <xdr:rowOff>171450</xdr:rowOff>
    </xdr:from>
    <xdr:to>
      <xdr:col>5</xdr:col>
      <xdr:colOff>333375</xdr:colOff>
      <xdr:row>75</xdr:row>
      <xdr:rowOff>38100</xdr:rowOff>
    </xdr:to>
    <xdr:graphicFrame>
      <xdr:nvGraphicFramePr>
        <xdr:cNvPr id="5" name="Graphique 6"/>
        <xdr:cNvGraphicFramePr/>
      </xdr:nvGraphicFramePr>
      <xdr:xfrm>
        <a:off x="276225" y="11982450"/>
        <a:ext cx="3867150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590550</xdr:colOff>
      <xdr:row>63</xdr:row>
      <xdr:rowOff>0</xdr:rowOff>
    </xdr:from>
    <xdr:to>
      <xdr:col>11</xdr:col>
      <xdr:colOff>66675</xdr:colOff>
      <xdr:row>75</xdr:row>
      <xdr:rowOff>38100</xdr:rowOff>
    </xdr:to>
    <xdr:graphicFrame>
      <xdr:nvGraphicFramePr>
        <xdr:cNvPr id="6" name="Graphique 7"/>
        <xdr:cNvGraphicFramePr/>
      </xdr:nvGraphicFramePr>
      <xdr:xfrm>
        <a:off x="4400550" y="12001500"/>
        <a:ext cx="4048125" cy="2324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7</xdr:row>
      <xdr:rowOff>85725</xdr:rowOff>
    </xdr:from>
    <xdr:to>
      <xdr:col>5</xdr:col>
      <xdr:colOff>400050</xdr:colOff>
      <xdr:row>19</xdr:row>
      <xdr:rowOff>95250</xdr:rowOff>
    </xdr:to>
    <xdr:graphicFrame>
      <xdr:nvGraphicFramePr>
        <xdr:cNvPr id="7" name="Graphique 25"/>
        <xdr:cNvGraphicFramePr/>
      </xdr:nvGraphicFramePr>
      <xdr:xfrm>
        <a:off x="95250" y="1419225"/>
        <a:ext cx="4114800" cy="2295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219075</xdr:colOff>
      <xdr:row>63</xdr:row>
      <xdr:rowOff>0</xdr:rowOff>
    </xdr:from>
    <xdr:to>
      <xdr:col>16</xdr:col>
      <xdr:colOff>314325</xdr:colOff>
      <xdr:row>75</xdr:row>
      <xdr:rowOff>9525</xdr:rowOff>
    </xdr:to>
    <xdr:graphicFrame>
      <xdr:nvGraphicFramePr>
        <xdr:cNvPr id="8" name="Graphique 26"/>
        <xdr:cNvGraphicFramePr/>
      </xdr:nvGraphicFramePr>
      <xdr:xfrm>
        <a:off x="8601075" y="12001500"/>
        <a:ext cx="3905250" cy="2295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276225</xdr:colOff>
      <xdr:row>75</xdr:row>
      <xdr:rowOff>180975</xdr:rowOff>
    </xdr:from>
    <xdr:to>
      <xdr:col>5</xdr:col>
      <xdr:colOff>657225</xdr:colOff>
      <xdr:row>89</xdr:row>
      <xdr:rowOff>57150</xdr:rowOff>
    </xdr:to>
    <xdr:graphicFrame>
      <xdr:nvGraphicFramePr>
        <xdr:cNvPr id="9" name="Graphique 28"/>
        <xdr:cNvGraphicFramePr/>
      </xdr:nvGraphicFramePr>
      <xdr:xfrm>
        <a:off x="276225" y="14468475"/>
        <a:ext cx="4191000" cy="2543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38100</xdr:colOff>
      <xdr:row>75</xdr:row>
      <xdr:rowOff>180975</xdr:rowOff>
    </xdr:from>
    <xdr:to>
      <xdr:col>11</xdr:col>
      <xdr:colOff>200025</xdr:colOff>
      <xdr:row>89</xdr:row>
      <xdr:rowOff>66675</xdr:rowOff>
    </xdr:to>
    <xdr:graphicFrame>
      <xdr:nvGraphicFramePr>
        <xdr:cNvPr id="10" name="Graphique 29"/>
        <xdr:cNvGraphicFramePr/>
      </xdr:nvGraphicFramePr>
      <xdr:xfrm>
        <a:off x="4610100" y="14468475"/>
        <a:ext cx="3971925" cy="2552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381000</xdr:colOff>
      <xdr:row>76</xdr:row>
      <xdr:rowOff>9525</xdr:rowOff>
    </xdr:from>
    <xdr:to>
      <xdr:col>17</xdr:col>
      <xdr:colOff>47625</xdr:colOff>
      <xdr:row>89</xdr:row>
      <xdr:rowOff>76200</xdr:rowOff>
    </xdr:to>
    <xdr:graphicFrame>
      <xdr:nvGraphicFramePr>
        <xdr:cNvPr id="11" name="Graphique 30"/>
        <xdr:cNvGraphicFramePr/>
      </xdr:nvGraphicFramePr>
      <xdr:xfrm>
        <a:off x="8763000" y="14487525"/>
        <a:ext cx="4238625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238125</xdr:colOff>
      <xdr:row>76</xdr:row>
      <xdr:rowOff>0</xdr:rowOff>
    </xdr:from>
    <xdr:to>
      <xdr:col>22</xdr:col>
      <xdr:colOff>428625</xdr:colOff>
      <xdr:row>89</xdr:row>
      <xdr:rowOff>57150</xdr:rowOff>
    </xdr:to>
    <xdr:graphicFrame>
      <xdr:nvGraphicFramePr>
        <xdr:cNvPr id="12" name="Graphique 31"/>
        <xdr:cNvGraphicFramePr/>
      </xdr:nvGraphicFramePr>
      <xdr:xfrm>
        <a:off x="13192125" y="14478000"/>
        <a:ext cx="4000500" cy="25336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91</xdr:row>
      <xdr:rowOff>19050</xdr:rowOff>
    </xdr:from>
    <xdr:to>
      <xdr:col>6</xdr:col>
      <xdr:colOff>28575</xdr:colOff>
      <xdr:row>103</xdr:row>
      <xdr:rowOff>171450</xdr:rowOff>
    </xdr:to>
    <xdr:graphicFrame>
      <xdr:nvGraphicFramePr>
        <xdr:cNvPr id="13" name="Graphique 33"/>
        <xdr:cNvGraphicFramePr/>
      </xdr:nvGraphicFramePr>
      <xdr:xfrm>
        <a:off x="314325" y="17354550"/>
        <a:ext cx="4286250" cy="2438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6</xdr:col>
      <xdr:colOff>190500</xdr:colOff>
      <xdr:row>91</xdr:row>
      <xdr:rowOff>9525</xdr:rowOff>
    </xdr:from>
    <xdr:to>
      <xdr:col>11</xdr:col>
      <xdr:colOff>323850</xdr:colOff>
      <xdr:row>103</xdr:row>
      <xdr:rowOff>180975</xdr:rowOff>
    </xdr:to>
    <xdr:graphicFrame>
      <xdr:nvGraphicFramePr>
        <xdr:cNvPr id="14" name="Graphique 34"/>
        <xdr:cNvGraphicFramePr/>
      </xdr:nvGraphicFramePr>
      <xdr:xfrm>
        <a:off x="4762500" y="17345025"/>
        <a:ext cx="3943350" cy="2457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561975</xdr:colOff>
      <xdr:row>90</xdr:row>
      <xdr:rowOff>180975</xdr:rowOff>
    </xdr:from>
    <xdr:to>
      <xdr:col>17</xdr:col>
      <xdr:colOff>180975</xdr:colOff>
      <xdr:row>104</xdr:row>
      <xdr:rowOff>0</xdr:rowOff>
    </xdr:to>
    <xdr:graphicFrame>
      <xdr:nvGraphicFramePr>
        <xdr:cNvPr id="15" name="Graphique 35"/>
        <xdr:cNvGraphicFramePr/>
      </xdr:nvGraphicFramePr>
      <xdr:xfrm>
        <a:off x="8943975" y="17325975"/>
        <a:ext cx="4191000" cy="2486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285750</xdr:colOff>
      <xdr:row>105</xdr:row>
      <xdr:rowOff>95250</xdr:rowOff>
    </xdr:from>
    <xdr:to>
      <xdr:col>5</xdr:col>
      <xdr:colOff>714375</xdr:colOff>
      <xdr:row>118</xdr:row>
      <xdr:rowOff>171450</xdr:rowOff>
    </xdr:to>
    <xdr:graphicFrame>
      <xdr:nvGraphicFramePr>
        <xdr:cNvPr id="16" name="Graphique 36"/>
        <xdr:cNvGraphicFramePr/>
      </xdr:nvGraphicFramePr>
      <xdr:xfrm>
        <a:off x="285750" y="20097750"/>
        <a:ext cx="4238625" cy="2552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152400</xdr:colOff>
      <xdr:row>105</xdr:row>
      <xdr:rowOff>114300</xdr:rowOff>
    </xdr:from>
    <xdr:to>
      <xdr:col>11</xdr:col>
      <xdr:colOff>409575</xdr:colOff>
      <xdr:row>119</xdr:row>
      <xdr:rowOff>19050</xdr:rowOff>
    </xdr:to>
    <xdr:graphicFrame>
      <xdr:nvGraphicFramePr>
        <xdr:cNvPr id="17" name="Graphique 37"/>
        <xdr:cNvGraphicFramePr/>
      </xdr:nvGraphicFramePr>
      <xdr:xfrm>
        <a:off x="4724400" y="20116800"/>
        <a:ext cx="4067175" cy="25717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11</xdr:col>
      <xdr:colOff>533400</xdr:colOff>
      <xdr:row>105</xdr:row>
      <xdr:rowOff>142875</xdr:rowOff>
    </xdr:from>
    <xdr:to>
      <xdr:col>17</xdr:col>
      <xdr:colOff>28575</xdr:colOff>
      <xdr:row>119</xdr:row>
      <xdr:rowOff>28575</xdr:rowOff>
    </xdr:to>
    <xdr:graphicFrame>
      <xdr:nvGraphicFramePr>
        <xdr:cNvPr id="18" name="Graphique 38"/>
        <xdr:cNvGraphicFramePr/>
      </xdr:nvGraphicFramePr>
      <xdr:xfrm>
        <a:off x="8915400" y="20145375"/>
        <a:ext cx="4067175" cy="2552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228600</xdr:colOff>
      <xdr:row>105</xdr:row>
      <xdr:rowOff>133350</xdr:rowOff>
    </xdr:from>
    <xdr:to>
      <xdr:col>22</xdr:col>
      <xdr:colOff>742950</xdr:colOff>
      <xdr:row>119</xdr:row>
      <xdr:rowOff>19050</xdr:rowOff>
    </xdr:to>
    <xdr:graphicFrame>
      <xdr:nvGraphicFramePr>
        <xdr:cNvPr id="19" name="Graphique 39"/>
        <xdr:cNvGraphicFramePr/>
      </xdr:nvGraphicFramePr>
      <xdr:xfrm>
        <a:off x="13182600" y="20135850"/>
        <a:ext cx="4324350" cy="25527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342900</xdr:colOff>
      <xdr:row>120</xdr:row>
      <xdr:rowOff>19050</xdr:rowOff>
    </xdr:from>
    <xdr:to>
      <xdr:col>6</xdr:col>
      <xdr:colOff>9525</xdr:colOff>
      <xdr:row>131</xdr:row>
      <xdr:rowOff>171450</xdr:rowOff>
    </xdr:to>
    <xdr:graphicFrame>
      <xdr:nvGraphicFramePr>
        <xdr:cNvPr id="20" name="Graphique 40"/>
        <xdr:cNvGraphicFramePr/>
      </xdr:nvGraphicFramePr>
      <xdr:xfrm>
        <a:off x="342900" y="22879050"/>
        <a:ext cx="4238625" cy="22479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190500</xdr:colOff>
      <xdr:row>120</xdr:row>
      <xdr:rowOff>38100</xdr:rowOff>
    </xdr:from>
    <xdr:to>
      <xdr:col>11</xdr:col>
      <xdr:colOff>704850</xdr:colOff>
      <xdr:row>132</xdr:row>
      <xdr:rowOff>9525</xdr:rowOff>
    </xdr:to>
    <xdr:graphicFrame>
      <xdr:nvGraphicFramePr>
        <xdr:cNvPr id="21" name="Graphique 41"/>
        <xdr:cNvGraphicFramePr/>
      </xdr:nvGraphicFramePr>
      <xdr:xfrm>
        <a:off x="4762500" y="22898100"/>
        <a:ext cx="4324350" cy="22574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114300</xdr:colOff>
      <xdr:row>120</xdr:row>
      <xdr:rowOff>19050</xdr:rowOff>
    </xdr:from>
    <xdr:to>
      <xdr:col>17</xdr:col>
      <xdr:colOff>523875</xdr:colOff>
      <xdr:row>131</xdr:row>
      <xdr:rowOff>180975</xdr:rowOff>
    </xdr:to>
    <xdr:graphicFrame>
      <xdr:nvGraphicFramePr>
        <xdr:cNvPr id="22" name="Graphique 42"/>
        <xdr:cNvGraphicFramePr/>
      </xdr:nvGraphicFramePr>
      <xdr:xfrm>
        <a:off x="9258300" y="22879050"/>
        <a:ext cx="4219575" cy="22574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704850</xdr:colOff>
      <xdr:row>120</xdr:row>
      <xdr:rowOff>47625</xdr:rowOff>
    </xdr:from>
    <xdr:to>
      <xdr:col>23</xdr:col>
      <xdr:colOff>352425</xdr:colOff>
      <xdr:row>132</xdr:row>
      <xdr:rowOff>19050</xdr:rowOff>
    </xdr:to>
    <xdr:graphicFrame>
      <xdr:nvGraphicFramePr>
        <xdr:cNvPr id="23" name="Graphique 43"/>
        <xdr:cNvGraphicFramePr/>
      </xdr:nvGraphicFramePr>
      <xdr:xfrm>
        <a:off x="13658850" y="22907625"/>
        <a:ext cx="4219575" cy="22574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23</xdr:col>
      <xdr:colOff>609600</xdr:colOff>
      <xdr:row>120</xdr:row>
      <xdr:rowOff>28575</xdr:rowOff>
    </xdr:from>
    <xdr:to>
      <xdr:col>29</xdr:col>
      <xdr:colOff>257175</xdr:colOff>
      <xdr:row>132</xdr:row>
      <xdr:rowOff>28575</xdr:rowOff>
    </xdr:to>
    <xdr:graphicFrame>
      <xdr:nvGraphicFramePr>
        <xdr:cNvPr id="24" name="Graphique 45"/>
        <xdr:cNvGraphicFramePr/>
      </xdr:nvGraphicFramePr>
      <xdr:xfrm>
        <a:off x="18135600" y="22888575"/>
        <a:ext cx="4219575" cy="2286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314325</xdr:colOff>
      <xdr:row>133</xdr:row>
      <xdr:rowOff>47625</xdr:rowOff>
    </xdr:from>
    <xdr:to>
      <xdr:col>5</xdr:col>
      <xdr:colOff>742950</xdr:colOff>
      <xdr:row>145</xdr:row>
      <xdr:rowOff>76200</xdr:rowOff>
    </xdr:to>
    <xdr:graphicFrame>
      <xdr:nvGraphicFramePr>
        <xdr:cNvPr id="25" name="Graphique 46"/>
        <xdr:cNvGraphicFramePr/>
      </xdr:nvGraphicFramePr>
      <xdr:xfrm>
        <a:off x="314325" y="25384125"/>
        <a:ext cx="4238625" cy="23145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</xdr:col>
      <xdr:colOff>171450</xdr:colOff>
      <xdr:row>133</xdr:row>
      <xdr:rowOff>47625</xdr:rowOff>
    </xdr:from>
    <xdr:to>
      <xdr:col>11</xdr:col>
      <xdr:colOff>600075</xdr:colOff>
      <xdr:row>145</xdr:row>
      <xdr:rowOff>76200</xdr:rowOff>
    </xdr:to>
    <xdr:graphicFrame>
      <xdr:nvGraphicFramePr>
        <xdr:cNvPr id="26" name="Graphique 47"/>
        <xdr:cNvGraphicFramePr/>
      </xdr:nvGraphicFramePr>
      <xdr:xfrm>
        <a:off x="4743450" y="25384125"/>
        <a:ext cx="4238625" cy="23145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333375</xdr:colOff>
      <xdr:row>35</xdr:row>
      <xdr:rowOff>19050</xdr:rowOff>
    </xdr:from>
    <xdr:to>
      <xdr:col>5</xdr:col>
      <xdr:colOff>390525</xdr:colOff>
      <xdr:row>48</xdr:row>
      <xdr:rowOff>38100</xdr:rowOff>
    </xdr:to>
    <xdr:graphicFrame>
      <xdr:nvGraphicFramePr>
        <xdr:cNvPr id="27" name="Graphique 27"/>
        <xdr:cNvGraphicFramePr/>
      </xdr:nvGraphicFramePr>
      <xdr:xfrm>
        <a:off x="333375" y="6686550"/>
        <a:ext cx="3867150" cy="24955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352425</xdr:colOff>
      <xdr:row>49</xdr:row>
      <xdr:rowOff>38100</xdr:rowOff>
    </xdr:from>
    <xdr:to>
      <xdr:col>5</xdr:col>
      <xdr:colOff>409575</xdr:colOff>
      <xdr:row>62</xdr:row>
      <xdr:rowOff>57150</xdr:rowOff>
    </xdr:to>
    <xdr:graphicFrame>
      <xdr:nvGraphicFramePr>
        <xdr:cNvPr id="28" name="Graphique 32"/>
        <xdr:cNvGraphicFramePr/>
      </xdr:nvGraphicFramePr>
      <xdr:xfrm>
        <a:off x="352425" y="9372600"/>
        <a:ext cx="3867150" cy="24955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16</xdr:col>
      <xdr:colOff>666750</xdr:colOff>
      <xdr:row>63</xdr:row>
      <xdr:rowOff>0</xdr:rowOff>
    </xdr:from>
    <xdr:to>
      <xdr:col>22</xdr:col>
      <xdr:colOff>0</xdr:colOff>
      <xdr:row>75</xdr:row>
      <xdr:rowOff>9525</xdr:rowOff>
    </xdr:to>
    <xdr:graphicFrame>
      <xdr:nvGraphicFramePr>
        <xdr:cNvPr id="29" name="Graphique 48"/>
        <xdr:cNvGraphicFramePr/>
      </xdr:nvGraphicFramePr>
      <xdr:xfrm>
        <a:off x="12858750" y="12001500"/>
        <a:ext cx="3905250" cy="22955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2"/>
  <sheetViews>
    <sheetView tabSelected="1" zoomScalePageLayoutView="0" workbookViewId="0" topLeftCell="A1">
      <pane xSplit="1" topLeftCell="CK1" activePane="topRight" state="frozen"/>
      <selection pane="topLeft" activeCell="A1" sqref="A1"/>
      <selection pane="topRight" activeCell="CQ19" sqref="CQ19"/>
    </sheetView>
  </sheetViews>
  <sheetFormatPr defaultColWidth="11.421875" defaultRowHeight="15"/>
  <cols>
    <col min="1" max="1" width="17.57421875" style="0" customWidth="1"/>
    <col min="2" max="2" width="8.7109375" style="0" customWidth="1"/>
    <col min="3" max="3" width="8.57421875" style="0" customWidth="1"/>
    <col min="4" max="4" width="5.140625" style="0" customWidth="1"/>
    <col min="5" max="6" width="5.8515625" style="0" customWidth="1"/>
    <col min="7" max="7" width="5.57421875" style="0" customWidth="1"/>
    <col min="8" max="8" width="7.7109375" style="0" customWidth="1"/>
    <col min="9" max="9" width="7.140625" style="0" bestFit="1" customWidth="1"/>
    <col min="10" max="10" width="7.28125" style="0" customWidth="1"/>
    <col min="11" max="11" width="7.00390625" style="0" customWidth="1"/>
    <col min="12" max="12" width="7.28125" style="0" customWidth="1"/>
    <col min="13" max="13" width="6.8515625" style="0" customWidth="1"/>
    <col min="14" max="14" width="5.8515625" style="0" customWidth="1"/>
    <col min="15" max="15" width="6.28125" style="0" customWidth="1"/>
    <col min="16" max="16" width="6.00390625" style="0" customWidth="1"/>
    <col min="17" max="17" width="6.8515625" style="0" customWidth="1"/>
    <col min="18" max="18" width="10.57421875" style="0" customWidth="1"/>
    <col min="19" max="22" width="9.28125" style="0" customWidth="1"/>
    <col min="23" max="23" width="9.57421875" style="0" customWidth="1"/>
    <col min="24" max="24" width="6.00390625" style="0" customWidth="1"/>
    <col min="25" max="25" width="6.421875" style="0" customWidth="1"/>
    <col min="26" max="26" width="7.140625" style="0" customWidth="1"/>
    <col min="27" max="27" width="6.140625" style="0" customWidth="1"/>
    <col min="28" max="28" width="7.00390625" style="0" customWidth="1"/>
    <col min="29" max="29" width="10.7109375" style="0" customWidth="1"/>
    <col min="30" max="30" width="10.28125" style="0" customWidth="1"/>
    <col min="31" max="31" width="10.140625" style="0" customWidth="1"/>
    <col min="32" max="32" width="9.8515625" style="0" customWidth="1"/>
    <col min="33" max="33" width="10.00390625" style="0" customWidth="1"/>
    <col min="34" max="34" width="10.57421875" style="0" customWidth="1"/>
    <col min="35" max="35" width="7.7109375" style="0" customWidth="1"/>
    <col min="36" max="36" width="8.57421875" style="0" customWidth="1"/>
    <col min="37" max="37" width="7.8515625" style="0" customWidth="1"/>
    <col min="38" max="39" width="5.7109375" style="0" customWidth="1"/>
    <col min="40" max="40" width="4.8515625" style="0" customWidth="1"/>
    <col min="41" max="41" width="5.8515625" style="0" customWidth="1"/>
    <col min="42" max="42" width="5.7109375" style="0" customWidth="1"/>
    <col min="43" max="43" width="6.421875" style="0" customWidth="1"/>
    <col min="44" max="48" width="5.7109375" style="0" customWidth="1"/>
    <col min="49" max="49" width="7.00390625" style="0" customWidth="1"/>
    <col min="50" max="50" width="10.421875" style="0" customWidth="1"/>
    <col min="51" max="51" width="8.28125" style="0" customWidth="1"/>
    <col min="52" max="52" width="7.140625" style="0" customWidth="1"/>
    <col min="53" max="53" width="8.140625" style="0" customWidth="1"/>
    <col min="54" max="54" width="7.00390625" style="0" customWidth="1"/>
    <col min="55" max="55" width="10.57421875" style="0" customWidth="1"/>
    <col min="56" max="56" width="7.7109375" style="0" customWidth="1"/>
    <col min="57" max="57" width="7.57421875" style="0" customWidth="1"/>
    <col min="58" max="58" width="8.28125" style="0" customWidth="1"/>
    <col min="59" max="59" width="7.00390625" style="0" customWidth="1"/>
    <col min="60" max="60" width="10.421875" style="0" customWidth="1"/>
    <col min="61" max="61" width="8.28125" style="0" customWidth="1"/>
    <col min="62" max="62" width="7.140625" style="0" customWidth="1"/>
    <col min="63" max="63" width="8.140625" style="0" customWidth="1"/>
    <col min="64" max="64" width="7.00390625" style="0" customWidth="1"/>
    <col min="65" max="65" width="10.57421875" style="0" customWidth="1"/>
    <col min="66" max="66" width="7.7109375" style="0" customWidth="1"/>
    <col min="67" max="67" width="7.57421875" style="0" customWidth="1"/>
    <col min="68" max="68" width="8.28125" style="0" customWidth="1"/>
    <col min="69" max="69" width="7.00390625" style="0" customWidth="1"/>
    <col min="70" max="70" width="7.140625" style="0" customWidth="1"/>
    <col min="71" max="71" width="9.421875" style="0" customWidth="1"/>
    <col min="72" max="72" width="7.57421875" style="0" customWidth="1"/>
    <col min="73" max="73" width="7.7109375" style="0" customWidth="1"/>
    <col min="74" max="74" width="6.28125" style="0" customWidth="1"/>
    <col min="75" max="76" width="7.28125" style="0" customWidth="1"/>
    <col min="77" max="77" width="6.421875" style="0" customWidth="1"/>
    <col min="78" max="79" width="7.421875" style="0" customWidth="1"/>
    <col min="80" max="80" width="7.28125" style="0" customWidth="1"/>
    <col min="81" max="81" width="7.140625" style="0" customWidth="1"/>
    <col min="82" max="82" width="7.00390625" style="0" customWidth="1"/>
    <col min="83" max="83" width="7.140625" style="0" customWidth="1"/>
    <col min="84" max="85" width="6.8515625" style="0" customWidth="1"/>
    <col min="86" max="86" width="5.8515625" style="0" customWidth="1"/>
    <col min="87" max="87" width="6.8515625" style="0" customWidth="1"/>
    <col min="88" max="88" width="7.00390625" style="0" customWidth="1"/>
    <col min="89" max="89" width="6.00390625" style="0" customWidth="1"/>
    <col min="90" max="90" width="6.140625" style="0" customWidth="1"/>
    <col min="91" max="91" width="7.140625" style="0" bestFit="1" customWidth="1"/>
    <col min="92" max="92" width="7.140625" style="0" customWidth="1"/>
    <col min="93" max="94" width="6.28125" style="0" customWidth="1"/>
    <col min="95" max="95" width="5.7109375" style="0" customWidth="1"/>
    <col min="96" max="96" width="5.28125" style="0" customWidth="1"/>
    <col min="97" max="97" width="6.140625" style="0" customWidth="1"/>
    <col min="98" max="98" width="6.28125" style="0" customWidth="1"/>
    <col min="99" max="99" width="6.140625" style="0" customWidth="1"/>
    <col min="100" max="100" width="6.7109375" style="0" customWidth="1"/>
    <col min="101" max="101" width="6.28125" style="0" customWidth="1"/>
    <col min="102" max="102" width="8.7109375" style="0" customWidth="1"/>
    <col min="103" max="103" width="5.8515625" style="0" customWidth="1"/>
    <col min="104" max="104" width="6.00390625" style="0" customWidth="1"/>
    <col min="105" max="105" width="5.8515625" style="0" customWidth="1"/>
    <col min="106" max="106" width="6.7109375" style="0" customWidth="1"/>
    <col min="107" max="107" width="6.28125" style="0" customWidth="1"/>
    <col min="108" max="108" width="7.140625" style="0" customWidth="1"/>
    <col min="109" max="110" width="6.421875" style="0" customWidth="1"/>
    <col min="111" max="111" width="6.28125" style="0" customWidth="1"/>
    <col min="112" max="112" width="7.140625" style="0" customWidth="1"/>
    <col min="113" max="113" width="6.421875" style="0" customWidth="1"/>
    <col min="114" max="115" width="6.8515625" style="0" customWidth="1"/>
    <col min="116" max="117" width="6.28125" style="0" customWidth="1"/>
    <col min="118" max="118" width="6.421875" style="0" customWidth="1"/>
    <col min="119" max="119" width="7.28125" style="0" customWidth="1"/>
    <col min="120" max="120" width="5.8515625" style="0" customWidth="1"/>
    <col min="121" max="121" width="6.00390625" style="0" customWidth="1"/>
    <col min="122" max="122" width="5.8515625" style="0" customWidth="1"/>
    <col min="123" max="123" width="7.8515625" style="0" customWidth="1"/>
    <col min="124" max="125" width="6.140625" style="0" customWidth="1"/>
    <col min="126" max="126" width="6.421875" style="0" customWidth="1"/>
    <col min="127" max="127" width="6.7109375" style="0" customWidth="1"/>
    <col min="128" max="128" width="5.00390625" style="0" customWidth="1"/>
    <col min="129" max="129" width="6.00390625" style="0" customWidth="1"/>
    <col min="130" max="130" width="8.00390625" style="0" customWidth="1"/>
    <col min="131" max="131" width="8.28125" style="0" customWidth="1"/>
    <col min="132" max="132" width="6.8515625" style="0" customWidth="1"/>
    <col min="133" max="133" width="6.7109375" style="0" customWidth="1"/>
    <col min="134" max="134" width="5.8515625" style="0" customWidth="1"/>
  </cols>
  <sheetData>
    <row r="1" spans="1:134" ht="55.5" customHeight="1" thickBot="1">
      <c r="A1" s="61" t="s">
        <v>79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</row>
    <row r="2" spans="1:134" ht="37.5" customHeight="1" thickBot="1" thickTop="1">
      <c r="A2" s="57" t="s">
        <v>63</v>
      </c>
      <c r="B2" s="58"/>
      <c r="C2" s="59"/>
      <c r="D2" s="57" t="s">
        <v>23</v>
      </c>
      <c r="E2" s="58"/>
      <c r="F2" s="58"/>
      <c r="G2" s="59"/>
      <c r="H2" s="57" t="s">
        <v>117</v>
      </c>
      <c r="I2" s="59"/>
      <c r="J2" s="53" t="s">
        <v>22</v>
      </c>
      <c r="K2" s="53"/>
      <c r="L2" s="53"/>
      <c r="M2" s="53"/>
      <c r="N2" s="57" t="s">
        <v>21</v>
      </c>
      <c r="O2" s="58"/>
      <c r="P2" s="58"/>
      <c r="Q2" s="58"/>
      <c r="R2" s="58"/>
      <c r="S2" s="58"/>
      <c r="T2" s="58"/>
      <c r="U2" s="58"/>
      <c r="V2" s="58"/>
      <c r="W2" s="59"/>
      <c r="X2" s="57" t="s">
        <v>20</v>
      </c>
      <c r="Y2" s="58"/>
      <c r="Z2" s="58"/>
      <c r="AA2" s="58"/>
      <c r="AB2" s="58"/>
      <c r="AC2" s="58"/>
      <c r="AD2" s="58"/>
      <c r="AE2" s="58"/>
      <c r="AF2" s="58"/>
      <c r="AG2" s="58"/>
      <c r="AH2" s="59"/>
      <c r="AI2" s="57" t="s">
        <v>19</v>
      </c>
      <c r="AJ2" s="58"/>
      <c r="AK2" s="58"/>
      <c r="AL2" s="58"/>
      <c r="AM2" s="58"/>
      <c r="AN2" s="58"/>
      <c r="AO2" s="59"/>
      <c r="AP2" s="57" t="s">
        <v>90</v>
      </c>
      <c r="AQ2" s="58"/>
      <c r="AR2" s="58"/>
      <c r="AS2" s="59"/>
      <c r="AT2" s="57" t="s">
        <v>126</v>
      </c>
      <c r="AU2" s="58"/>
      <c r="AV2" s="58"/>
      <c r="AW2" s="59"/>
      <c r="AX2" s="53" t="s">
        <v>18</v>
      </c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 t="s">
        <v>29</v>
      </c>
      <c r="BS2" s="53"/>
      <c r="BT2" s="53"/>
      <c r="BU2" s="53"/>
      <c r="BV2" s="53"/>
      <c r="BW2" s="53" t="s">
        <v>33</v>
      </c>
      <c r="BX2" s="53"/>
      <c r="BY2" s="53"/>
      <c r="BZ2" s="53"/>
      <c r="CA2" s="53"/>
      <c r="CB2" s="53"/>
      <c r="CC2" s="53" t="s">
        <v>34</v>
      </c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 t="s">
        <v>53</v>
      </c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 t="s">
        <v>62</v>
      </c>
      <c r="DV2" s="53"/>
      <c r="DW2" s="53"/>
      <c r="DX2" s="53"/>
      <c r="DY2" s="53"/>
      <c r="DZ2" s="53"/>
      <c r="EA2" s="53"/>
      <c r="EB2" s="53"/>
      <c r="EC2" s="53"/>
      <c r="ED2" s="53"/>
    </row>
    <row r="3" spans="1:134" ht="42" customHeight="1" thickTop="1">
      <c r="A3" s="67" t="s">
        <v>0</v>
      </c>
      <c r="B3" s="69" t="s">
        <v>84</v>
      </c>
      <c r="C3" s="69" t="s">
        <v>85</v>
      </c>
      <c r="D3" s="65" t="s">
        <v>118</v>
      </c>
      <c r="E3" s="65"/>
      <c r="F3" s="65"/>
      <c r="G3" s="66"/>
      <c r="H3" s="62" t="s">
        <v>31</v>
      </c>
      <c r="I3" s="63"/>
      <c r="J3" s="52" t="s">
        <v>1</v>
      </c>
      <c r="K3" s="52"/>
      <c r="L3" s="52"/>
      <c r="M3" s="52"/>
      <c r="N3" s="64" t="s">
        <v>119</v>
      </c>
      <c r="O3" s="65"/>
      <c r="P3" s="65"/>
      <c r="Q3" s="66"/>
      <c r="R3" s="52" t="s">
        <v>80</v>
      </c>
      <c r="S3" s="52"/>
      <c r="T3" s="52"/>
      <c r="U3" s="52"/>
      <c r="V3" s="52"/>
      <c r="W3" s="52"/>
      <c r="X3" s="64" t="s">
        <v>124</v>
      </c>
      <c r="Y3" s="65"/>
      <c r="Z3" s="65"/>
      <c r="AA3" s="65"/>
      <c r="AB3" s="66"/>
      <c r="AC3" s="52" t="s">
        <v>81</v>
      </c>
      <c r="AD3" s="52"/>
      <c r="AE3" s="52"/>
      <c r="AF3" s="52"/>
      <c r="AG3" s="52"/>
      <c r="AH3" s="52"/>
      <c r="AI3" s="60" t="s">
        <v>11</v>
      </c>
      <c r="AJ3" s="60"/>
      <c r="AK3" s="60"/>
      <c r="AL3" s="54" t="s">
        <v>86</v>
      </c>
      <c r="AM3" s="55"/>
      <c r="AN3" s="55"/>
      <c r="AO3" s="56"/>
      <c r="AP3" s="54" t="s">
        <v>110</v>
      </c>
      <c r="AQ3" s="55"/>
      <c r="AR3" s="55"/>
      <c r="AS3" s="56"/>
      <c r="AT3" s="54" t="s">
        <v>127</v>
      </c>
      <c r="AU3" s="55"/>
      <c r="AV3" s="55"/>
      <c r="AW3" s="56"/>
      <c r="AX3" s="52" t="s">
        <v>12</v>
      </c>
      <c r="AY3" s="52"/>
      <c r="AZ3" s="52"/>
      <c r="BA3" s="52"/>
      <c r="BB3" s="52"/>
      <c r="BC3" s="52" t="s">
        <v>16</v>
      </c>
      <c r="BD3" s="52"/>
      <c r="BE3" s="52"/>
      <c r="BF3" s="52"/>
      <c r="BG3" s="52"/>
      <c r="BH3" s="52" t="s">
        <v>17</v>
      </c>
      <c r="BI3" s="52"/>
      <c r="BJ3" s="52"/>
      <c r="BK3" s="52"/>
      <c r="BL3" s="52"/>
      <c r="BM3" s="52" t="s">
        <v>112</v>
      </c>
      <c r="BN3" s="52"/>
      <c r="BO3" s="52"/>
      <c r="BP3" s="52"/>
      <c r="BQ3" s="52"/>
      <c r="BR3" s="60" t="s">
        <v>24</v>
      </c>
      <c r="BS3" s="60"/>
      <c r="BT3" s="60"/>
      <c r="BU3" s="60"/>
      <c r="BV3" s="60"/>
      <c r="BW3" s="60" t="s">
        <v>30</v>
      </c>
      <c r="BX3" s="60"/>
      <c r="BY3" s="60"/>
      <c r="BZ3" s="60" t="s">
        <v>32</v>
      </c>
      <c r="CA3" s="60"/>
      <c r="CB3" s="60"/>
      <c r="CC3" s="52" t="s">
        <v>82</v>
      </c>
      <c r="CD3" s="52"/>
      <c r="CE3" s="52"/>
      <c r="CF3" s="52"/>
      <c r="CG3" s="52"/>
      <c r="CH3" s="52"/>
      <c r="CI3" s="52" t="s">
        <v>83</v>
      </c>
      <c r="CJ3" s="52"/>
      <c r="CK3" s="52"/>
      <c r="CL3" s="52"/>
      <c r="CM3" s="52"/>
      <c r="CN3" s="52"/>
      <c r="CO3" s="52" t="s">
        <v>36</v>
      </c>
      <c r="CP3" s="52"/>
      <c r="CQ3" s="52"/>
      <c r="CR3" s="52"/>
      <c r="CS3" s="52"/>
      <c r="CT3" s="52"/>
      <c r="CU3" s="52" t="s">
        <v>37</v>
      </c>
      <c r="CV3" s="52"/>
      <c r="CW3" s="52"/>
      <c r="CX3" s="52"/>
      <c r="CY3" s="52"/>
      <c r="CZ3" s="52" t="s">
        <v>39</v>
      </c>
      <c r="DA3" s="52"/>
      <c r="DB3" s="52"/>
      <c r="DC3" s="52"/>
      <c r="DD3" s="52" t="s">
        <v>44</v>
      </c>
      <c r="DE3" s="52"/>
      <c r="DF3" s="52"/>
      <c r="DG3" s="52"/>
      <c r="DH3" s="64" t="s">
        <v>45</v>
      </c>
      <c r="DI3" s="65"/>
      <c r="DJ3" s="65"/>
      <c r="DK3" s="65"/>
      <c r="DL3" s="66"/>
      <c r="DM3" s="64" t="s">
        <v>115</v>
      </c>
      <c r="DN3" s="65"/>
      <c r="DO3" s="65"/>
      <c r="DP3" s="66"/>
      <c r="DQ3" s="52" t="s">
        <v>49</v>
      </c>
      <c r="DR3" s="52"/>
      <c r="DS3" s="52"/>
      <c r="DT3" s="52"/>
      <c r="DU3" s="52" t="s">
        <v>54</v>
      </c>
      <c r="DV3" s="52"/>
      <c r="DW3" s="52"/>
      <c r="DX3" s="52"/>
      <c r="DY3" s="52"/>
      <c r="DZ3" s="52" t="s">
        <v>59</v>
      </c>
      <c r="EA3" s="52"/>
      <c r="EB3" s="52"/>
      <c r="EC3" s="52"/>
      <c r="ED3" s="52"/>
    </row>
    <row r="4" spans="1:134" ht="37.5" customHeight="1" thickBot="1">
      <c r="A4" s="68"/>
      <c r="B4" s="70"/>
      <c r="C4" s="70"/>
      <c r="D4" s="50">
        <v>1</v>
      </c>
      <c r="E4" s="41">
        <v>2</v>
      </c>
      <c r="F4" s="41">
        <v>3</v>
      </c>
      <c r="G4" s="51">
        <v>4</v>
      </c>
      <c r="H4" s="9" t="s">
        <v>107</v>
      </c>
      <c r="I4" s="10" t="s">
        <v>108</v>
      </c>
      <c r="J4" s="4" t="s">
        <v>2</v>
      </c>
      <c r="K4" s="6" t="s">
        <v>5</v>
      </c>
      <c r="L4" s="6" t="s">
        <v>3</v>
      </c>
      <c r="M4" s="5" t="s">
        <v>4</v>
      </c>
      <c r="N4" s="11" t="s">
        <v>120</v>
      </c>
      <c r="O4" s="6" t="s">
        <v>121</v>
      </c>
      <c r="P4" s="6" t="s">
        <v>122</v>
      </c>
      <c r="Q4" s="12" t="s">
        <v>123</v>
      </c>
      <c r="R4" s="24" t="s">
        <v>6</v>
      </c>
      <c r="S4" s="6" t="s">
        <v>7</v>
      </c>
      <c r="T4" s="6" t="s">
        <v>8</v>
      </c>
      <c r="U4" s="8" t="s">
        <v>9</v>
      </c>
      <c r="V4" s="8" t="s">
        <v>77</v>
      </c>
      <c r="W4" s="12" t="s">
        <v>78</v>
      </c>
      <c r="X4" s="11" t="s">
        <v>120</v>
      </c>
      <c r="Y4" s="6" t="s">
        <v>121</v>
      </c>
      <c r="Z4" s="6" t="s">
        <v>125</v>
      </c>
      <c r="AA4" s="6" t="s">
        <v>122</v>
      </c>
      <c r="AB4" s="12" t="s">
        <v>123</v>
      </c>
      <c r="AC4" s="22" t="s">
        <v>6</v>
      </c>
      <c r="AD4" s="6" t="s">
        <v>7</v>
      </c>
      <c r="AE4" s="6" t="s">
        <v>8</v>
      </c>
      <c r="AF4" s="8" t="s">
        <v>9</v>
      </c>
      <c r="AG4" s="8" t="s">
        <v>10</v>
      </c>
      <c r="AH4" s="12" t="s">
        <v>78</v>
      </c>
      <c r="AI4" s="9" t="s">
        <v>109</v>
      </c>
      <c r="AJ4" s="41" t="s">
        <v>91</v>
      </c>
      <c r="AK4" s="5" t="s">
        <v>78</v>
      </c>
      <c r="AL4" s="11" t="s">
        <v>87</v>
      </c>
      <c r="AM4" s="6" t="s">
        <v>88</v>
      </c>
      <c r="AN4" s="6" t="s">
        <v>89</v>
      </c>
      <c r="AO4" s="12" t="s">
        <v>43</v>
      </c>
      <c r="AP4" s="11" t="s">
        <v>92</v>
      </c>
      <c r="AQ4" s="13" t="s">
        <v>111</v>
      </c>
      <c r="AR4" s="6" t="s">
        <v>93</v>
      </c>
      <c r="AS4" s="48" t="s">
        <v>91</v>
      </c>
      <c r="AT4" s="11" t="s">
        <v>120</v>
      </c>
      <c r="AU4" s="6" t="s">
        <v>121</v>
      </c>
      <c r="AV4" s="6" t="s">
        <v>122</v>
      </c>
      <c r="AW4" s="12" t="s">
        <v>123</v>
      </c>
      <c r="AX4" s="7" t="s">
        <v>6</v>
      </c>
      <c r="AY4" s="6" t="s">
        <v>13</v>
      </c>
      <c r="AZ4" s="8" t="s">
        <v>14</v>
      </c>
      <c r="BA4" s="6" t="s">
        <v>15</v>
      </c>
      <c r="BB4" s="5" t="s">
        <v>78</v>
      </c>
      <c r="BC4" s="7" t="s">
        <v>6</v>
      </c>
      <c r="BD4" s="6" t="s">
        <v>13</v>
      </c>
      <c r="BE4" s="8" t="s">
        <v>14</v>
      </c>
      <c r="BF4" s="6" t="s">
        <v>15</v>
      </c>
      <c r="BG4" s="5" t="s">
        <v>78</v>
      </c>
      <c r="BH4" s="7" t="s">
        <v>6</v>
      </c>
      <c r="BI4" s="6" t="s">
        <v>13</v>
      </c>
      <c r="BJ4" s="8" t="s">
        <v>14</v>
      </c>
      <c r="BK4" s="6" t="s">
        <v>15</v>
      </c>
      <c r="BL4" s="5" t="s">
        <v>78</v>
      </c>
      <c r="BM4" s="7" t="s">
        <v>6</v>
      </c>
      <c r="BN4" s="6" t="s">
        <v>13</v>
      </c>
      <c r="BO4" s="8" t="s">
        <v>14</v>
      </c>
      <c r="BP4" s="6" t="s">
        <v>15</v>
      </c>
      <c r="BQ4" s="5" t="s">
        <v>78</v>
      </c>
      <c r="BR4" s="4" t="s">
        <v>25</v>
      </c>
      <c r="BS4" s="6" t="s">
        <v>26</v>
      </c>
      <c r="BT4" s="6" t="s">
        <v>27</v>
      </c>
      <c r="BU4" s="6" t="s">
        <v>28</v>
      </c>
      <c r="BV4" s="5" t="s">
        <v>78</v>
      </c>
      <c r="BW4" s="11" t="s">
        <v>109</v>
      </c>
      <c r="BX4" s="6" t="s">
        <v>91</v>
      </c>
      <c r="BY4" s="5" t="s">
        <v>78</v>
      </c>
      <c r="BZ4" s="11" t="s">
        <v>109</v>
      </c>
      <c r="CA4" s="6" t="s">
        <v>91</v>
      </c>
      <c r="CB4" s="5" t="s">
        <v>78</v>
      </c>
      <c r="CC4" s="11" t="s">
        <v>94</v>
      </c>
      <c r="CD4" s="13" t="s">
        <v>95</v>
      </c>
      <c r="CE4" s="6" t="s">
        <v>96</v>
      </c>
      <c r="CF4" s="6" t="s">
        <v>97</v>
      </c>
      <c r="CG4" s="6" t="s">
        <v>98</v>
      </c>
      <c r="CH4" s="5" t="s">
        <v>78</v>
      </c>
      <c r="CI4" s="11" t="s">
        <v>113</v>
      </c>
      <c r="CJ4" s="6" t="s">
        <v>99</v>
      </c>
      <c r="CK4" s="6" t="s">
        <v>100</v>
      </c>
      <c r="CL4" s="6" t="s">
        <v>35</v>
      </c>
      <c r="CM4" s="6" t="s">
        <v>98</v>
      </c>
      <c r="CN4" s="5" t="s">
        <v>78</v>
      </c>
      <c r="CO4" s="11" t="s">
        <v>128</v>
      </c>
      <c r="CP4" s="6" t="s">
        <v>95</v>
      </c>
      <c r="CQ4" s="6" t="s">
        <v>96</v>
      </c>
      <c r="CR4" s="6" t="s">
        <v>97</v>
      </c>
      <c r="CS4" s="6" t="s">
        <v>27</v>
      </c>
      <c r="CT4" s="5" t="s">
        <v>78</v>
      </c>
      <c r="CU4" s="11" t="s">
        <v>129</v>
      </c>
      <c r="CV4" s="6" t="s">
        <v>101</v>
      </c>
      <c r="CW4" s="6" t="s">
        <v>97</v>
      </c>
      <c r="CX4" s="6" t="s">
        <v>38</v>
      </c>
      <c r="CY4" s="5" t="s">
        <v>78</v>
      </c>
      <c r="CZ4" s="11" t="s">
        <v>40</v>
      </c>
      <c r="DA4" s="6" t="s">
        <v>102</v>
      </c>
      <c r="DB4" s="6" t="s">
        <v>42</v>
      </c>
      <c r="DC4" s="12" t="s">
        <v>43</v>
      </c>
      <c r="DD4" s="11" t="s">
        <v>103</v>
      </c>
      <c r="DE4" s="6" t="s">
        <v>8</v>
      </c>
      <c r="DF4" s="6" t="s">
        <v>104</v>
      </c>
      <c r="DG4" s="12" t="s">
        <v>105</v>
      </c>
      <c r="DH4" s="11" t="s">
        <v>114</v>
      </c>
      <c r="DI4" s="6" t="s">
        <v>106</v>
      </c>
      <c r="DJ4" s="6" t="s">
        <v>103</v>
      </c>
      <c r="DK4" s="6" t="s">
        <v>46</v>
      </c>
      <c r="DL4" s="5" t="s">
        <v>78</v>
      </c>
      <c r="DM4" s="13" t="s">
        <v>102</v>
      </c>
      <c r="DN4" s="6" t="s">
        <v>47</v>
      </c>
      <c r="DO4" s="6" t="s">
        <v>48</v>
      </c>
      <c r="DP4" s="5" t="s">
        <v>78</v>
      </c>
      <c r="DQ4" s="11" t="s">
        <v>50</v>
      </c>
      <c r="DR4" s="6" t="s">
        <v>51</v>
      </c>
      <c r="DS4" s="6" t="s">
        <v>52</v>
      </c>
      <c r="DT4" s="5" t="s">
        <v>78</v>
      </c>
      <c r="DU4" s="11" t="s">
        <v>58</v>
      </c>
      <c r="DV4" s="6" t="s">
        <v>55</v>
      </c>
      <c r="DW4" s="6" t="s">
        <v>56</v>
      </c>
      <c r="DX4" s="6" t="s">
        <v>57</v>
      </c>
      <c r="DY4" s="5" t="s">
        <v>78</v>
      </c>
      <c r="DZ4" s="11" t="s">
        <v>60</v>
      </c>
      <c r="EA4" s="6" t="s">
        <v>61</v>
      </c>
      <c r="EB4" s="6" t="s">
        <v>41</v>
      </c>
      <c r="EC4" s="6" t="s">
        <v>42</v>
      </c>
      <c r="ED4" s="12" t="s">
        <v>43</v>
      </c>
    </row>
    <row r="5" spans="1:134" ht="19.5" customHeight="1" thickTop="1">
      <c r="A5" s="3" t="s">
        <v>64</v>
      </c>
      <c r="B5" s="3">
        <v>117</v>
      </c>
      <c r="C5" s="3">
        <v>36</v>
      </c>
      <c r="D5" s="3">
        <v>77</v>
      </c>
      <c r="E5" s="3">
        <v>32</v>
      </c>
      <c r="F5" s="3">
        <v>6</v>
      </c>
      <c r="G5" s="3">
        <v>1</v>
      </c>
      <c r="H5" s="3">
        <v>51</v>
      </c>
      <c r="I5" s="3">
        <v>112</v>
      </c>
      <c r="J5" s="14">
        <v>145</v>
      </c>
      <c r="K5" s="15">
        <v>59</v>
      </c>
      <c r="L5" s="15">
        <v>52</v>
      </c>
      <c r="M5" s="16">
        <v>132</v>
      </c>
      <c r="N5" s="14">
        <v>22</v>
      </c>
      <c r="O5" s="15">
        <v>20</v>
      </c>
      <c r="P5" s="15">
        <v>27</v>
      </c>
      <c r="Q5" s="16">
        <v>16</v>
      </c>
      <c r="R5" s="23">
        <v>18</v>
      </c>
      <c r="S5" s="31">
        <v>18</v>
      </c>
      <c r="T5" s="31">
        <v>5</v>
      </c>
      <c r="U5" s="31">
        <v>18</v>
      </c>
      <c r="V5" s="31">
        <v>11</v>
      </c>
      <c r="W5" s="32">
        <v>47</v>
      </c>
      <c r="X5" s="14">
        <v>9</v>
      </c>
      <c r="Y5" s="35">
        <v>15</v>
      </c>
      <c r="Z5" s="15">
        <v>10</v>
      </c>
      <c r="AA5" s="15">
        <v>19</v>
      </c>
      <c r="AB5" s="16">
        <v>9</v>
      </c>
      <c r="AC5" s="14">
        <v>8</v>
      </c>
      <c r="AD5" s="15">
        <v>2</v>
      </c>
      <c r="AE5" s="15">
        <v>16</v>
      </c>
      <c r="AF5" s="15">
        <v>14</v>
      </c>
      <c r="AG5" s="15">
        <v>18</v>
      </c>
      <c r="AH5" s="16">
        <v>59</v>
      </c>
      <c r="AI5" s="14">
        <v>34</v>
      </c>
      <c r="AJ5" s="15">
        <v>59</v>
      </c>
      <c r="AK5" s="38">
        <v>24</v>
      </c>
      <c r="AL5" s="45">
        <v>68</v>
      </c>
      <c r="AM5" s="15">
        <v>27</v>
      </c>
      <c r="AN5" s="15">
        <v>11</v>
      </c>
      <c r="AO5" s="16">
        <v>24</v>
      </c>
      <c r="AP5" s="14">
        <v>27</v>
      </c>
      <c r="AQ5" s="35">
        <v>47</v>
      </c>
      <c r="AR5" s="15">
        <v>18</v>
      </c>
      <c r="AS5" s="16">
        <v>43</v>
      </c>
      <c r="AT5" s="14">
        <v>50</v>
      </c>
      <c r="AU5" s="15">
        <v>51</v>
      </c>
      <c r="AV5" s="15">
        <v>53</v>
      </c>
      <c r="AW5" s="16">
        <v>50</v>
      </c>
      <c r="AX5" s="14">
        <v>59</v>
      </c>
      <c r="AY5" s="15">
        <v>10</v>
      </c>
      <c r="AZ5" s="15">
        <v>19</v>
      </c>
      <c r="BA5" s="15">
        <v>15</v>
      </c>
      <c r="BB5" s="16">
        <v>14</v>
      </c>
      <c r="BC5" s="14">
        <v>44</v>
      </c>
      <c r="BD5" s="15">
        <v>14</v>
      </c>
      <c r="BE5" s="15">
        <v>28</v>
      </c>
      <c r="BF5" s="15">
        <v>14</v>
      </c>
      <c r="BG5" s="16">
        <v>17</v>
      </c>
      <c r="BH5" s="14">
        <v>41</v>
      </c>
      <c r="BI5" s="15">
        <v>12</v>
      </c>
      <c r="BJ5" s="15">
        <v>28</v>
      </c>
      <c r="BK5" s="15">
        <v>17</v>
      </c>
      <c r="BL5" s="16">
        <v>19</v>
      </c>
      <c r="BM5" s="14">
        <v>50</v>
      </c>
      <c r="BN5" s="15">
        <v>20</v>
      </c>
      <c r="BO5" s="15">
        <v>23</v>
      </c>
      <c r="BP5" s="15">
        <v>9</v>
      </c>
      <c r="BQ5" s="16">
        <v>17</v>
      </c>
      <c r="BR5" s="14">
        <v>9</v>
      </c>
      <c r="BS5" s="15">
        <v>47</v>
      </c>
      <c r="BT5" s="15">
        <v>22</v>
      </c>
      <c r="BU5" s="15">
        <v>32</v>
      </c>
      <c r="BV5" s="38">
        <v>7</v>
      </c>
      <c r="BW5" s="14">
        <v>32</v>
      </c>
      <c r="BX5" s="15">
        <v>81</v>
      </c>
      <c r="BY5" s="38">
        <v>4</v>
      </c>
      <c r="BZ5" s="35">
        <v>15</v>
      </c>
      <c r="CA5" s="15">
        <v>81</v>
      </c>
      <c r="CB5" s="38">
        <v>21</v>
      </c>
      <c r="CC5" s="14">
        <v>14</v>
      </c>
      <c r="CD5" s="15">
        <v>47</v>
      </c>
      <c r="CE5" s="15">
        <v>19</v>
      </c>
      <c r="CF5" s="15">
        <v>11</v>
      </c>
      <c r="CG5" s="15">
        <v>25</v>
      </c>
      <c r="CH5" s="16">
        <v>1</v>
      </c>
      <c r="CI5" s="14">
        <v>44</v>
      </c>
      <c r="CJ5" s="15">
        <v>13</v>
      </c>
      <c r="CK5" s="15">
        <v>5</v>
      </c>
      <c r="CL5" s="15">
        <v>4</v>
      </c>
      <c r="CM5" s="15">
        <v>25</v>
      </c>
      <c r="CN5" s="16">
        <v>26</v>
      </c>
      <c r="CO5" s="14">
        <v>21</v>
      </c>
      <c r="CP5" s="15">
        <v>31</v>
      </c>
      <c r="CQ5" s="15">
        <v>5</v>
      </c>
      <c r="CR5" s="15">
        <v>3</v>
      </c>
      <c r="CS5" s="15">
        <v>35</v>
      </c>
      <c r="CT5" s="16">
        <v>22</v>
      </c>
      <c r="CU5" s="14">
        <v>18</v>
      </c>
      <c r="CV5" s="15">
        <v>38</v>
      </c>
      <c r="CW5" s="15">
        <v>19</v>
      </c>
      <c r="CX5" s="15">
        <v>6</v>
      </c>
      <c r="CY5" s="16">
        <v>36</v>
      </c>
      <c r="CZ5" s="14">
        <v>50</v>
      </c>
      <c r="DA5" s="15">
        <v>27</v>
      </c>
      <c r="DB5" s="15">
        <v>11</v>
      </c>
      <c r="DC5" s="16">
        <v>9</v>
      </c>
      <c r="DD5" s="14">
        <v>23</v>
      </c>
      <c r="DE5" s="15">
        <v>32</v>
      </c>
      <c r="DF5" s="15">
        <v>19</v>
      </c>
      <c r="DG5" s="16">
        <v>18</v>
      </c>
      <c r="DH5" s="14">
        <v>46</v>
      </c>
      <c r="DI5" s="15">
        <v>23</v>
      </c>
      <c r="DJ5" s="15">
        <v>8</v>
      </c>
      <c r="DK5" s="15">
        <v>17</v>
      </c>
      <c r="DL5" s="16">
        <v>23</v>
      </c>
      <c r="DM5" s="35">
        <v>30</v>
      </c>
      <c r="DN5" s="15">
        <v>60</v>
      </c>
      <c r="DO5" s="15">
        <v>1</v>
      </c>
      <c r="DP5" s="38">
        <v>26</v>
      </c>
      <c r="DQ5" s="14">
        <v>36</v>
      </c>
      <c r="DR5" s="15">
        <v>26</v>
      </c>
      <c r="DS5" s="15">
        <v>44</v>
      </c>
      <c r="DT5" s="38">
        <v>11</v>
      </c>
      <c r="DU5" s="14">
        <v>19</v>
      </c>
      <c r="DV5" s="15">
        <v>38</v>
      </c>
      <c r="DW5" s="15">
        <v>35</v>
      </c>
      <c r="DX5" s="15">
        <v>7</v>
      </c>
      <c r="DY5" s="16">
        <v>18</v>
      </c>
      <c r="DZ5" s="14">
        <v>58</v>
      </c>
      <c r="EA5" s="15">
        <v>55</v>
      </c>
      <c r="EB5" s="15">
        <v>6</v>
      </c>
      <c r="EC5" s="15">
        <v>11</v>
      </c>
      <c r="ED5" s="16">
        <v>6</v>
      </c>
    </row>
    <row r="6" spans="1:134" ht="19.5" customHeight="1">
      <c r="A6" s="2" t="s">
        <v>65</v>
      </c>
      <c r="B6" s="2">
        <v>37</v>
      </c>
      <c r="C6" s="2">
        <v>18</v>
      </c>
      <c r="D6" s="2">
        <v>23</v>
      </c>
      <c r="E6" s="2">
        <v>11</v>
      </c>
      <c r="F6" s="2">
        <v>3</v>
      </c>
      <c r="G6" s="2">
        <v>0</v>
      </c>
      <c r="H6" s="2">
        <v>21</v>
      </c>
      <c r="I6" s="2">
        <v>33</v>
      </c>
      <c r="J6" s="17">
        <v>24</v>
      </c>
      <c r="K6" s="18">
        <v>1</v>
      </c>
      <c r="L6" s="18">
        <v>2</v>
      </c>
      <c r="M6" s="19">
        <v>22</v>
      </c>
      <c r="N6" s="17">
        <v>12</v>
      </c>
      <c r="O6" s="18">
        <v>10</v>
      </c>
      <c r="P6" s="18">
        <v>10</v>
      </c>
      <c r="Q6" s="19">
        <v>9</v>
      </c>
      <c r="R6" s="17">
        <v>7</v>
      </c>
      <c r="S6" s="18">
        <v>6</v>
      </c>
      <c r="T6" s="18">
        <v>0</v>
      </c>
      <c r="U6" s="18">
        <v>7</v>
      </c>
      <c r="V6" s="18">
        <v>4</v>
      </c>
      <c r="W6" s="19">
        <v>13</v>
      </c>
      <c r="X6" s="17">
        <v>7</v>
      </c>
      <c r="Y6" s="36">
        <v>13</v>
      </c>
      <c r="Z6" s="18">
        <v>2</v>
      </c>
      <c r="AA6" s="18">
        <v>9</v>
      </c>
      <c r="AB6" s="19">
        <v>4</v>
      </c>
      <c r="AC6" s="17">
        <v>1</v>
      </c>
      <c r="AD6" s="18">
        <v>3</v>
      </c>
      <c r="AE6" s="18">
        <v>7</v>
      </c>
      <c r="AF6" s="18">
        <v>10</v>
      </c>
      <c r="AG6" s="18">
        <v>5</v>
      </c>
      <c r="AH6" s="19">
        <v>11</v>
      </c>
      <c r="AI6" s="17">
        <v>10</v>
      </c>
      <c r="AJ6" s="18">
        <v>22</v>
      </c>
      <c r="AK6" s="34">
        <v>5</v>
      </c>
      <c r="AL6" s="26">
        <v>21</v>
      </c>
      <c r="AM6" s="18">
        <v>7</v>
      </c>
      <c r="AN6" s="18">
        <v>3</v>
      </c>
      <c r="AO6" s="19">
        <v>7</v>
      </c>
      <c r="AP6" s="17">
        <v>2</v>
      </c>
      <c r="AQ6" s="36">
        <v>13</v>
      </c>
      <c r="AR6" s="18">
        <v>8</v>
      </c>
      <c r="AS6" s="19">
        <v>16</v>
      </c>
      <c r="AT6" s="17">
        <v>12</v>
      </c>
      <c r="AU6" s="18">
        <v>20</v>
      </c>
      <c r="AV6" s="18">
        <v>21</v>
      </c>
      <c r="AW6" s="19">
        <v>21</v>
      </c>
      <c r="AX6" s="17">
        <v>14</v>
      </c>
      <c r="AY6" s="18">
        <v>3</v>
      </c>
      <c r="AZ6" s="18">
        <v>11</v>
      </c>
      <c r="BA6" s="18">
        <v>4</v>
      </c>
      <c r="BB6" s="19">
        <v>5</v>
      </c>
      <c r="BC6" s="17">
        <v>11</v>
      </c>
      <c r="BD6" s="18">
        <v>2</v>
      </c>
      <c r="BE6" s="18">
        <v>11</v>
      </c>
      <c r="BF6" s="18">
        <v>7</v>
      </c>
      <c r="BG6" s="19">
        <v>6</v>
      </c>
      <c r="BH6" s="17">
        <v>8</v>
      </c>
      <c r="BI6" s="18">
        <v>4</v>
      </c>
      <c r="BJ6" s="18">
        <v>10</v>
      </c>
      <c r="BK6" s="18">
        <v>9</v>
      </c>
      <c r="BL6" s="19">
        <v>6</v>
      </c>
      <c r="BM6" s="17">
        <v>12</v>
      </c>
      <c r="BN6" s="18">
        <v>8</v>
      </c>
      <c r="BO6" s="18">
        <v>9</v>
      </c>
      <c r="BP6" s="18">
        <v>4</v>
      </c>
      <c r="BQ6" s="19">
        <v>4</v>
      </c>
      <c r="BR6" s="17">
        <v>3</v>
      </c>
      <c r="BS6" s="18">
        <v>15</v>
      </c>
      <c r="BT6" s="18">
        <v>8</v>
      </c>
      <c r="BU6" s="18">
        <v>10</v>
      </c>
      <c r="BV6" s="34">
        <v>1</v>
      </c>
      <c r="BW6" s="17">
        <v>7</v>
      </c>
      <c r="BX6" s="18">
        <v>28</v>
      </c>
      <c r="BY6" s="34">
        <v>2</v>
      </c>
      <c r="BZ6" s="36">
        <v>8</v>
      </c>
      <c r="CA6" s="18">
        <v>25</v>
      </c>
      <c r="CB6" s="34">
        <v>4</v>
      </c>
      <c r="CC6" s="17">
        <v>3</v>
      </c>
      <c r="CD6" s="18">
        <v>13</v>
      </c>
      <c r="CE6" s="18">
        <v>6</v>
      </c>
      <c r="CF6" s="18">
        <v>1</v>
      </c>
      <c r="CG6" s="18">
        <v>7</v>
      </c>
      <c r="CH6" s="19">
        <v>7</v>
      </c>
      <c r="CI6" s="17">
        <v>12</v>
      </c>
      <c r="CJ6" s="18">
        <v>4</v>
      </c>
      <c r="CK6" s="18">
        <v>3</v>
      </c>
      <c r="CL6" s="18">
        <v>0</v>
      </c>
      <c r="CM6" s="18">
        <v>7</v>
      </c>
      <c r="CN6" s="19">
        <v>11</v>
      </c>
      <c r="CO6" s="17">
        <v>6</v>
      </c>
      <c r="CP6" s="18">
        <v>14</v>
      </c>
      <c r="CQ6" s="18">
        <v>0</v>
      </c>
      <c r="CR6" s="18">
        <v>0</v>
      </c>
      <c r="CS6" s="18">
        <v>9</v>
      </c>
      <c r="CT6" s="19">
        <v>8</v>
      </c>
      <c r="CU6" s="17">
        <v>12</v>
      </c>
      <c r="CV6" s="18">
        <v>13</v>
      </c>
      <c r="CW6" s="18">
        <v>4</v>
      </c>
      <c r="CX6" s="18">
        <v>0</v>
      </c>
      <c r="CY6" s="19">
        <v>6</v>
      </c>
      <c r="CZ6" s="17">
        <v>21</v>
      </c>
      <c r="DA6" s="18">
        <v>8</v>
      </c>
      <c r="DB6" s="18">
        <v>3</v>
      </c>
      <c r="DC6" s="19">
        <v>0</v>
      </c>
      <c r="DD6" s="17">
        <v>5</v>
      </c>
      <c r="DE6" s="18">
        <v>14</v>
      </c>
      <c r="DF6" s="18">
        <v>5</v>
      </c>
      <c r="DG6" s="19">
        <v>7</v>
      </c>
      <c r="DH6" s="17">
        <v>14</v>
      </c>
      <c r="DI6" s="18">
        <v>6</v>
      </c>
      <c r="DJ6" s="18">
        <v>3</v>
      </c>
      <c r="DK6" s="18">
        <v>4</v>
      </c>
      <c r="DL6" s="19">
        <v>10</v>
      </c>
      <c r="DM6" s="36">
        <v>4</v>
      </c>
      <c r="DN6" s="18">
        <v>26</v>
      </c>
      <c r="DO6" s="18">
        <v>0</v>
      </c>
      <c r="DP6" s="34">
        <v>7</v>
      </c>
      <c r="DQ6" s="17">
        <v>15</v>
      </c>
      <c r="DR6" s="18">
        <v>5</v>
      </c>
      <c r="DS6" s="18">
        <v>13</v>
      </c>
      <c r="DT6" s="34">
        <v>4</v>
      </c>
      <c r="DU6" s="17">
        <v>6</v>
      </c>
      <c r="DV6" s="18">
        <v>11</v>
      </c>
      <c r="DW6" s="18">
        <v>14</v>
      </c>
      <c r="DX6" s="18">
        <v>1</v>
      </c>
      <c r="DY6" s="19">
        <v>5</v>
      </c>
      <c r="DZ6" s="17">
        <v>17</v>
      </c>
      <c r="EA6" s="18">
        <v>22</v>
      </c>
      <c r="EB6" s="18">
        <v>4</v>
      </c>
      <c r="EC6" s="18">
        <v>5</v>
      </c>
      <c r="ED6" s="19">
        <v>1</v>
      </c>
    </row>
    <row r="7" spans="1:134" ht="19.5" customHeight="1">
      <c r="A7" s="2" t="s">
        <v>66</v>
      </c>
      <c r="B7" s="2">
        <v>33</v>
      </c>
      <c r="C7" s="2">
        <v>10</v>
      </c>
      <c r="D7" s="2">
        <v>24</v>
      </c>
      <c r="E7" s="2">
        <v>9</v>
      </c>
      <c r="F7" s="2">
        <v>0</v>
      </c>
      <c r="G7" s="2">
        <v>0</v>
      </c>
      <c r="H7" s="2">
        <v>10</v>
      </c>
      <c r="I7" s="2">
        <v>32</v>
      </c>
      <c r="J7" s="17">
        <v>50</v>
      </c>
      <c r="K7" s="18">
        <v>20</v>
      </c>
      <c r="L7" s="18">
        <v>21</v>
      </c>
      <c r="M7" s="19">
        <v>36</v>
      </c>
      <c r="N7" s="17">
        <v>11</v>
      </c>
      <c r="O7" s="18">
        <v>8</v>
      </c>
      <c r="P7" s="18">
        <v>9</v>
      </c>
      <c r="Q7" s="19">
        <v>7</v>
      </c>
      <c r="R7" s="17">
        <v>7</v>
      </c>
      <c r="S7" s="18">
        <v>8</v>
      </c>
      <c r="T7" s="18">
        <v>2</v>
      </c>
      <c r="U7" s="18">
        <v>5</v>
      </c>
      <c r="V7" s="18">
        <v>4</v>
      </c>
      <c r="W7" s="19">
        <v>7</v>
      </c>
      <c r="X7" s="17">
        <v>1</v>
      </c>
      <c r="Y7" s="36">
        <v>6</v>
      </c>
      <c r="Z7" s="18">
        <v>3</v>
      </c>
      <c r="AA7" s="18">
        <v>5</v>
      </c>
      <c r="AB7" s="19">
        <v>7</v>
      </c>
      <c r="AC7" s="17">
        <v>3</v>
      </c>
      <c r="AD7" s="18">
        <v>4</v>
      </c>
      <c r="AE7" s="18">
        <v>8</v>
      </c>
      <c r="AF7" s="18">
        <v>4</v>
      </c>
      <c r="AG7" s="18">
        <v>3</v>
      </c>
      <c r="AH7" s="19">
        <v>20</v>
      </c>
      <c r="AI7" s="17">
        <v>10</v>
      </c>
      <c r="AJ7" s="18">
        <v>17</v>
      </c>
      <c r="AK7" s="34">
        <v>6</v>
      </c>
      <c r="AL7" s="17">
        <v>14</v>
      </c>
      <c r="AM7" s="18">
        <v>10</v>
      </c>
      <c r="AN7" s="18">
        <v>5</v>
      </c>
      <c r="AO7" s="19">
        <v>10</v>
      </c>
      <c r="AP7" s="17">
        <v>8</v>
      </c>
      <c r="AQ7" s="36">
        <v>16</v>
      </c>
      <c r="AR7" s="18">
        <v>7</v>
      </c>
      <c r="AS7" s="19">
        <v>13</v>
      </c>
      <c r="AT7" s="17">
        <v>22</v>
      </c>
      <c r="AU7" s="18">
        <v>21</v>
      </c>
      <c r="AV7" s="18">
        <v>26</v>
      </c>
      <c r="AW7" s="19">
        <v>21</v>
      </c>
      <c r="AX7" s="17">
        <v>18</v>
      </c>
      <c r="AY7" s="18">
        <v>2</v>
      </c>
      <c r="AZ7" s="18">
        <v>8</v>
      </c>
      <c r="BA7" s="18">
        <v>3</v>
      </c>
      <c r="BB7" s="19">
        <v>2</v>
      </c>
      <c r="BC7" s="17">
        <v>13</v>
      </c>
      <c r="BD7" s="18">
        <v>6</v>
      </c>
      <c r="BE7" s="18">
        <v>8</v>
      </c>
      <c r="BF7" s="18">
        <v>4</v>
      </c>
      <c r="BG7" s="19">
        <v>2</v>
      </c>
      <c r="BH7" s="17">
        <v>4</v>
      </c>
      <c r="BI7" s="18">
        <v>11</v>
      </c>
      <c r="BJ7" s="18">
        <v>6</v>
      </c>
      <c r="BK7" s="18">
        <v>6</v>
      </c>
      <c r="BL7" s="19">
        <v>6</v>
      </c>
      <c r="BM7" s="17">
        <v>16</v>
      </c>
      <c r="BN7" s="18">
        <v>8</v>
      </c>
      <c r="BO7" s="18">
        <v>6</v>
      </c>
      <c r="BP7" s="18">
        <v>1</v>
      </c>
      <c r="BQ7" s="19">
        <v>2</v>
      </c>
      <c r="BR7" s="17">
        <v>3</v>
      </c>
      <c r="BS7" s="18">
        <v>12</v>
      </c>
      <c r="BT7" s="18">
        <v>9</v>
      </c>
      <c r="BU7" s="18">
        <v>8</v>
      </c>
      <c r="BV7" s="34">
        <v>1</v>
      </c>
      <c r="BW7" s="17">
        <v>4</v>
      </c>
      <c r="BX7" s="18">
        <v>28</v>
      </c>
      <c r="BY7" s="34">
        <v>1</v>
      </c>
      <c r="BZ7" s="36">
        <v>3</v>
      </c>
      <c r="CA7" s="18">
        <v>20</v>
      </c>
      <c r="CB7" s="34">
        <v>10</v>
      </c>
      <c r="CC7" s="17">
        <v>3</v>
      </c>
      <c r="CD7" s="18">
        <v>8</v>
      </c>
      <c r="CE7" s="18">
        <v>10</v>
      </c>
      <c r="CF7" s="18">
        <v>13</v>
      </c>
      <c r="CG7" s="18">
        <v>5</v>
      </c>
      <c r="CH7" s="19">
        <v>0</v>
      </c>
      <c r="CI7" s="17">
        <v>13</v>
      </c>
      <c r="CJ7" s="18">
        <v>4</v>
      </c>
      <c r="CK7" s="18">
        <v>1</v>
      </c>
      <c r="CL7" s="18">
        <v>2</v>
      </c>
      <c r="CM7" s="18">
        <v>5</v>
      </c>
      <c r="CN7" s="19">
        <v>17</v>
      </c>
      <c r="CO7" s="17">
        <v>7</v>
      </c>
      <c r="CP7" s="18">
        <v>9</v>
      </c>
      <c r="CQ7" s="18">
        <v>3</v>
      </c>
      <c r="CR7" s="18">
        <v>0</v>
      </c>
      <c r="CS7" s="18">
        <v>8</v>
      </c>
      <c r="CT7" s="19">
        <v>6</v>
      </c>
      <c r="CU7" s="17">
        <v>6</v>
      </c>
      <c r="CV7" s="18">
        <v>12</v>
      </c>
      <c r="CW7" s="18">
        <v>9</v>
      </c>
      <c r="CX7" s="18">
        <v>3</v>
      </c>
      <c r="CY7" s="19">
        <v>12</v>
      </c>
      <c r="CZ7" s="17">
        <v>13</v>
      </c>
      <c r="DA7" s="18">
        <v>11</v>
      </c>
      <c r="DB7" s="18">
        <v>1</v>
      </c>
      <c r="DC7" s="19">
        <v>8</v>
      </c>
      <c r="DD7" s="17">
        <v>7</v>
      </c>
      <c r="DE7" s="18">
        <v>9</v>
      </c>
      <c r="DF7" s="18">
        <v>14</v>
      </c>
      <c r="DG7" s="19">
        <v>3</v>
      </c>
      <c r="DH7" s="17">
        <v>14</v>
      </c>
      <c r="DI7" s="18">
        <v>7</v>
      </c>
      <c r="DJ7" s="18">
        <v>1</v>
      </c>
      <c r="DK7" s="18">
        <v>6</v>
      </c>
      <c r="DL7" s="19">
        <v>5</v>
      </c>
      <c r="DM7" s="36">
        <v>9</v>
      </c>
      <c r="DN7" s="18">
        <v>22</v>
      </c>
      <c r="DO7" s="18">
        <v>0</v>
      </c>
      <c r="DP7" s="34">
        <v>2</v>
      </c>
      <c r="DQ7" s="17">
        <v>6</v>
      </c>
      <c r="DR7" s="18">
        <v>6</v>
      </c>
      <c r="DS7" s="18">
        <v>17</v>
      </c>
      <c r="DT7" s="34">
        <v>4</v>
      </c>
      <c r="DU7" s="17">
        <v>4</v>
      </c>
      <c r="DV7" s="18">
        <v>14</v>
      </c>
      <c r="DW7" s="18">
        <v>10</v>
      </c>
      <c r="DX7" s="18">
        <v>4</v>
      </c>
      <c r="DY7" s="19">
        <v>1</v>
      </c>
      <c r="DZ7" s="17">
        <v>20</v>
      </c>
      <c r="EA7" s="18">
        <v>16</v>
      </c>
      <c r="EB7" s="18">
        <v>2</v>
      </c>
      <c r="EC7" s="18">
        <v>6</v>
      </c>
      <c r="ED7" s="19">
        <v>0</v>
      </c>
    </row>
    <row r="8" spans="1:134" ht="19.5" customHeight="1">
      <c r="A8" s="2" t="s">
        <v>67</v>
      </c>
      <c r="B8" s="2">
        <v>51</v>
      </c>
      <c r="C8" s="2">
        <v>24</v>
      </c>
      <c r="D8" s="2">
        <v>35</v>
      </c>
      <c r="E8" s="2">
        <v>11</v>
      </c>
      <c r="F8" s="2">
        <v>4</v>
      </c>
      <c r="G8" s="2">
        <v>1</v>
      </c>
      <c r="H8" s="2">
        <v>23</v>
      </c>
      <c r="I8" s="2">
        <v>50</v>
      </c>
      <c r="J8" s="17">
        <v>88</v>
      </c>
      <c r="K8" s="18">
        <v>38</v>
      </c>
      <c r="L8" s="18">
        <v>30</v>
      </c>
      <c r="M8" s="19">
        <v>67</v>
      </c>
      <c r="N8" s="17">
        <v>9</v>
      </c>
      <c r="O8" s="18">
        <v>5</v>
      </c>
      <c r="P8" s="18">
        <v>11</v>
      </c>
      <c r="Q8" s="19">
        <v>5</v>
      </c>
      <c r="R8" s="17">
        <v>6</v>
      </c>
      <c r="S8" s="18">
        <v>2</v>
      </c>
      <c r="T8" s="18">
        <v>0</v>
      </c>
      <c r="U8" s="18">
        <v>9</v>
      </c>
      <c r="V8" s="18">
        <v>5</v>
      </c>
      <c r="W8" s="19">
        <v>29</v>
      </c>
      <c r="X8" s="17">
        <v>2</v>
      </c>
      <c r="Y8" s="36">
        <v>7</v>
      </c>
      <c r="Z8" s="18">
        <v>1</v>
      </c>
      <c r="AA8" s="18">
        <v>1</v>
      </c>
      <c r="AB8" s="19">
        <v>0</v>
      </c>
      <c r="AC8" s="17">
        <v>2</v>
      </c>
      <c r="AD8" s="18">
        <v>2</v>
      </c>
      <c r="AE8" s="18">
        <v>4</v>
      </c>
      <c r="AF8" s="18">
        <v>4</v>
      </c>
      <c r="AG8" s="18">
        <v>9</v>
      </c>
      <c r="AH8" s="19">
        <v>30</v>
      </c>
      <c r="AI8" s="17">
        <v>10</v>
      </c>
      <c r="AJ8" s="18">
        <v>28</v>
      </c>
      <c r="AK8" s="34">
        <v>13</v>
      </c>
      <c r="AL8" s="17">
        <v>41</v>
      </c>
      <c r="AM8" s="18">
        <v>7</v>
      </c>
      <c r="AN8" s="18">
        <v>3</v>
      </c>
      <c r="AO8" s="19">
        <v>10</v>
      </c>
      <c r="AP8" s="17">
        <v>19</v>
      </c>
      <c r="AQ8" s="36">
        <v>21</v>
      </c>
      <c r="AR8" s="18">
        <v>10</v>
      </c>
      <c r="AS8" s="19">
        <v>20</v>
      </c>
      <c r="AT8" s="17">
        <v>25</v>
      </c>
      <c r="AU8" s="18">
        <v>26</v>
      </c>
      <c r="AV8" s="18">
        <v>29</v>
      </c>
      <c r="AW8" s="19">
        <v>27</v>
      </c>
      <c r="AX8" s="17">
        <v>16</v>
      </c>
      <c r="AY8" s="18">
        <v>12</v>
      </c>
      <c r="AZ8" s="18">
        <v>16</v>
      </c>
      <c r="BA8" s="18">
        <v>4</v>
      </c>
      <c r="BB8" s="19">
        <v>3</v>
      </c>
      <c r="BC8" s="17">
        <v>12</v>
      </c>
      <c r="BD8" s="18">
        <v>15</v>
      </c>
      <c r="BE8" s="18">
        <v>14</v>
      </c>
      <c r="BF8" s="18">
        <v>4</v>
      </c>
      <c r="BG8" s="19">
        <v>6</v>
      </c>
      <c r="BH8" s="17">
        <v>12</v>
      </c>
      <c r="BI8" s="18">
        <v>9</v>
      </c>
      <c r="BJ8" s="18">
        <v>17</v>
      </c>
      <c r="BK8" s="18">
        <v>6</v>
      </c>
      <c r="BL8" s="19">
        <v>7</v>
      </c>
      <c r="BM8" s="17">
        <v>13</v>
      </c>
      <c r="BN8" s="18">
        <v>12</v>
      </c>
      <c r="BO8" s="18">
        <v>19</v>
      </c>
      <c r="BP8" s="18">
        <v>6</v>
      </c>
      <c r="BQ8" s="19">
        <v>1</v>
      </c>
      <c r="BR8" s="17">
        <v>3</v>
      </c>
      <c r="BS8" s="18">
        <v>28</v>
      </c>
      <c r="BT8" s="18">
        <v>7</v>
      </c>
      <c r="BU8" s="18">
        <v>14</v>
      </c>
      <c r="BV8" s="34">
        <v>0</v>
      </c>
      <c r="BW8" s="17">
        <v>13</v>
      </c>
      <c r="BX8" s="18">
        <v>34</v>
      </c>
      <c r="BY8" s="34">
        <v>4</v>
      </c>
      <c r="BZ8" s="36">
        <v>11</v>
      </c>
      <c r="CA8" s="18">
        <v>28</v>
      </c>
      <c r="CB8" s="34">
        <v>12</v>
      </c>
      <c r="CC8" s="17">
        <v>5</v>
      </c>
      <c r="CD8" s="18">
        <v>23</v>
      </c>
      <c r="CE8" s="18">
        <v>2</v>
      </c>
      <c r="CF8" s="18">
        <v>2</v>
      </c>
      <c r="CG8" s="18">
        <v>7</v>
      </c>
      <c r="CH8" s="19">
        <v>12</v>
      </c>
      <c r="CI8" s="17">
        <v>14</v>
      </c>
      <c r="CJ8" s="18">
        <v>4</v>
      </c>
      <c r="CK8" s="18">
        <v>4</v>
      </c>
      <c r="CL8" s="18">
        <v>1</v>
      </c>
      <c r="CM8" s="18">
        <v>13</v>
      </c>
      <c r="CN8" s="19">
        <v>15</v>
      </c>
      <c r="CO8" s="17">
        <v>5</v>
      </c>
      <c r="CP8" s="18">
        <v>10</v>
      </c>
      <c r="CQ8" s="18">
        <v>2</v>
      </c>
      <c r="CR8" s="18">
        <v>2</v>
      </c>
      <c r="CS8" s="18">
        <v>14</v>
      </c>
      <c r="CT8" s="19">
        <v>18</v>
      </c>
      <c r="CU8" s="17">
        <v>8</v>
      </c>
      <c r="CV8" s="18">
        <v>17</v>
      </c>
      <c r="CW8" s="18">
        <v>11</v>
      </c>
      <c r="CX8" s="18">
        <v>4</v>
      </c>
      <c r="CY8" s="19">
        <v>11</v>
      </c>
      <c r="CZ8" s="17">
        <v>18</v>
      </c>
      <c r="DA8" s="18">
        <v>11</v>
      </c>
      <c r="DB8" s="18">
        <v>5</v>
      </c>
      <c r="DC8" s="19">
        <v>6</v>
      </c>
      <c r="DD8" s="17">
        <v>10</v>
      </c>
      <c r="DE8" s="18">
        <v>13</v>
      </c>
      <c r="DF8" s="18">
        <v>9</v>
      </c>
      <c r="DG8" s="19">
        <v>8</v>
      </c>
      <c r="DH8" s="17">
        <v>16</v>
      </c>
      <c r="DI8" s="18">
        <v>12</v>
      </c>
      <c r="DJ8" s="18">
        <v>3</v>
      </c>
      <c r="DK8" s="18">
        <v>10</v>
      </c>
      <c r="DL8" s="19">
        <v>10</v>
      </c>
      <c r="DM8" s="36">
        <v>10</v>
      </c>
      <c r="DN8" s="18">
        <v>32</v>
      </c>
      <c r="DO8" s="18">
        <v>3</v>
      </c>
      <c r="DP8" s="34">
        <v>6</v>
      </c>
      <c r="DQ8" s="17">
        <v>13</v>
      </c>
      <c r="DR8" s="18">
        <v>17</v>
      </c>
      <c r="DS8" s="18">
        <v>13</v>
      </c>
      <c r="DT8" s="34">
        <v>8</v>
      </c>
      <c r="DU8" s="17">
        <v>8</v>
      </c>
      <c r="DV8" s="18">
        <v>19</v>
      </c>
      <c r="DW8" s="18">
        <v>8</v>
      </c>
      <c r="DX8" s="18">
        <v>3</v>
      </c>
      <c r="DY8" s="19">
        <v>13</v>
      </c>
      <c r="DZ8" s="17">
        <v>23</v>
      </c>
      <c r="EA8" s="18">
        <v>28</v>
      </c>
      <c r="EB8" s="18">
        <v>5</v>
      </c>
      <c r="EC8" s="18">
        <v>5</v>
      </c>
      <c r="ED8" s="19">
        <v>1</v>
      </c>
    </row>
    <row r="9" spans="1:134" ht="19.5" customHeight="1">
      <c r="A9" s="2" t="s">
        <v>68</v>
      </c>
      <c r="B9" s="2">
        <v>46</v>
      </c>
      <c r="C9" s="2">
        <v>14</v>
      </c>
      <c r="D9" s="2">
        <v>32</v>
      </c>
      <c r="E9" s="2">
        <v>11</v>
      </c>
      <c r="F9" s="2">
        <v>3</v>
      </c>
      <c r="G9" s="2">
        <v>0</v>
      </c>
      <c r="H9" s="2">
        <v>24</v>
      </c>
      <c r="I9" s="2">
        <v>39</v>
      </c>
      <c r="J9" s="17">
        <v>53</v>
      </c>
      <c r="K9" s="18">
        <v>30</v>
      </c>
      <c r="L9" s="18">
        <v>22</v>
      </c>
      <c r="M9" s="19">
        <v>43</v>
      </c>
      <c r="N9" s="17">
        <v>8</v>
      </c>
      <c r="O9" s="18">
        <v>10</v>
      </c>
      <c r="P9" s="18">
        <v>12</v>
      </c>
      <c r="Q9" s="19">
        <v>4</v>
      </c>
      <c r="R9" s="17">
        <v>7</v>
      </c>
      <c r="S9" s="18">
        <v>10</v>
      </c>
      <c r="T9" s="18">
        <v>3</v>
      </c>
      <c r="U9" s="18">
        <v>3</v>
      </c>
      <c r="V9" s="18">
        <v>6</v>
      </c>
      <c r="W9" s="19">
        <v>17</v>
      </c>
      <c r="X9" s="17">
        <v>6</v>
      </c>
      <c r="Y9" s="36">
        <v>8</v>
      </c>
      <c r="Z9" s="18">
        <v>6</v>
      </c>
      <c r="AA9" s="18">
        <v>6</v>
      </c>
      <c r="AB9" s="19">
        <v>6</v>
      </c>
      <c r="AC9" s="17">
        <v>1</v>
      </c>
      <c r="AD9" s="18">
        <v>0</v>
      </c>
      <c r="AE9" s="18">
        <v>6</v>
      </c>
      <c r="AF9" s="18">
        <v>13</v>
      </c>
      <c r="AG9" s="18">
        <v>7</v>
      </c>
      <c r="AH9" s="19">
        <v>19</v>
      </c>
      <c r="AI9" s="17">
        <v>14</v>
      </c>
      <c r="AJ9" s="18">
        <v>25</v>
      </c>
      <c r="AK9" s="34">
        <v>7</v>
      </c>
      <c r="AL9" s="17">
        <v>25</v>
      </c>
      <c r="AM9" s="18">
        <v>8</v>
      </c>
      <c r="AN9" s="18">
        <v>3</v>
      </c>
      <c r="AO9" s="19">
        <v>11</v>
      </c>
      <c r="AP9" s="17">
        <v>17</v>
      </c>
      <c r="AQ9" s="36">
        <v>25</v>
      </c>
      <c r="AR9" s="18">
        <v>12</v>
      </c>
      <c r="AS9" s="19">
        <v>12</v>
      </c>
      <c r="AT9" s="17">
        <v>21</v>
      </c>
      <c r="AU9" s="18">
        <v>23</v>
      </c>
      <c r="AV9" s="18">
        <v>24</v>
      </c>
      <c r="AW9" s="19">
        <v>27</v>
      </c>
      <c r="AX9" s="17">
        <v>22</v>
      </c>
      <c r="AY9" s="18">
        <v>11</v>
      </c>
      <c r="AZ9" s="18">
        <v>10</v>
      </c>
      <c r="BA9" s="18">
        <v>4</v>
      </c>
      <c r="BB9" s="19">
        <v>0</v>
      </c>
      <c r="BC9" s="17">
        <v>19</v>
      </c>
      <c r="BD9" s="18">
        <v>15</v>
      </c>
      <c r="BE9" s="18">
        <v>11</v>
      </c>
      <c r="BF9" s="18">
        <v>1</v>
      </c>
      <c r="BG9" s="19">
        <v>0</v>
      </c>
      <c r="BH9" s="17">
        <v>14</v>
      </c>
      <c r="BI9" s="18">
        <v>16</v>
      </c>
      <c r="BJ9" s="18">
        <v>11</v>
      </c>
      <c r="BK9" s="18">
        <v>5</v>
      </c>
      <c r="BL9" s="19">
        <v>0</v>
      </c>
      <c r="BM9" s="17">
        <v>21</v>
      </c>
      <c r="BN9" s="18">
        <v>9</v>
      </c>
      <c r="BO9" s="18">
        <v>15</v>
      </c>
      <c r="BP9" s="18">
        <v>1</v>
      </c>
      <c r="BQ9" s="19">
        <v>0</v>
      </c>
      <c r="BR9" s="17">
        <v>1</v>
      </c>
      <c r="BS9" s="18">
        <v>21</v>
      </c>
      <c r="BT9" s="18">
        <v>7</v>
      </c>
      <c r="BU9" s="18">
        <v>15</v>
      </c>
      <c r="BV9" s="34">
        <v>2</v>
      </c>
      <c r="BW9" s="17">
        <v>14</v>
      </c>
      <c r="BX9" s="18">
        <v>30</v>
      </c>
      <c r="BY9" s="34">
        <v>2</v>
      </c>
      <c r="BZ9" s="36">
        <v>12</v>
      </c>
      <c r="CA9" s="18">
        <v>29</v>
      </c>
      <c r="CB9" s="34">
        <v>5</v>
      </c>
      <c r="CC9" s="17">
        <v>8</v>
      </c>
      <c r="CD9" s="18">
        <v>18</v>
      </c>
      <c r="CE9" s="18">
        <v>16</v>
      </c>
      <c r="CF9" s="18">
        <v>2</v>
      </c>
      <c r="CG9" s="18">
        <v>8</v>
      </c>
      <c r="CH9" s="19">
        <v>0</v>
      </c>
      <c r="CI9" s="17">
        <v>12</v>
      </c>
      <c r="CJ9" s="18">
        <v>10</v>
      </c>
      <c r="CK9" s="18">
        <v>3</v>
      </c>
      <c r="CL9" s="18">
        <v>4</v>
      </c>
      <c r="CM9" s="18">
        <v>5</v>
      </c>
      <c r="CN9" s="19">
        <v>12</v>
      </c>
      <c r="CO9" s="17">
        <v>9</v>
      </c>
      <c r="CP9" s="18">
        <v>16</v>
      </c>
      <c r="CQ9" s="18">
        <v>5</v>
      </c>
      <c r="CR9" s="18">
        <v>3</v>
      </c>
      <c r="CS9" s="18">
        <v>8</v>
      </c>
      <c r="CT9" s="19">
        <v>5</v>
      </c>
      <c r="CU9" s="17">
        <v>22</v>
      </c>
      <c r="CV9" s="18">
        <v>11</v>
      </c>
      <c r="CW9" s="18">
        <v>3</v>
      </c>
      <c r="CX9" s="18">
        <v>2</v>
      </c>
      <c r="CY9" s="19">
        <v>8</v>
      </c>
      <c r="CZ9" s="17">
        <v>16</v>
      </c>
      <c r="DA9" s="18">
        <v>13</v>
      </c>
      <c r="DB9" s="18">
        <v>9</v>
      </c>
      <c r="DC9" s="19">
        <v>4</v>
      </c>
      <c r="DD9" s="17">
        <v>5</v>
      </c>
      <c r="DE9" s="18">
        <v>14</v>
      </c>
      <c r="DF9" s="18">
        <v>13</v>
      </c>
      <c r="DG9" s="19">
        <v>11</v>
      </c>
      <c r="DH9" s="17">
        <v>18</v>
      </c>
      <c r="DI9" s="18">
        <v>3</v>
      </c>
      <c r="DJ9" s="18">
        <v>12</v>
      </c>
      <c r="DK9" s="18">
        <v>10</v>
      </c>
      <c r="DL9" s="19">
        <v>3</v>
      </c>
      <c r="DM9" s="36">
        <v>13</v>
      </c>
      <c r="DN9" s="18">
        <v>30</v>
      </c>
      <c r="DO9" s="18">
        <v>3</v>
      </c>
      <c r="DP9" s="34">
        <v>0</v>
      </c>
      <c r="DQ9" s="17">
        <v>6</v>
      </c>
      <c r="DR9" s="18">
        <v>8</v>
      </c>
      <c r="DS9" s="18">
        <v>30</v>
      </c>
      <c r="DT9" s="34">
        <v>2</v>
      </c>
      <c r="DU9" s="17">
        <v>6</v>
      </c>
      <c r="DV9" s="18">
        <v>20</v>
      </c>
      <c r="DW9" s="18">
        <v>13</v>
      </c>
      <c r="DX9" s="18">
        <v>6</v>
      </c>
      <c r="DY9" s="19">
        <v>1</v>
      </c>
      <c r="DZ9" s="17">
        <v>34</v>
      </c>
      <c r="EA9" s="18">
        <v>18</v>
      </c>
      <c r="EB9" s="18">
        <v>3</v>
      </c>
      <c r="EC9" s="18">
        <v>3</v>
      </c>
      <c r="ED9" s="19">
        <v>3</v>
      </c>
    </row>
    <row r="10" spans="1:134" ht="19.5" customHeight="1">
      <c r="A10" s="2" t="s">
        <v>69</v>
      </c>
      <c r="B10" s="2">
        <v>81</v>
      </c>
      <c r="C10" s="2">
        <v>48</v>
      </c>
      <c r="D10" s="2">
        <v>56</v>
      </c>
      <c r="E10" s="2">
        <v>22</v>
      </c>
      <c r="F10" s="2">
        <v>3</v>
      </c>
      <c r="G10" s="2">
        <v>0</v>
      </c>
      <c r="H10" s="2">
        <v>32</v>
      </c>
      <c r="I10" s="2">
        <v>77</v>
      </c>
      <c r="J10" s="17">
        <v>91</v>
      </c>
      <c r="K10" s="18">
        <v>79</v>
      </c>
      <c r="L10" s="18">
        <v>50</v>
      </c>
      <c r="M10" s="19">
        <v>71</v>
      </c>
      <c r="N10" s="17">
        <v>10</v>
      </c>
      <c r="O10" s="18">
        <v>9</v>
      </c>
      <c r="P10" s="18">
        <v>11</v>
      </c>
      <c r="Q10" s="19">
        <v>9</v>
      </c>
      <c r="R10" s="17">
        <v>6</v>
      </c>
      <c r="S10" s="18">
        <v>3</v>
      </c>
      <c r="T10" s="18">
        <v>0</v>
      </c>
      <c r="U10" s="18">
        <v>10</v>
      </c>
      <c r="V10" s="18">
        <v>5</v>
      </c>
      <c r="W10" s="19">
        <v>57</v>
      </c>
      <c r="X10" s="17">
        <v>7</v>
      </c>
      <c r="Y10" s="36">
        <v>15</v>
      </c>
      <c r="Z10" s="18">
        <v>4</v>
      </c>
      <c r="AA10" s="18">
        <v>9</v>
      </c>
      <c r="AB10" s="19">
        <v>8</v>
      </c>
      <c r="AC10" s="17">
        <v>3</v>
      </c>
      <c r="AD10" s="18">
        <v>2</v>
      </c>
      <c r="AE10" s="18">
        <v>15</v>
      </c>
      <c r="AF10" s="18">
        <v>11</v>
      </c>
      <c r="AG10" s="18">
        <v>6</v>
      </c>
      <c r="AH10" s="19">
        <v>44</v>
      </c>
      <c r="AI10" s="17">
        <v>18</v>
      </c>
      <c r="AJ10" s="18">
        <v>44</v>
      </c>
      <c r="AK10" s="34">
        <v>19</v>
      </c>
      <c r="AL10" s="17">
        <v>49</v>
      </c>
      <c r="AM10" s="18">
        <v>15</v>
      </c>
      <c r="AN10" s="18">
        <v>7</v>
      </c>
      <c r="AO10" s="19">
        <v>19</v>
      </c>
      <c r="AP10" s="17">
        <v>17</v>
      </c>
      <c r="AQ10" s="36">
        <v>33</v>
      </c>
      <c r="AR10" s="18">
        <v>11</v>
      </c>
      <c r="AS10" s="19">
        <v>36</v>
      </c>
      <c r="AT10" s="17">
        <v>34</v>
      </c>
      <c r="AU10" s="18">
        <v>30</v>
      </c>
      <c r="AV10" s="18">
        <v>34</v>
      </c>
      <c r="AW10" s="19">
        <v>30</v>
      </c>
      <c r="AX10" s="17">
        <v>35</v>
      </c>
      <c r="AY10" s="18">
        <v>17</v>
      </c>
      <c r="AZ10" s="18">
        <v>16</v>
      </c>
      <c r="BA10" s="18">
        <v>6</v>
      </c>
      <c r="BB10" s="19">
        <v>7</v>
      </c>
      <c r="BC10" s="17">
        <v>31</v>
      </c>
      <c r="BD10" s="18">
        <v>11</v>
      </c>
      <c r="BE10" s="18">
        <v>18</v>
      </c>
      <c r="BF10" s="18">
        <v>7</v>
      </c>
      <c r="BG10" s="19">
        <v>18</v>
      </c>
      <c r="BH10" s="17">
        <v>24</v>
      </c>
      <c r="BI10" s="18">
        <v>17</v>
      </c>
      <c r="BJ10" s="18">
        <v>23</v>
      </c>
      <c r="BK10" s="18">
        <v>6</v>
      </c>
      <c r="BL10" s="19">
        <v>11</v>
      </c>
      <c r="BM10" s="17">
        <v>32</v>
      </c>
      <c r="BN10" s="18">
        <v>13</v>
      </c>
      <c r="BO10" s="18">
        <v>10</v>
      </c>
      <c r="BP10" s="18">
        <v>13</v>
      </c>
      <c r="BQ10" s="19">
        <v>13</v>
      </c>
      <c r="BR10" s="17">
        <v>10</v>
      </c>
      <c r="BS10" s="18">
        <v>37</v>
      </c>
      <c r="BT10" s="18">
        <v>13</v>
      </c>
      <c r="BU10" s="18">
        <v>23</v>
      </c>
      <c r="BV10" s="34">
        <v>0</v>
      </c>
      <c r="BW10" s="17">
        <v>19</v>
      </c>
      <c r="BX10" s="18">
        <v>58</v>
      </c>
      <c r="BY10" s="34">
        <v>4</v>
      </c>
      <c r="BZ10" s="36">
        <v>18</v>
      </c>
      <c r="CA10" s="18">
        <v>45</v>
      </c>
      <c r="CB10" s="34">
        <v>18</v>
      </c>
      <c r="CC10" s="17">
        <v>17</v>
      </c>
      <c r="CD10" s="18">
        <v>35</v>
      </c>
      <c r="CE10" s="18">
        <v>9</v>
      </c>
      <c r="CF10" s="18">
        <v>3</v>
      </c>
      <c r="CG10" s="18">
        <v>12</v>
      </c>
      <c r="CH10" s="19">
        <v>5</v>
      </c>
      <c r="CI10" s="17">
        <v>12</v>
      </c>
      <c r="CJ10" s="18">
        <v>4</v>
      </c>
      <c r="CK10" s="18">
        <v>1</v>
      </c>
      <c r="CL10" s="18">
        <v>3</v>
      </c>
      <c r="CM10" s="18">
        <v>18</v>
      </c>
      <c r="CN10" s="19">
        <v>43</v>
      </c>
      <c r="CO10" s="17">
        <v>11</v>
      </c>
      <c r="CP10" s="18">
        <v>17</v>
      </c>
      <c r="CQ10" s="18">
        <v>1</v>
      </c>
      <c r="CR10" s="18">
        <v>3</v>
      </c>
      <c r="CS10" s="18">
        <v>23</v>
      </c>
      <c r="CT10" s="19">
        <v>27</v>
      </c>
      <c r="CU10" s="17">
        <v>13</v>
      </c>
      <c r="CV10" s="18">
        <v>19</v>
      </c>
      <c r="CW10" s="18">
        <v>11</v>
      </c>
      <c r="CX10" s="18">
        <v>7</v>
      </c>
      <c r="CY10" s="19">
        <v>31</v>
      </c>
      <c r="CZ10" s="17">
        <v>30</v>
      </c>
      <c r="DA10" s="18">
        <v>19</v>
      </c>
      <c r="DB10" s="18">
        <v>8</v>
      </c>
      <c r="DC10" s="19">
        <v>5</v>
      </c>
      <c r="DD10" s="17">
        <v>12</v>
      </c>
      <c r="DE10" s="18">
        <v>19</v>
      </c>
      <c r="DF10" s="18">
        <v>15</v>
      </c>
      <c r="DG10" s="19">
        <v>20</v>
      </c>
      <c r="DH10" s="17">
        <v>39</v>
      </c>
      <c r="DI10" s="18">
        <v>12</v>
      </c>
      <c r="DJ10" s="18">
        <v>8</v>
      </c>
      <c r="DK10" s="18">
        <v>6</v>
      </c>
      <c r="DL10" s="19">
        <v>16</v>
      </c>
      <c r="DM10" s="36">
        <v>19</v>
      </c>
      <c r="DN10" s="18">
        <v>43</v>
      </c>
      <c r="DO10" s="18">
        <v>4</v>
      </c>
      <c r="DP10" s="34">
        <v>15</v>
      </c>
      <c r="DQ10" s="17">
        <v>24</v>
      </c>
      <c r="DR10" s="18">
        <v>15</v>
      </c>
      <c r="DS10" s="18">
        <v>32</v>
      </c>
      <c r="DT10" s="34">
        <v>10</v>
      </c>
      <c r="DU10" s="17">
        <v>10</v>
      </c>
      <c r="DV10" s="18">
        <v>30</v>
      </c>
      <c r="DW10" s="18">
        <v>20</v>
      </c>
      <c r="DX10" s="18">
        <v>5</v>
      </c>
      <c r="DY10" s="19">
        <v>16</v>
      </c>
      <c r="DZ10" s="17">
        <v>52</v>
      </c>
      <c r="EA10" s="18">
        <v>37</v>
      </c>
      <c r="EB10" s="18">
        <v>5</v>
      </c>
      <c r="EC10" s="18">
        <v>9</v>
      </c>
      <c r="ED10" s="19">
        <v>3</v>
      </c>
    </row>
    <row r="11" spans="1:134" ht="19.5" customHeight="1">
      <c r="A11" s="2" t="s">
        <v>70</v>
      </c>
      <c r="B11" s="2">
        <v>56</v>
      </c>
      <c r="C11" s="2">
        <v>29</v>
      </c>
      <c r="D11" s="2">
        <v>41</v>
      </c>
      <c r="E11" s="2">
        <v>12</v>
      </c>
      <c r="F11" s="2">
        <v>3</v>
      </c>
      <c r="G11" s="2">
        <v>0</v>
      </c>
      <c r="H11" s="2">
        <v>27</v>
      </c>
      <c r="I11" s="2">
        <v>47</v>
      </c>
      <c r="J11" s="17">
        <v>83</v>
      </c>
      <c r="K11" s="18">
        <v>38</v>
      </c>
      <c r="L11" s="18">
        <v>22</v>
      </c>
      <c r="M11" s="19">
        <v>40</v>
      </c>
      <c r="N11" s="17">
        <v>10</v>
      </c>
      <c r="O11" s="18">
        <v>9</v>
      </c>
      <c r="P11" s="18">
        <v>9</v>
      </c>
      <c r="Q11" s="19">
        <v>6</v>
      </c>
      <c r="R11" s="17">
        <v>4</v>
      </c>
      <c r="S11" s="18">
        <v>9</v>
      </c>
      <c r="T11" s="18">
        <v>1</v>
      </c>
      <c r="U11" s="18">
        <v>3</v>
      </c>
      <c r="V11" s="18">
        <v>8</v>
      </c>
      <c r="W11" s="19">
        <v>31</v>
      </c>
      <c r="X11" s="17">
        <v>14</v>
      </c>
      <c r="Y11" s="36">
        <v>13</v>
      </c>
      <c r="Z11" s="18">
        <v>9</v>
      </c>
      <c r="AA11" s="18">
        <v>14</v>
      </c>
      <c r="AB11" s="19">
        <v>11</v>
      </c>
      <c r="AC11" s="17">
        <v>8</v>
      </c>
      <c r="AD11" s="18">
        <v>5</v>
      </c>
      <c r="AE11" s="18">
        <v>19</v>
      </c>
      <c r="AF11" s="18">
        <v>6</v>
      </c>
      <c r="AG11" s="18">
        <v>8</v>
      </c>
      <c r="AH11" s="19">
        <v>28</v>
      </c>
      <c r="AI11" s="17">
        <v>11</v>
      </c>
      <c r="AJ11" s="18">
        <v>38</v>
      </c>
      <c r="AK11" s="34">
        <v>7</v>
      </c>
      <c r="AL11" s="17">
        <v>34</v>
      </c>
      <c r="AM11" s="18">
        <v>9</v>
      </c>
      <c r="AN11" s="18">
        <v>9</v>
      </c>
      <c r="AO11" s="19">
        <v>9</v>
      </c>
      <c r="AP11" s="17">
        <v>14</v>
      </c>
      <c r="AQ11" s="36">
        <v>25</v>
      </c>
      <c r="AR11" s="18">
        <v>3</v>
      </c>
      <c r="AS11" s="19">
        <v>23</v>
      </c>
      <c r="AT11" s="17">
        <v>24</v>
      </c>
      <c r="AU11" s="18">
        <v>26</v>
      </c>
      <c r="AV11" s="18">
        <v>25</v>
      </c>
      <c r="AW11" s="19">
        <v>24</v>
      </c>
      <c r="AX11" s="17">
        <v>27</v>
      </c>
      <c r="AY11" s="18">
        <v>7</v>
      </c>
      <c r="AZ11" s="18">
        <v>12</v>
      </c>
      <c r="BA11" s="18">
        <v>6</v>
      </c>
      <c r="BB11" s="19">
        <v>4</v>
      </c>
      <c r="BC11" s="17">
        <v>23</v>
      </c>
      <c r="BD11" s="18">
        <v>7</v>
      </c>
      <c r="BE11" s="18">
        <v>13</v>
      </c>
      <c r="BF11" s="18">
        <v>8</v>
      </c>
      <c r="BG11" s="19">
        <v>5</v>
      </c>
      <c r="BH11" s="17">
        <v>18</v>
      </c>
      <c r="BI11" s="18">
        <v>9</v>
      </c>
      <c r="BJ11" s="18">
        <v>14</v>
      </c>
      <c r="BK11" s="18">
        <v>10</v>
      </c>
      <c r="BL11" s="19">
        <v>5</v>
      </c>
      <c r="BM11" s="17">
        <v>24</v>
      </c>
      <c r="BN11" s="18">
        <v>7</v>
      </c>
      <c r="BO11" s="18">
        <v>14</v>
      </c>
      <c r="BP11" s="18">
        <v>7</v>
      </c>
      <c r="BQ11" s="19">
        <v>4</v>
      </c>
      <c r="BR11" s="17">
        <v>9</v>
      </c>
      <c r="BS11" s="18">
        <v>16</v>
      </c>
      <c r="BT11" s="18">
        <v>15</v>
      </c>
      <c r="BU11" s="18">
        <v>14</v>
      </c>
      <c r="BV11" s="34">
        <v>2</v>
      </c>
      <c r="BW11" s="17">
        <v>14</v>
      </c>
      <c r="BX11" s="18">
        <v>40</v>
      </c>
      <c r="BY11" s="34">
        <v>2</v>
      </c>
      <c r="BZ11" s="36">
        <v>7</v>
      </c>
      <c r="CA11" s="18">
        <v>39</v>
      </c>
      <c r="CB11" s="34">
        <v>10</v>
      </c>
      <c r="CC11" s="17">
        <v>8</v>
      </c>
      <c r="CD11" s="18">
        <v>14</v>
      </c>
      <c r="CE11" s="18">
        <v>3</v>
      </c>
      <c r="CF11" s="18">
        <v>12</v>
      </c>
      <c r="CG11" s="18">
        <v>10</v>
      </c>
      <c r="CH11" s="19">
        <v>7</v>
      </c>
      <c r="CI11" s="17">
        <v>12</v>
      </c>
      <c r="CJ11" s="18">
        <v>3</v>
      </c>
      <c r="CK11" s="18">
        <v>2</v>
      </c>
      <c r="CL11" s="18">
        <v>3</v>
      </c>
      <c r="CM11" s="18">
        <v>15</v>
      </c>
      <c r="CN11" s="19">
        <v>21</v>
      </c>
      <c r="CO11" s="17">
        <v>8</v>
      </c>
      <c r="CP11" s="18">
        <v>18</v>
      </c>
      <c r="CQ11" s="18">
        <v>1</v>
      </c>
      <c r="CR11" s="18">
        <v>5</v>
      </c>
      <c r="CS11" s="18">
        <v>17</v>
      </c>
      <c r="CT11" s="19">
        <v>7</v>
      </c>
      <c r="CU11" s="17">
        <v>15</v>
      </c>
      <c r="CV11" s="18">
        <v>10</v>
      </c>
      <c r="CW11" s="18">
        <v>7</v>
      </c>
      <c r="CX11" s="18">
        <v>0</v>
      </c>
      <c r="CY11" s="19">
        <v>24</v>
      </c>
      <c r="CZ11" s="17">
        <v>25</v>
      </c>
      <c r="DA11" s="18">
        <v>19</v>
      </c>
      <c r="DB11" s="18">
        <v>3</v>
      </c>
      <c r="DC11" s="19">
        <v>5</v>
      </c>
      <c r="DD11" s="17">
        <v>8</v>
      </c>
      <c r="DE11" s="18">
        <v>19</v>
      </c>
      <c r="DF11" s="18">
        <v>13</v>
      </c>
      <c r="DG11" s="19">
        <v>7</v>
      </c>
      <c r="DH11" s="17">
        <v>24</v>
      </c>
      <c r="DI11" s="18">
        <v>17</v>
      </c>
      <c r="DJ11" s="18">
        <v>1</v>
      </c>
      <c r="DK11" s="18">
        <v>7</v>
      </c>
      <c r="DL11" s="19">
        <v>7</v>
      </c>
      <c r="DM11" s="36">
        <v>14</v>
      </c>
      <c r="DN11" s="18">
        <v>37</v>
      </c>
      <c r="DO11" s="18">
        <v>1</v>
      </c>
      <c r="DP11" s="34">
        <v>4</v>
      </c>
      <c r="DQ11" s="17">
        <v>21</v>
      </c>
      <c r="DR11" s="18">
        <v>10</v>
      </c>
      <c r="DS11" s="18">
        <v>18</v>
      </c>
      <c r="DT11" s="34">
        <v>7</v>
      </c>
      <c r="DU11" s="17">
        <v>9</v>
      </c>
      <c r="DV11" s="18">
        <v>26</v>
      </c>
      <c r="DW11" s="18">
        <v>10</v>
      </c>
      <c r="DX11" s="18">
        <v>2</v>
      </c>
      <c r="DY11" s="19">
        <v>9</v>
      </c>
      <c r="DZ11" s="17">
        <v>36</v>
      </c>
      <c r="EA11" s="18">
        <v>20</v>
      </c>
      <c r="EB11" s="18">
        <v>2</v>
      </c>
      <c r="EC11" s="18">
        <v>7</v>
      </c>
      <c r="ED11" s="19">
        <v>1</v>
      </c>
    </row>
    <row r="12" spans="1:134" ht="19.5" customHeight="1">
      <c r="A12" s="2" t="s">
        <v>75</v>
      </c>
      <c r="B12" s="2">
        <v>96</v>
      </c>
      <c r="C12" s="2">
        <v>73</v>
      </c>
      <c r="D12" s="2">
        <v>64</v>
      </c>
      <c r="E12" s="2">
        <v>29</v>
      </c>
      <c r="F12" s="2">
        <v>0</v>
      </c>
      <c r="G12" s="2">
        <v>3</v>
      </c>
      <c r="H12" s="2">
        <v>29</v>
      </c>
      <c r="I12" s="2">
        <v>105</v>
      </c>
      <c r="J12" s="17">
        <v>102</v>
      </c>
      <c r="K12" s="18">
        <v>63</v>
      </c>
      <c r="L12" s="18">
        <v>44</v>
      </c>
      <c r="M12" s="19">
        <v>88</v>
      </c>
      <c r="N12" s="17">
        <v>23</v>
      </c>
      <c r="O12" s="18">
        <v>19</v>
      </c>
      <c r="P12" s="18">
        <v>23</v>
      </c>
      <c r="Q12" s="19">
        <v>17</v>
      </c>
      <c r="R12" s="17">
        <v>12</v>
      </c>
      <c r="S12" s="18">
        <v>9</v>
      </c>
      <c r="T12" s="18">
        <v>4</v>
      </c>
      <c r="U12" s="18">
        <v>16</v>
      </c>
      <c r="V12" s="18">
        <v>7</v>
      </c>
      <c r="W12" s="19">
        <v>48</v>
      </c>
      <c r="X12" s="17">
        <v>13</v>
      </c>
      <c r="Y12" s="36">
        <v>12</v>
      </c>
      <c r="Z12" s="18">
        <v>5</v>
      </c>
      <c r="AA12" s="18">
        <v>13</v>
      </c>
      <c r="AB12" s="19">
        <v>9</v>
      </c>
      <c r="AC12" s="17">
        <v>6</v>
      </c>
      <c r="AD12" s="18">
        <v>5</v>
      </c>
      <c r="AE12" s="18">
        <v>13</v>
      </c>
      <c r="AF12" s="18">
        <v>13</v>
      </c>
      <c r="AG12" s="18">
        <v>8</v>
      </c>
      <c r="AH12" s="19">
        <v>51</v>
      </c>
      <c r="AI12" s="17">
        <v>21</v>
      </c>
      <c r="AJ12" s="18">
        <v>52</v>
      </c>
      <c r="AK12" s="34">
        <v>23</v>
      </c>
      <c r="AL12" s="17">
        <v>65</v>
      </c>
      <c r="AM12" s="18">
        <v>20</v>
      </c>
      <c r="AN12" s="18">
        <v>9</v>
      </c>
      <c r="AO12" s="19">
        <v>16</v>
      </c>
      <c r="AP12" s="17">
        <v>16</v>
      </c>
      <c r="AQ12" s="36">
        <v>27</v>
      </c>
      <c r="AR12" s="18">
        <v>14</v>
      </c>
      <c r="AS12" s="19">
        <v>58</v>
      </c>
      <c r="AT12" s="17">
        <v>57</v>
      </c>
      <c r="AU12" s="18">
        <v>58</v>
      </c>
      <c r="AV12" s="18">
        <v>62</v>
      </c>
      <c r="AW12" s="19">
        <v>58</v>
      </c>
      <c r="AX12" s="17">
        <v>43</v>
      </c>
      <c r="AY12" s="18">
        <v>12</v>
      </c>
      <c r="AZ12" s="18">
        <v>16</v>
      </c>
      <c r="BA12" s="18">
        <v>23</v>
      </c>
      <c r="BB12" s="19">
        <v>0</v>
      </c>
      <c r="BC12" s="17">
        <v>30</v>
      </c>
      <c r="BD12" s="18">
        <v>14</v>
      </c>
      <c r="BE12" s="18">
        <v>15</v>
      </c>
      <c r="BF12" s="18">
        <v>27</v>
      </c>
      <c r="BG12" s="19">
        <v>10</v>
      </c>
      <c r="BH12" s="17">
        <v>26</v>
      </c>
      <c r="BI12" s="18">
        <v>14</v>
      </c>
      <c r="BJ12" s="18">
        <v>16</v>
      </c>
      <c r="BK12" s="18">
        <v>29</v>
      </c>
      <c r="BL12" s="19">
        <v>9</v>
      </c>
      <c r="BM12" s="17">
        <v>39</v>
      </c>
      <c r="BN12" s="18">
        <v>14</v>
      </c>
      <c r="BO12" s="18">
        <v>21</v>
      </c>
      <c r="BP12" s="18">
        <v>20</v>
      </c>
      <c r="BQ12" s="19">
        <v>2</v>
      </c>
      <c r="BR12" s="17">
        <v>16</v>
      </c>
      <c r="BS12" s="18">
        <v>38</v>
      </c>
      <c r="BT12" s="18">
        <v>15</v>
      </c>
      <c r="BU12" s="18">
        <v>28</v>
      </c>
      <c r="BV12" s="34">
        <v>0</v>
      </c>
      <c r="BW12" s="17">
        <v>31</v>
      </c>
      <c r="BX12" s="18">
        <v>63</v>
      </c>
      <c r="BY12" s="34">
        <v>2</v>
      </c>
      <c r="BZ12" s="36">
        <v>23</v>
      </c>
      <c r="CA12" s="18">
        <v>53</v>
      </c>
      <c r="CB12" s="34">
        <v>20</v>
      </c>
      <c r="CC12" s="17">
        <v>8</v>
      </c>
      <c r="CD12" s="18">
        <v>25</v>
      </c>
      <c r="CE12" s="18">
        <v>13</v>
      </c>
      <c r="CF12" s="18">
        <v>17</v>
      </c>
      <c r="CG12" s="18">
        <v>28</v>
      </c>
      <c r="CH12" s="19">
        <v>5</v>
      </c>
      <c r="CI12" s="17">
        <v>24</v>
      </c>
      <c r="CJ12" s="18">
        <v>4</v>
      </c>
      <c r="CK12" s="18">
        <v>7</v>
      </c>
      <c r="CL12" s="18">
        <v>13</v>
      </c>
      <c r="CM12" s="18">
        <v>33</v>
      </c>
      <c r="CN12" s="19">
        <v>15</v>
      </c>
      <c r="CO12" s="17">
        <v>10</v>
      </c>
      <c r="CP12" s="18">
        <v>23</v>
      </c>
      <c r="CQ12" s="18">
        <v>7</v>
      </c>
      <c r="CR12" s="18">
        <v>5</v>
      </c>
      <c r="CS12" s="18">
        <v>33</v>
      </c>
      <c r="CT12" s="19">
        <v>18</v>
      </c>
      <c r="CU12" s="17">
        <v>15</v>
      </c>
      <c r="CV12" s="18">
        <v>23</v>
      </c>
      <c r="CW12" s="18">
        <v>20</v>
      </c>
      <c r="CX12" s="18">
        <v>5</v>
      </c>
      <c r="CY12" s="19">
        <v>33</v>
      </c>
      <c r="CZ12" s="17">
        <v>39</v>
      </c>
      <c r="DA12" s="18">
        <v>20</v>
      </c>
      <c r="DB12" s="18">
        <v>5</v>
      </c>
      <c r="DC12" s="19">
        <v>9</v>
      </c>
      <c r="DD12" s="17">
        <v>12</v>
      </c>
      <c r="DE12" s="18">
        <v>33</v>
      </c>
      <c r="DF12" s="18">
        <v>21</v>
      </c>
      <c r="DG12" s="19">
        <v>13</v>
      </c>
      <c r="DH12" s="17">
        <v>34</v>
      </c>
      <c r="DI12" s="18">
        <v>20</v>
      </c>
      <c r="DJ12" s="18">
        <v>4</v>
      </c>
      <c r="DK12" s="18">
        <v>17</v>
      </c>
      <c r="DL12" s="19">
        <v>21</v>
      </c>
      <c r="DM12" s="36">
        <v>26</v>
      </c>
      <c r="DN12" s="18">
        <v>46</v>
      </c>
      <c r="DO12" s="18">
        <v>5</v>
      </c>
      <c r="DP12" s="34">
        <v>19</v>
      </c>
      <c r="DQ12" s="17">
        <v>25</v>
      </c>
      <c r="DR12" s="18">
        <v>26</v>
      </c>
      <c r="DS12" s="18">
        <v>23</v>
      </c>
      <c r="DT12" s="34">
        <v>22</v>
      </c>
      <c r="DU12" s="17">
        <v>16</v>
      </c>
      <c r="DV12" s="18">
        <v>29</v>
      </c>
      <c r="DW12" s="18">
        <v>28</v>
      </c>
      <c r="DX12" s="18">
        <v>8</v>
      </c>
      <c r="DY12" s="19">
        <v>15</v>
      </c>
      <c r="DZ12" s="17">
        <v>61</v>
      </c>
      <c r="EA12" s="18">
        <v>30</v>
      </c>
      <c r="EB12" s="18">
        <v>6</v>
      </c>
      <c r="EC12" s="18">
        <v>9</v>
      </c>
      <c r="ED12" s="19">
        <v>4</v>
      </c>
    </row>
    <row r="13" spans="1:134" ht="19.5" customHeight="1">
      <c r="A13" s="2" t="s">
        <v>71</v>
      </c>
      <c r="B13" s="2">
        <v>22</v>
      </c>
      <c r="C13" s="2">
        <v>10</v>
      </c>
      <c r="D13" s="2">
        <v>11</v>
      </c>
      <c r="E13" s="2">
        <v>7</v>
      </c>
      <c r="F13" s="2">
        <v>4</v>
      </c>
      <c r="G13" s="2">
        <v>0</v>
      </c>
      <c r="H13" s="2">
        <v>11</v>
      </c>
      <c r="I13" s="2">
        <v>26</v>
      </c>
      <c r="J13" s="17">
        <v>12</v>
      </c>
      <c r="K13" s="18">
        <v>6</v>
      </c>
      <c r="L13" s="18">
        <v>5</v>
      </c>
      <c r="M13" s="19">
        <v>10</v>
      </c>
      <c r="N13" s="17">
        <v>8</v>
      </c>
      <c r="O13" s="18">
        <v>6</v>
      </c>
      <c r="P13" s="18">
        <v>10</v>
      </c>
      <c r="Q13" s="19">
        <v>4</v>
      </c>
      <c r="R13" s="17">
        <v>5</v>
      </c>
      <c r="S13" s="18">
        <v>2</v>
      </c>
      <c r="T13" s="18">
        <v>2</v>
      </c>
      <c r="U13" s="18">
        <v>9</v>
      </c>
      <c r="V13" s="18">
        <v>0</v>
      </c>
      <c r="W13" s="19">
        <v>4</v>
      </c>
      <c r="X13" s="17">
        <v>9</v>
      </c>
      <c r="Y13" s="36">
        <v>7</v>
      </c>
      <c r="Z13" s="18">
        <v>2</v>
      </c>
      <c r="AA13" s="18">
        <v>8</v>
      </c>
      <c r="AB13" s="19">
        <v>9</v>
      </c>
      <c r="AC13" s="17">
        <v>0</v>
      </c>
      <c r="AD13" s="18">
        <v>6</v>
      </c>
      <c r="AE13" s="18">
        <v>7</v>
      </c>
      <c r="AF13" s="18">
        <v>4</v>
      </c>
      <c r="AG13" s="18">
        <v>0</v>
      </c>
      <c r="AH13" s="19">
        <v>5</v>
      </c>
      <c r="AI13" s="17">
        <v>4</v>
      </c>
      <c r="AJ13" s="18">
        <v>11</v>
      </c>
      <c r="AK13" s="34">
        <v>7</v>
      </c>
      <c r="AL13" s="17">
        <v>15</v>
      </c>
      <c r="AM13" s="18">
        <v>1</v>
      </c>
      <c r="AN13" s="18">
        <v>0</v>
      </c>
      <c r="AO13" s="19">
        <v>7</v>
      </c>
      <c r="AP13" s="17">
        <v>2</v>
      </c>
      <c r="AQ13" s="36">
        <v>2</v>
      </c>
      <c r="AR13" s="18">
        <v>1</v>
      </c>
      <c r="AS13" s="19">
        <v>14</v>
      </c>
      <c r="AT13" s="17">
        <v>3</v>
      </c>
      <c r="AU13" s="18">
        <v>4</v>
      </c>
      <c r="AV13" s="18">
        <v>3</v>
      </c>
      <c r="AW13" s="19">
        <v>1</v>
      </c>
      <c r="AX13" s="17">
        <v>5</v>
      </c>
      <c r="AY13" s="18">
        <v>3</v>
      </c>
      <c r="AZ13" s="18">
        <v>6</v>
      </c>
      <c r="BA13" s="18">
        <v>5</v>
      </c>
      <c r="BB13" s="19">
        <v>3</v>
      </c>
      <c r="BC13" s="17">
        <v>5</v>
      </c>
      <c r="BD13" s="18">
        <v>2</v>
      </c>
      <c r="BE13" s="18">
        <v>7</v>
      </c>
      <c r="BF13" s="18">
        <v>5</v>
      </c>
      <c r="BG13" s="19">
        <v>3</v>
      </c>
      <c r="BH13" s="17">
        <v>6</v>
      </c>
      <c r="BI13" s="18">
        <v>3</v>
      </c>
      <c r="BJ13" s="18">
        <v>6</v>
      </c>
      <c r="BK13" s="18">
        <v>3</v>
      </c>
      <c r="BL13" s="19">
        <v>4</v>
      </c>
      <c r="BM13" s="17">
        <v>5</v>
      </c>
      <c r="BN13" s="18">
        <v>6</v>
      </c>
      <c r="BO13" s="18">
        <v>8</v>
      </c>
      <c r="BP13" s="18">
        <v>2</v>
      </c>
      <c r="BQ13" s="19">
        <v>1</v>
      </c>
      <c r="BR13" s="17">
        <v>5</v>
      </c>
      <c r="BS13" s="18">
        <v>8</v>
      </c>
      <c r="BT13" s="18">
        <v>2</v>
      </c>
      <c r="BU13" s="18">
        <v>7</v>
      </c>
      <c r="BV13" s="34">
        <v>0</v>
      </c>
      <c r="BW13" s="17">
        <v>8</v>
      </c>
      <c r="BX13" s="18">
        <v>12</v>
      </c>
      <c r="BY13" s="34">
        <v>2</v>
      </c>
      <c r="BZ13" s="36">
        <v>6</v>
      </c>
      <c r="CA13" s="18">
        <v>7</v>
      </c>
      <c r="CB13" s="34">
        <v>9</v>
      </c>
      <c r="CC13" s="17">
        <v>5</v>
      </c>
      <c r="CD13" s="18">
        <v>7</v>
      </c>
      <c r="CE13" s="18">
        <v>3</v>
      </c>
      <c r="CF13" s="18">
        <v>0</v>
      </c>
      <c r="CG13" s="18">
        <v>4</v>
      </c>
      <c r="CH13" s="19">
        <v>3</v>
      </c>
      <c r="CI13" s="17">
        <v>9</v>
      </c>
      <c r="CJ13" s="18">
        <v>4</v>
      </c>
      <c r="CK13" s="18">
        <v>5</v>
      </c>
      <c r="CL13" s="18">
        <v>0</v>
      </c>
      <c r="CM13" s="18">
        <v>2</v>
      </c>
      <c r="CN13" s="19">
        <v>2</v>
      </c>
      <c r="CO13" s="17">
        <v>8</v>
      </c>
      <c r="CP13" s="18">
        <v>13</v>
      </c>
      <c r="CQ13" s="18">
        <v>2</v>
      </c>
      <c r="CR13" s="18">
        <v>0</v>
      </c>
      <c r="CS13" s="18">
        <v>1</v>
      </c>
      <c r="CT13" s="19">
        <v>0</v>
      </c>
      <c r="CU13" s="17">
        <v>4</v>
      </c>
      <c r="CV13" s="18">
        <v>2</v>
      </c>
      <c r="CW13" s="18">
        <v>3</v>
      </c>
      <c r="CX13" s="18">
        <v>2</v>
      </c>
      <c r="CY13" s="19">
        <v>11</v>
      </c>
      <c r="CZ13" s="17">
        <v>8</v>
      </c>
      <c r="DA13" s="18">
        <v>3</v>
      </c>
      <c r="DB13" s="18">
        <v>0</v>
      </c>
      <c r="DC13" s="19">
        <v>6</v>
      </c>
      <c r="DD13" s="17">
        <v>7</v>
      </c>
      <c r="DE13" s="18">
        <v>4</v>
      </c>
      <c r="DF13" s="18">
        <v>5</v>
      </c>
      <c r="DG13" s="19">
        <v>0</v>
      </c>
      <c r="DH13" s="17">
        <v>5</v>
      </c>
      <c r="DI13" s="18">
        <v>12</v>
      </c>
      <c r="DJ13" s="18">
        <v>2</v>
      </c>
      <c r="DK13" s="18">
        <v>1</v>
      </c>
      <c r="DL13" s="19">
        <v>2</v>
      </c>
      <c r="DM13" s="36">
        <v>4</v>
      </c>
      <c r="DN13" s="18">
        <v>14</v>
      </c>
      <c r="DO13" s="18">
        <v>2</v>
      </c>
      <c r="DP13" s="34">
        <v>2</v>
      </c>
      <c r="DQ13" s="17">
        <v>15</v>
      </c>
      <c r="DR13" s="18">
        <v>4</v>
      </c>
      <c r="DS13" s="18">
        <v>4</v>
      </c>
      <c r="DT13" s="34">
        <v>0</v>
      </c>
      <c r="DU13" s="17">
        <v>7</v>
      </c>
      <c r="DV13" s="18">
        <v>11</v>
      </c>
      <c r="DW13" s="18">
        <v>3</v>
      </c>
      <c r="DX13" s="18">
        <v>1</v>
      </c>
      <c r="DY13" s="19">
        <v>0</v>
      </c>
      <c r="DZ13" s="17">
        <v>8</v>
      </c>
      <c r="EA13" s="18">
        <v>16</v>
      </c>
      <c r="EB13" s="18">
        <v>1</v>
      </c>
      <c r="EC13" s="18">
        <v>0</v>
      </c>
      <c r="ED13" s="19">
        <v>2</v>
      </c>
    </row>
    <row r="14" spans="1:134" ht="19.5" customHeight="1">
      <c r="A14" s="2" t="s">
        <v>72</v>
      </c>
      <c r="B14" s="2">
        <v>65</v>
      </c>
      <c r="C14" s="2">
        <v>13</v>
      </c>
      <c r="D14" s="2">
        <v>34</v>
      </c>
      <c r="E14" s="2">
        <v>22</v>
      </c>
      <c r="F14" s="2">
        <v>5</v>
      </c>
      <c r="G14" s="2">
        <v>0</v>
      </c>
      <c r="H14" s="2">
        <v>33</v>
      </c>
      <c r="I14" s="2">
        <v>60</v>
      </c>
      <c r="J14" s="17">
        <v>108</v>
      </c>
      <c r="K14" s="18">
        <v>59</v>
      </c>
      <c r="L14" s="18">
        <v>38</v>
      </c>
      <c r="M14" s="19">
        <v>64</v>
      </c>
      <c r="N14" s="17">
        <v>15</v>
      </c>
      <c r="O14" s="18">
        <v>10</v>
      </c>
      <c r="P14" s="18">
        <v>13</v>
      </c>
      <c r="Q14" s="19">
        <v>7</v>
      </c>
      <c r="R14" s="17">
        <v>7</v>
      </c>
      <c r="S14" s="18">
        <v>3</v>
      </c>
      <c r="T14" s="18">
        <v>3</v>
      </c>
      <c r="U14" s="18">
        <v>7</v>
      </c>
      <c r="V14" s="18">
        <v>6</v>
      </c>
      <c r="W14" s="19">
        <v>39</v>
      </c>
      <c r="X14" s="17">
        <v>12</v>
      </c>
      <c r="Y14" s="36">
        <v>16</v>
      </c>
      <c r="Z14" s="18">
        <v>9</v>
      </c>
      <c r="AA14" s="18">
        <v>13</v>
      </c>
      <c r="AB14" s="19">
        <v>10</v>
      </c>
      <c r="AC14" s="17">
        <v>8</v>
      </c>
      <c r="AD14" s="18">
        <v>6</v>
      </c>
      <c r="AE14" s="18">
        <v>11</v>
      </c>
      <c r="AF14" s="18">
        <v>13</v>
      </c>
      <c r="AG14" s="18">
        <v>6</v>
      </c>
      <c r="AH14" s="19">
        <v>21</v>
      </c>
      <c r="AI14" s="17">
        <v>17</v>
      </c>
      <c r="AJ14" s="18">
        <v>35</v>
      </c>
      <c r="AK14" s="34">
        <v>13</v>
      </c>
      <c r="AL14" s="17">
        <v>37</v>
      </c>
      <c r="AM14" s="18">
        <v>17</v>
      </c>
      <c r="AN14" s="18">
        <v>11</v>
      </c>
      <c r="AO14" s="19">
        <v>19</v>
      </c>
      <c r="AP14" s="17">
        <v>10</v>
      </c>
      <c r="AQ14" s="36">
        <v>30</v>
      </c>
      <c r="AR14" s="18">
        <v>13</v>
      </c>
      <c r="AS14" s="19">
        <v>29</v>
      </c>
      <c r="AT14" s="17">
        <v>21</v>
      </c>
      <c r="AU14" s="18">
        <v>26</v>
      </c>
      <c r="AV14" s="18">
        <v>26</v>
      </c>
      <c r="AW14" s="19">
        <v>21</v>
      </c>
      <c r="AX14" s="17">
        <v>31</v>
      </c>
      <c r="AY14" s="18">
        <v>9</v>
      </c>
      <c r="AZ14" s="18">
        <v>16</v>
      </c>
      <c r="BA14" s="18">
        <v>3</v>
      </c>
      <c r="BB14" s="19">
        <v>6</v>
      </c>
      <c r="BC14" s="17">
        <v>24</v>
      </c>
      <c r="BD14" s="18">
        <v>13</v>
      </c>
      <c r="BE14" s="18">
        <v>17</v>
      </c>
      <c r="BF14" s="18">
        <v>5</v>
      </c>
      <c r="BG14" s="19">
        <v>6</v>
      </c>
      <c r="BH14" s="17">
        <v>24</v>
      </c>
      <c r="BI14" s="18">
        <v>8</v>
      </c>
      <c r="BJ14" s="18">
        <v>22</v>
      </c>
      <c r="BK14" s="18">
        <v>5</v>
      </c>
      <c r="BL14" s="19">
        <v>6</v>
      </c>
      <c r="BM14" s="17">
        <v>30</v>
      </c>
      <c r="BN14" s="18">
        <v>11</v>
      </c>
      <c r="BO14" s="18">
        <v>14</v>
      </c>
      <c r="BP14" s="18">
        <v>3</v>
      </c>
      <c r="BQ14" s="19">
        <v>7</v>
      </c>
      <c r="BR14" s="17">
        <v>3</v>
      </c>
      <c r="BS14" s="18">
        <v>23</v>
      </c>
      <c r="BT14" s="18">
        <v>18</v>
      </c>
      <c r="BU14" s="18">
        <v>19</v>
      </c>
      <c r="BV14" s="34">
        <v>2</v>
      </c>
      <c r="BW14" s="17">
        <v>18</v>
      </c>
      <c r="BX14" s="18">
        <v>43</v>
      </c>
      <c r="BY14" s="34">
        <v>4</v>
      </c>
      <c r="BZ14" s="36">
        <v>13</v>
      </c>
      <c r="CA14" s="18">
        <v>38</v>
      </c>
      <c r="CB14" s="34">
        <v>14</v>
      </c>
      <c r="CC14" s="17">
        <v>17</v>
      </c>
      <c r="CD14" s="18">
        <v>35</v>
      </c>
      <c r="CE14" s="18">
        <v>4</v>
      </c>
      <c r="CF14" s="18">
        <v>2</v>
      </c>
      <c r="CG14" s="18">
        <v>11</v>
      </c>
      <c r="CH14" s="19">
        <v>0</v>
      </c>
      <c r="CI14" s="17">
        <v>19</v>
      </c>
      <c r="CJ14" s="18">
        <v>7</v>
      </c>
      <c r="CK14" s="18">
        <v>7</v>
      </c>
      <c r="CL14" s="18">
        <v>3</v>
      </c>
      <c r="CM14" s="18">
        <v>9</v>
      </c>
      <c r="CN14" s="19">
        <v>20</v>
      </c>
      <c r="CO14" s="17">
        <v>15</v>
      </c>
      <c r="CP14" s="18">
        <v>24</v>
      </c>
      <c r="CQ14" s="18">
        <v>2</v>
      </c>
      <c r="CR14" s="18">
        <v>4</v>
      </c>
      <c r="CS14" s="18">
        <v>18</v>
      </c>
      <c r="CT14" s="19">
        <v>0</v>
      </c>
      <c r="CU14" s="17">
        <v>11</v>
      </c>
      <c r="CV14" s="18">
        <v>18</v>
      </c>
      <c r="CW14" s="18">
        <v>8</v>
      </c>
      <c r="CX14" s="18">
        <v>5</v>
      </c>
      <c r="CY14" s="19">
        <v>23</v>
      </c>
      <c r="CZ14" s="17">
        <v>28</v>
      </c>
      <c r="DA14" s="18">
        <v>20</v>
      </c>
      <c r="DB14" s="18">
        <v>2</v>
      </c>
      <c r="DC14" s="19">
        <v>7</v>
      </c>
      <c r="DD14" s="17">
        <v>12</v>
      </c>
      <c r="DE14" s="18">
        <v>21</v>
      </c>
      <c r="DF14" s="18">
        <v>8</v>
      </c>
      <c r="DG14" s="19">
        <v>12</v>
      </c>
      <c r="DH14" s="17">
        <v>20</v>
      </c>
      <c r="DI14" s="18">
        <v>16</v>
      </c>
      <c r="DJ14" s="18">
        <v>5</v>
      </c>
      <c r="DK14" s="18">
        <v>12</v>
      </c>
      <c r="DL14" s="19">
        <v>12</v>
      </c>
      <c r="DM14" s="36">
        <v>10</v>
      </c>
      <c r="DN14" s="18">
        <v>43</v>
      </c>
      <c r="DO14" s="18">
        <v>2</v>
      </c>
      <c r="DP14" s="34">
        <v>10</v>
      </c>
      <c r="DQ14" s="17">
        <v>24</v>
      </c>
      <c r="DR14" s="18">
        <v>13</v>
      </c>
      <c r="DS14" s="18">
        <v>20</v>
      </c>
      <c r="DT14" s="34">
        <v>8</v>
      </c>
      <c r="DU14" s="17">
        <v>11</v>
      </c>
      <c r="DV14" s="18">
        <v>23</v>
      </c>
      <c r="DW14" s="18">
        <v>11</v>
      </c>
      <c r="DX14" s="18">
        <v>6</v>
      </c>
      <c r="DY14" s="19">
        <v>14</v>
      </c>
      <c r="DZ14" s="17">
        <v>34</v>
      </c>
      <c r="EA14" s="18">
        <v>25</v>
      </c>
      <c r="EB14" s="18">
        <v>5</v>
      </c>
      <c r="EC14" s="18">
        <v>4</v>
      </c>
      <c r="ED14" s="19">
        <v>4</v>
      </c>
    </row>
    <row r="15" spans="1:134" ht="19.5" customHeight="1">
      <c r="A15" s="2" t="s">
        <v>73</v>
      </c>
      <c r="B15" s="2">
        <v>85</v>
      </c>
      <c r="C15" s="2">
        <v>38</v>
      </c>
      <c r="D15" s="2">
        <v>55</v>
      </c>
      <c r="E15" s="2">
        <v>25</v>
      </c>
      <c r="F15" s="2">
        <v>4</v>
      </c>
      <c r="G15" s="2">
        <v>1</v>
      </c>
      <c r="H15" s="2">
        <v>28</v>
      </c>
      <c r="I15" s="2">
        <v>93</v>
      </c>
      <c r="J15" s="17">
        <v>88</v>
      </c>
      <c r="K15" s="18">
        <v>71</v>
      </c>
      <c r="L15" s="18">
        <v>35</v>
      </c>
      <c r="M15" s="19">
        <v>40</v>
      </c>
      <c r="N15" s="17">
        <v>25</v>
      </c>
      <c r="O15" s="18">
        <v>23</v>
      </c>
      <c r="P15" s="18">
        <v>25</v>
      </c>
      <c r="Q15" s="19">
        <v>7</v>
      </c>
      <c r="R15" s="17">
        <v>12</v>
      </c>
      <c r="S15" s="18">
        <v>15</v>
      </c>
      <c r="T15" s="18">
        <v>7</v>
      </c>
      <c r="U15" s="18">
        <v>18</v>
      </c>
      <c r="V15" s="18">
        <v>12</v>
      </c>
      <c r="W15" s="19">
        <v>21</v>
      </c>
      <c r="X15" s="17">
        <v>16</v>
      </c>
      <c r="Y15" s="36">
        <v>17</v>
      </c>
      <c r="Z15" s="18">
        <v>14</v>
      </c>
      <c r="AA15" s="18">
        <v>18</v>
      </c>
      <c r="AB15" s="19">
        <v>13</v>
      </c>
      <c r="AC15" s="17">
        <v>6</v>
      </c>
      <c r="AD15" s="18">
        <v>3</v>
      </c>
      <c r="AE15" s="18">
        <v>13</v>
      </c>
      <c r="AF15" s="18">
        <v>16</v>
      </c>
      <c r="AG15" s="18">
        <v>13</v>
      </c>
      <c r="AH15" s="19">
        <v>34</v>
      </c>
      <c r="AI15" s="17">
        <v>17</v>
      </c>
      <c r="AJ15" s="18">
        <v>58</v>
      </c>
      <c r="AK15" s="34">
        <v>10</v>
      </c>
      <c r="AL15" s="23">
        <v>87</v>
      </c>
      <c r="AM15" s="27">
        <v>22</v>
      </c>
      <c r="AN15" s="27">
        <v>16</v>
      </c>
      <c r="AO15" s="28">
        <v>12</v>
      </c>
      <c r="AP15" s="26">
        <v>26</v>
      </c>
      <c r="AQ15" s="37">
        <v>54</v>
      </c>
      <c r="AR15" s="27">
        <v>25</v>
      </c>
      <c r="AS15" s="28">
        <v>43</v>
      </c>
      <c r="AT15" s="26">
        <v>45</v>
      </c>
      <c r="AU15" s="27">
        <v>38</v>
      </c>
      <c r="AV15" s="27">
        <v>42</v>
      </c>
      <c r="AW15" s="28">
        <v>31</v>
      </c>
      <c r="AX15" s="26">
        <v>36</v>
      </c>
      <c r="AY15" s="27">
        <v>15</v>
      </c>
      <c r="AZ15" s="27">
        <v>24</v>
      </c>
      <c r="BA15" s="27">
        <v>10</v>
      </c>
      <c r="BB15" s="19">
        <v>0</v>
      </c>
      <c r="BC15" s="17">
        <v>32</v>
      </c>
      <c r="BD15" s="18">
        <v>12</v>
      </c>
      <c r="BE15" s="18">
        <v>29</v>
      </c>
      <c r="BF15" s="18">
        <v>12</v>
      </c>
      <c r="BG15" s="19">
        <v>0</v>
      </c>
      <c r="BH15" s="17">
        <v>27</v>
      </c>
      <c r="BI15" s="18">
        <v>9</v>
      </c>
      <c r="BJ15" s="18">
        <v>32</v>
      </c>
      <c r="BK15" s="18">
        <v>16</v>
      </c>
      <c r="BL15" s="19">
        <v>1</v>
      </c>
      <c r="BM15" s="17">
        <v>36</v>
      </c>
      <c r="BN15" s="18">
        <v>13</v>
      </c>
      <c r="BO15" s="18">
        <v>22</v>
      </c>
      <c r="BP15" s="18">
        <v>11</v>
      </c>
      <c r="BQ15" s="19">
        <v>5</v>
      </c>
      <c r="BR15" s="17">
        <v>11</v>
      </c>
      <c r="BS15" s="18">
        <v>32</v>
      </c>
      <c r="BT15" s="18">
        <v>13</v>
      </c>
      <c r="BU15" s="18">
        <v>26</v>
      </c>
      <c r="BV15" s="34">
        <v>3</v>
      </c>
      <c r="BW15" s="17">
        <v>20</v>
      </c>
      <c r="BX15" s="18">
        <v>62</v>
      </c>
      <c r="BY15" s="34">
        <v>3</v>
      </c>
      <c r="BZ15" s="36">
        <v>18</v>
      </c>
      <c r="CA15" s="18">
        <v>52</v>
      </c>
      <c r="CB15" s="34">
        <v>15</v>
      </c>
      <c r="CC15" s="17">
        <v>7</v>
      </c>
      <c r="CD15" s="18">
        <v>23</v>
      </c>
      <c r="CE15" s="18">
        <v>10</v>
      </c>
      <c r="CF15" s="18">
        <v>19</v>
      </c>
      <c r="CG15" s="18">
        <v>20</v>
      </c>
      <c r="CH15" s="19">
        <v>6</v>
      </c>
      <c r="CI15" s="17">
        <v>28</v>
      </c>
      <c r="CJ15" s="18">
        <v>16</v>
      </c>
      <c r="CK15" s="18">
        <v>8</v>
      </c>
      <c r="CL15" s="18">
        <v>2</v>
      </c>
      <c r="CM15" s="18">
        <v>21</v>
      </c>
      <c r="CN15" s="19">
        <v>10</v>
      </c>
      <c r="CO15" s="17">
        <v>12</v>
      </c>
      <c r="CP15" s="18">
        <v>22</v>
      </c>
      <c r="CQ15" s="18">
        <v>4</v>
      </c>
      <c r="CR15" s="18">
        <v>2</v>
      </c>
      <c r="CS15" s="18">
        <v>34</v>
      </c>
      <c r="CT15" s="19">
        <v>11</v>
      </c>
      <c r="CU15" s="17">
        <v>19</v>
      </c>
      <c r="CV15" s="18">
        <v>22</v>
      </c>
      <c r="CW15" s="18">
        <v>13</v>
      </c>
      <c r="CX15" s="18">
        <v>2</v>
      </c>
      <c r="CY15" s="19">
        <v>29</v>
      </c>
      <c r="CZ15" s="17">
        <v>32</v>
      </c>
      <c r="DA15" s="18">
        <v>26</v>
      </c>
      <c r="DB15" s="18">
        <v>9</v>
      </c>
      <c r="DC15" s="19">
        <v>9</v>
      </c>
      <c r="DD15" s="17">
        <v>9</v>
      </c>
      <c r="DE15" s="18">
        <v>21</v>
      </c>
      <c r="DF15" s="18">
        <v>27</v>
      </c>
      <c r="DG15" s="19">
        <v>17</v>
      </c>
      <c r="DH15" s="17">
        <v>38</v>
      </c>
      <c r="DI15" s="18">
        <v>20</v>
      </c>
      <c r="DJ15" s="18">
        <v>9</v>
      </c>
      <c r="DK15" s="18">
        <v>5</v>
      </c>
      <c r="DL15" s="19">
        <v>13</v>
      </c>
      <c r="DM15" s="36">
        <v>21</v>
      </c>
      <c r="DN15" s="18">
        <v>55</v>
      </c>
      <c r="DO15" s="18">
        <v>1</v>
      </c>
      <c r="DP15" s="34">
        <v>8</v>
      </c>
      <c r="DQ15" s="17">
        <v>21</v>
      </c>
      <c r="DR15" s="18">
        <v>12</v>
      </c>
      <c r="DS15" s="18">
        <v>46</v>
      </c>
      <c r="DT15" s="34">
        <v>6</v>
      </c>
      <c r="DU15" s="17">
        <v>10</v>
      </c>
      <c r="DV15" s="18">
        <v>32</v>
      </c>
      <c r="DW15" s="18">
        <v>21</v>
      </c>
      <c r="DX15" s="18">
        <v>3</v>
      </c>
      <c r="DY15" s="19">
        <v>19</v>
      </c>
      <c r="DZ15" s="17">
        <v>44</v>
      </c>
      <c r="EA15" s="18">
        <v>41</v>
      </c>
      <c r="EB15" s="18">
        <v>3</v>
      </c>
      <c r="EC15" s="18">
        <v>6</v>
      </c>
      <c r="ED15" s="19">
        <v>7</v>
      </c>
    </row>
    <row r="16" spans="1:134" ht="19.5" customHeight="1" thickBot="1">
      <c r="A16" s="25" t="s">
        <v>74</v>
      </c>
      <c r="B16" s="25">
        <v>14</v>
      </c>
      <c r="C16" s="25">
        <v>25</v>
      </c>
      <c r="D16" s="25">
        <v>12</v>
      </c>
      <c r="E16" s="25">
        <v>2</v>
      </c>
      <c r="F16" s="25">
        <v>0</v>
      </c>
      <c r="G16" s="25">
        <v>0</v>
      </c>
      <c r="H16" s="25">
        <v>16</v>
      </c>
      <c r="I16" s="25"/>
      <c r="J16" s="26">
        <v>16</v>
      </c>
      <c r="K16" s="27">
        <v>30</v>
      </c>
      <c r="L16" s="27">
        <v>16</v>
      </c>
      <c r="M16" s="28">
        <v>21</v>
      </c>
      <c r="N16" s="42"/>
      <c r="O16" s="20"/>
      <c r="P16" s="20"/>
      <c r="Q16" s="21"/>
      <c r="R16" s="26"/>
      <c r="S16" s="27"/>
      <c r="T16" s="27"/>
      <c r="U16" s="27"/>
      <c r="V16" s="27"/>
      <c r="W16" s="28"/>
      <c r="X16" s="42"/>
      <c r="Y16" s="43"/>
      <c r="Z16" s="20"/>
      <c r="AA16" s="20"/>
      <c r="AB16" s="21"/>
      <c r="AC16" s="26"/>
      <c r="AD16" s="27"/>
      <c r="AE16" s="33"/>
      <c r="AF16" s="27"/>
      <c r="AG16" s="27"/>
      <c r="AH16" s="28"/>
      <c r="AI16" s="26">
        <v>1</v>
      </c>
      <c r="AJ16" s="20">
        <v>10</v>
      </c>
      <c r="AK16" s="39">
        <v>3</v>
      </c>
      <c r="AL16" s="23">
        <v>12</v>
      </c>
      <c r="AM16" s="20">
        <v>1</v>
      </c>
      <c r="AN16" s="20">
        <v>1</v>
      </c>
      <c r="AO16" s="21">
        <v>2</v>
      </c>
      <c r="AP16" s="42">
        <v>0</v>
      </c>
      <c r="AQ16" s="43">
        <v>0</v>
      </c>
      <c r="AR16" s="20">
        <v>0</v>
      </c>
      <c r="AS16" s="21">
        <v>14</v>
      </c>
      <c r="AT16" s="42">
        <v>4</v>
      </c>
      <c r="AU16" s="20">
        <v>3</v>
      </c>
      <c r="AV16" s="20">
        <v>3</v>
      </c>
      <c r="AW16" s="21">
        <v>4</v>
      </c>
      <c r="AX16" s="26">
        <v>12</v>
      </c>
      <c r="AY16" s="27">
        <v>1</v>
      </c>
      <c r="AZ16" s="27">
        <v>2</v>
      </c>
      <c r="BA16" s="27">
        <v>2</v>
      </c>
      <c r="BB16" s="28">
        <v>0</v>
      </c>
      <c r="BC16" s="26">
        <v>7</v>
      </c>
      <c r="BD16" s="27">
        <v>1</v>
      </c>
      <c r="BE16" s="27">
        <v>1</v>
      </c>
      <c r="BF16" s="27">
        <v>5</v>
      </c>
      <c r="BG16" s="28">
        <v>0</v>
      </c>
      <c r="BH16" s="26">
        <v>7</v>
      </c>
      <c r="BI16" s="27">
        <v>1</v>
      </c>
      <c r="BJ16" s="27">
        <v>2</v>
      </c>
      <c r="BK16" s="27">
        <v>4</v>
      </c>
      <c r="BL16" s="28">
        <v>0</v>
      </c>
      <c r="BM16" s="26">
        <v>7</v>
      </c>
      <c r="BN16" s="27">
        <v>1</v>
      </c>
      <c r="BO16" s="27">
        <v>1</v>
      </c>
      <c r="BP16" s="27">
        <v>5</v>
      </c>
      <c r="BQ16" s="28">
        <v>0</v>
      </c>
      <c r="BR16" s="26">
        <v>2</v>
      </c>
      <c r="BS16" s="27">
        <v>7</v>
      </c>
      <c r="BT16" s="27">
        <v>3</v>
      </c>
      <c r="BU16" s="20">
        <v>4</v>
      </c>
      <c r="BV16" s="39">
        <v>0</v>
      </c>
      <c r="BW16" s="26">
        <v>1</v>
      </c>
      <c r="BX16" s="27">
        <v>13</v>
      </c>
      <c r="BY16" s="39">
        <v>0</v>
      </c>
      <c r="BZ16" s="37">
        <v>0</v>
      </c>
      <c r="CA16" s="20">
        <v>14</v>
      </c>
      <c r="CB16" s="39">
        <v>0</v>
      </c>
      <c r="CC16" s="26">
        <v>5</v>
      </c>
      <c r="CD16" s="27">
        <v>4</v>
      </c>
      <c r="CE16" s="27">
        <v>1</v>
      </c>
      <c r="CF16" s="27">
        <v>0</v>
      </c>
      <c r="CG16" s="27">
        <v>2</v>
      </c>
      <c r="CH16" s="28">
        <v>2</v>
      </c>
      <c r="CI16" s="26">
        <v>4</v>
      </c>
      <c r="CJ16" s="27">
        <v>0</v>
      </c>
      <c r="CK16" s="27">
        <v>0</v>
      </c>
      <c r="CL16" s="27">
        <v>0</v>
      </c>
      <c r="CM16" s="27">
        <v>3</v>
      </c>
      <c r="CN16" s="28">
        <v>7</v>
      </c>
      <c r="CO16" s="26">
        <v>4</v>
      </c>
      <c r="CP16" s="27">
        <v>3</v>
      </c>
      <c r="CQ16" s="27">
        <v>0</v>
      </c>
      <c r="CR16" s="27">
        <v>0</v>
      </c>
      <c r="CS16" s="27">
        <v>5</v>
      </c>
      <c r="CT16" s="28">
        <v>2</v>
      </c>
      <c r="CU16" s="26">
        <v>5</v>
      </c>
      <c r="CV16" s="27">
        <v>1</v>
      </c>
      <c r="CW16" s="27">
        <v>2</v>
      </c>
      <c r="CX16" s="27">
        <v>0</v>
      </c>
      <c r="CY16" s="28">
        <v>6</v>
      </c>
      <c r="CZ16" s="26">
        <v>9</v>
      </c>
      <c r="DA16" s="27">
        <v>3</v>
      </c>
      <c r="DB16" s="27">
        <v>0</v>
      </c>
      <c r="DC16" s="28">
        <v>1</v>
      </c>
      <c r="DD16" s="26">
        <v>1</v>
      </c>
      <c r="DE16" s="27">
        <v>8</v>
      </c>
      <c r="DF16" s="27">
        <v>3</v>
      </c>
      <c r="DG16" s="28">
        <v>1</v>
      </c>
      <c r="DH16" s="26">
        <v>6</v>
      </c>
      <c r="DI16" s="27">
        <v>2</v>
      </c>
      <c r="DJ16" s="27">
        <v>3</v>
      </c>
      <c r="DK16" s="27">
        <v>1</v>
      </c>
      <c r="DL16" s="21">
        <v>2</v>
      </c>
      <c r="DM16" s="37">
        <v>7</v>
      </c>
      <c r="DN16" s="27">
        <v>6</v>
      </c>
      <c r="DO16" s="20">
        <v>0</v>
      </c>
      <c r="DP16" s="39">
        <v>1</v>
      </c>
      <c r="DQ16" s="26">
        <v>6</v>
      </c>
      <c r="DR16" s="27">
        <v>4</v>
      </c>
      <c r="DS16" s="20">
        <v>4</v>
      </c>
      <c r="DT16" s="39">
        <v>0</v>
      </c>
      <c r="DU16" s="26">
        <v>1</v>
      </c>
      <c r="DV16" s="27">
        <v>7</v>
      </c>
      <c r="DW16" s="27">
        <v>2</v>
      </c>
      <c r="DX16" s="27">
        <v>1</v>
      </c>
      <c r="DY16" s="28">
        <v>3</v>
      </c>
      <c r="DZ16" s="26">
        <v>7</v>
      </c>
      <c r="EA16" s="27">
        <v>3</v>
      </c>
      <c r="EB16" s="27">
        <v>2</v>
      </c>
      <c r="EC16" s="27">
        <v>0</v>
      </c>
      <c r="ED16" s="28">
        <v>0</v>
      </c>
    </row>
    <row r="17" spans="1:134" ht="16.5" thickBot="1" thickTop="1">
      <c r="A17" s="29" t="s">
        <v>76</v>
      </c>
      <c r="B17" s="30">
        <f>SUM(B5:B16)</f>
        <v>703</v>
      </c>
      <c r="C17" s="30">
        <f>SUM(C5:C16)</f>
        <v>338</v>
      </c>
      <c r="D17" s="30">
        <f>SUM(D5:D16)</f>
        <v>464</v>
      </c>
      <c r="E17" s="30">
        <f>SUM(E5:E16)</f>
        <v>193</v>
      </c>
      <c r="F17" s="30">
        <f>SUM(F5:F16)</f>
        <v>35</v>
      </c>
      <c r="G17" s="30">
        <f>SUM(G5:G16)</f>
        <v>6</v>
      </c>
      <c r="H17" s="30">
        <f aca="true" t="shared" si="0" ref="H17:CS17">SUM(H5:H16)</f>
        <v>305</v>
      </c>
      <c r="I17" s="30">
        <f t="shared" si="0"/>
        <v>674</v>
      </c>
      <c r="J17" s="30">
        <f t="shared" si="0"/>
        <v>860</v>
      </c>
      <c r="K17" s="30">
        <f t="shared" si="0"/>
        <v>494</v>
      </c>
      <c r="L17" s="30">
        <f t="shared" si="0"/>
        <v>337</v>
      </c>
      <c r="M17" s="30">
        <f t="shared" si="0"/>
        <v>634</v>
      </c>
      <c r="N17" s="30">
        <f t="shared" si="0"/>
        <v>153</v>
      </c>
      <c r="O17" s="30">
        <f t="shared" si="0"/>
        <v>129</v>
      </c>
      <c r="P17" s="30">
        <f t="shared" si="0"/>
        <v>160</v>
      </c>
      <c r="Q17" s="30">
        <f t="shared" si="0"/>
        <v>91</v>
      </c>
      <c r="R17" s="30">
        <f t="shared" si="0"/>
        <v>91</v>
      </c>
      <c r="S17" s="30">
        <f t="shared" si="0"/>
        <v>85</v>
      </c>
      <c r="T17" s="30">
        <f t="shared" si="0"/>
        <v>27</v>
      </c>
      <c r="U17" s="30">
        <f t="shared" si="0"/>
        <v>105</v>
      </c>
      <c r="V17" s="30">
        <f t="shared" si="0"/>
        <v>68</v>
      </c>
      <c r="W17" s="30">
        <f t="shared" si="0"/>
        <v>313</v>
      </c>
      <c r="X17" s="30">
        <f t="shared" si="0"/>
        <v>96</v>
      </c>
      <c r="Y17" s="30">
        <f t="shared" si="0"/>
        <v>129</v>
      </c>
      <c r="Z17" s="30">
        <f t="shared" si="0"/>
        <v>65</v>
      </c>
      <c r="AA17" s="30">
        <f t="shared" si="0"/>
        <v>115</v>
      </c>
      <c r="AB17" s="30">
        <f t="shared" si="0"/>
        <v>86</v>
      </c>
      <c r="AC17" s="30">
        <f t="shared" si="0"/>
        <v>46</v>
      </c>
      <c r="AD17" s="30">
        <f t="shared" si="0"/>
        <v>38</v>
      </c>
      <c r="AE17" s="30">
        <f t="shared" si="0"/>
        <v>119</v>
      </c>
      <c r="AF17" s="30">
        <f t="shared" si="0"/>
        <v>108</v>
      </c>
      <c r="AG17" s="30">
        <f t="shared" si="0"/>
        <v>83</v>
      </c>
      <c r="AH17" s="30">
        <f t="shared" si="0"/>
        <v>322</v>
      </c>
      <c r="AI17" s="30">
        <f t="shared" si="0"/>
        <v>167</v>
      </c>
      <c r="AJ17" s="30">
        <f>SUM(AJ5:AJ16)</f>
        <v>399</v>
      </c>
      <c r="AK17" s="30">
        <f t="shared" si="0"/>
        <v>137</v>
      </c>
      <c r="AL17" s="30">
        <f t="shared" si="0"/>
        <v>468</v>
      </c>
      <c r="AM17" s="30">
        <f t="shared" si="0"/>
        <v>144</v>
      </c>
      <c r="AN17" s="30">
        <f t="shared" si="0"/>
        <v>78</v>
      </c>
      <c r="AO17" s="30">
        <f t="shared" si="0"/>
        <v>146</v>
      </c>
      <c r="AP17" s="30">
        <f t="shared" si="0"/>
        <v>158</v>
      </c>
      <c r="AQ17" s="30">
        <f t="shared" si="0"/>
        <v>293</v>
      </c>
      <c r="AR17" s="30">
        <f t="shared" si="0"/>
        <v>122</v>
      </c>
      <c r="AS17" s="30">
        <f t="shared" si="0"/>
        <v>321</v>
      </c>
      <c r="AT17" s="30">
        <f t="shared" si="0"/>
        <v>318</v>
      </c>
      <c r="AU17" s="30">
        <f t="shared" si="0"/>
        <v>326</v>
      </c>
      <c r="AV17" s="30">
        <f t="shared" si="0"/>
        <v>348</v>
      </c>
      <c r="AW17" s="30">
        <f t="shared" si="0"/>
        <v>315</v>
      </c>
      <c r="AX17" s="30">
        <f t="shared" si="0"/>
        <v>318</v>
      </c>
      <c r="AY17" s="30">
        <f t="shared" si="0"/>
        <v>102</v>
      </c>
      <c r="AZ17" s="30">
        <f t="shared" si="0"/>
        <v>156</v>
      </c>
      <c r="BA17" s="30">
        <f t="shared" si="0"/>
        <v>85</v>
      </c>
      <c r="BB17" s="30">
        <f t="shared" si="0"/>
        <v>44</v>
      </c>
      <c r="BC17" s="30">
        <f t="shared" si="0"/>
        <v>251</v>
      </c>
      <c r="BD17" s="30">
        <f t="shared" si="0"/>
        <v>112</v>
      </c>
      <c r="BE17" s="30">
        <f t="shared" si="0"/>
        <v>172</v>
      </c>
      <c r="BF17" s="30">
        <f t="shared" si="0"/>
        <v>99</v>
      </c>
      <c r="BG17" s="30">
        <f t="shared" si="0"/>
        <v>73</v>
      </c>
      <c r="BH17" s="30">
        <f t="shared" si="0"/>
        <v>211</v>
      </c>
      <c r="BI17" s="30">
        <f t="shared" si="0"/>
        <v>113</v>
      </c>
      <c r="BJ17" s="30">
        <f t="shared" si="0"/>
        <v>187</v>
      </c>
      <c r="BK17" s="30">
        <f t="shared" si="0"/>
        <v>116</v>
      </c>
      <c r="BL17" s="30">
        <f t="shared" si="0"/>
        <v>74</v>
      </c>
      <c r="BM17" s="30">
        <f t="shared" si="0"/>
        <v>285</v>
      </c>
      <c r="BN17" s="30">
        <f t="shared" si="0"/>
        <v>122</v>
      </c>
      <c r="BO17" s="30">
        <f t="shared" si="0"/>
        <v>162</v>
      </c>
      <c r="BP17" s="30">
        <f t="shared" si="0"/>
        <v>82</v>
      </c>
      <c r="BQ17" s="30">
        <f t="shared" si="0"/>
        <v>56</v>
      </c>
      <c r="BR17" s="30">
        <f t="shared" si="0"/>
        <v>75</v>
      </c>
      <c r="BS17" s="30">
        <f t="shared" si="0"/>
        <v>284</v>
      </c>
      <c r="BT17" s="30">
        <f t="shared" si="0"/>
        <v>132</v>
      </c>
      <c r="BU17" s="30">
        <f t="shared" si="0"/>
        <v>200</v>
      </c>
      <c r="BV17" s="30">
        <f t="shared" si="0"/>
        <v>18</v>
      </c>
      <c r="BW17" s="30">
        <f t="shared" si="0"/>
        <v>181</v>
      </c>
      <c r="BX17" s="30">
        <f t="shared" si="0"/>
        <v>492</v>
      </c>
      <c r="BY17" s="40">
        <f t="shared" si="0"/>
        <v>30</v>
      </c>
      <c r="BZ17" s="30">
        <f t="shared" si="0"/>
        <v>134</v>
      </c>
      <c r="CA17" s="30">
        <f t="shared" si="0"/>
        <v>431</v>
      </c>
      <c r="CB17" s="40">
        <f t="shared" si="0"/>
        <v>138</v>
      </c>
      <c r="CC17" s="30">
        <f t="shared" si="0"/>
        <v>100</v>
      </c>
      <c r="CD17" s="30">
        <f t="shared" si="0"/>
        <v>252</v>
      </c>
      <c r="CE17" s="30">
        <f t="shared" si="0"/>
        <v>96</v>
      </c>
      <c r="CF17" s="30">
        <f t="shared" si="0"/>
        <v>82</v>
      </c>
      <c r="CG17" s="30">
        <f t="shared" si="0"/>
        <v>139</v>
      </c>
      <c r="CH17" s="30">
        <f t="shared" si="0"/>
        <v>48</v>
      </c>
      <c r="CI17" s="30">
        <f t="shared" si="0"/>
        <v>203</v>
      </c>
      <c r="CJ17" s="30">
        <f t="shared" si="0"/>
        <v>73</v>
      </c>
      <c r="CK17" s="30">
        <f t="shared" si="0"/>
        <v>46</v>
      </c>
      <c r="CL17" s="30">
        <f t="shared" si="0"/>
        <v>35</v>
      </c>
      <c r="CM17" s="30">
        <f t="shared" si="0"/>
        <v>156</v>
      </c>
      <c r="CN17" s="30">
        <f t="shared" si="0"/>
        <v>199</v>
      </c>
      <c r="CO17" s="30">
        <f t="shared" si="0"/>
        <v>116</v>
      </c>
      <c r="CP17" s="30">
        <f t="shared" si="0"/>
        <v>200</v>
      </c>
      <c r="CQ17" s="30">
        <f t="shared" si="0"/>
        <v>32</v>
      </c>
      <c r="CR17" s="30">
        <f t="shared" si="0"/>
        <v>27</v>
      </c>
      <c r="CS17" s="30">
        <f t="shared" si="0"/>
        <v>205</v>
      </c>
      <c r="CT17" s="30">
        <f aca="true" t="shared" si="1" ref="CT17:ED17">SUM(CT5:CT16)</f>
        <v>124</v>
      </c>
      <c r="CU17" s="30">
        <f t="shared" si="1"/>
        <v>148</v>
      </c>
      <c r="CV17" s="30">
        <f t="shared" si="1"/>
        <v>186</v>
      </c>
      <c r="CW17" s="30">
        <f t="shared" si="1"/>
        <v>110</v>
      </c>
      <c r="CX17" s="30">
        <f t="shared" si="1"/>
        <v>36</v>
      </c>
      <c r="CY17" s="30">
        <f t="shared" si="1"/>
        <v>230</v>
      </c>
      <c r="CZ17" s="30">
        <f t="shared" si="1"/>
        <v>289</v>
      </c>
      <c r="DA17" s="30">
        <f t="shared" si="1"/>
        <v>180</v>
      </c>
      <c r="DB17" s="30">
        <f t="shared" si="1"/>
        <v>56</v>
      </c>
      <c r="DC17" s="30">
        <f t="shared" si="1"/>
        <v>69</v>
      </c>
      <c r="DD17" s="30">
        <f t="shared" si="1"/>
        <v>111</v>
      </c>
      <c r="DE17" s="30">
        <f t="shared" si="1"/>
        <v>207</v>
      </c>
      <c r="DF17" s="30">
        <f t="shared" si="1"/>
        <v>152</v>
      </c>
      <c r="DG17" s="30">
        <f t="shared" si="1"/>
        <v>117</v>
      </c>
      <c r="DH17" s="30">
        <f t="shared" si="1"/>
        <v>274</v>
      </c>
      <c r="DI17" s="30">
        <f t="shared" si="1"/>
        <v>150</v>
      </c>
      <c r="DJ17" s="30">
        <f t="shared" si="1"/>
        <v>59</v>
      </c>
      <c r="DK17" s="30">
        <f t="shared" si="1"/>
        <v>96</v>
      </c>
      <c r="DL17" s="30">
        <f t="shared" si="1"/>
        <v>124</v>
      </c>
      <c r="DM17" s="30">
        <f t="shared" si="1"/>
        <v>167</v>
      </c>
      <c r="DN17" s="30">
        <f t="shared" si="1"/>
        <v>414</v>
      </c>
      <c r="DO17" s="30">
        <f t="shared" si="1"/>
        <v>22</v>
      </c>
      <c r="DP17" s="30">
        <f t="shared" si="1"/>
        <v>100</v>
      </c>
      <c r="DQ17" s="30">
        <f t="shared" si="1"/>
        <v>212</v>
      </c>
      <c r="DR17" s="30">
        <f t="shared" si="1"/>
        <v>146</v>
      </c>
      <c r="DS17" s="30">
        <f t="shared" si="1"/>
        <v>264</v>
      </c>
      <c r="DT17" s="30">
        <f t="shared" si="1"/>
        <v>82</v>
      </c>
      <c r="DU17" s="30">
        <f t="shared" si="1"/>
        <v>107</v>
      </c>
      <c r="DV17" s="30">
        <f t="shared" si="1"/>
        <v>260</v>
      </c>
      <c r="DW17" s="30">
        <f t="shared" si="1"/>
        <v>175</v>
      </c>
      <c r="DX17" s="30">
        <f t="shared" si="1"/>
        <v>47</v>
      </c>
      <c r="DY17" s="30">
        <f t="shared" si="1"/>
        <v>114</v>
      </c>
      <c r="DZ17" s="30">
        <f t="shared" si="1"/>
        <v>394</v>
      </c>
      <c r="EA17" s="30">
        <f t="shared" si="1"/>
        <v>311</v>
      </c>
      <c r="EB17" s="30">
        <f t="shared" si="1"/>
        <v>44</v>
      </c>
      <c r="EC17" s="30">
        <f t="shared" si="1"/>
        <v>65</v>
      </c>
      <c r="ED17" s="30">
        <f t="shared" si="1"/>
        <v>32</v>
      </c>
    </row>
    <row r="18" spans="1:134" ht="15.75" thickTop="1">
      <c r="A18" s="1"/>
      <c r="B18" s="46">
        <f>J27+SUM(B17/1041)</f>
        <v>0.675312199807877</v>
      </c>
      <c r="C18" s="46">
        <f>K27+SUM(C17/1041)</f>
        <v>0.32468780019212296</v>
      </c>
      <c r="D18" s="46"/>
      <c r="E18" s="46"/>
      <c r="F18" s="46"/>
      <c r="G18" s="46"/>
      <c r="H18" s="46">
        <f>L27+SUM(H17/984)</f>
        <v>0.3099593495934959</v>
      </c>
      <c r="I18" s="46">
        <f>M27+SUM(I17/984)</f>
        <v>0.6849593495934959</v>
      </c>
      <c r="J18" s="46">
        <f>R27+SUM(J17/2325)</f>
        <v>0.36989247311827955</v>
      </c>
      <c r="K18" s="46">
        <f>S27+SUM(K17/2325)</f>
        <v>0.21247311827956988</v>
      </c>
      <c r="L18" s="46">
        <f>T27+SUM(L17/2325)</f>
        <v>0.1449462365591398</v>
      </c>
      <c r="M18" s="46">
        <f>U27+SUM(M17/2325)</f>
        <v>0.27268817204301077</v>
      </c>
      <c r="N18" s="46">
        <f>V27+SUM(N17/533)</f>
        <v>0.2870544090056285</v>
      </c>
      <c r="O18" s="46">
        <f>W27+SUM(O17/533)</f>
        <v>0.24202626641651032</v>
      </c>
      <c r="P18" s="46">
        <f>X27+SUM(P17/533)</f>
        <v>0.300187617260788</v>
      </c>
      <c r="Q18" s="46">
        <f>Y27+SUM(Q17/533)</f>
        <v>0.17073170731707318</v>
      </c>
      <c r="R18" s="46">
        <f>V27+SUM(R17/689)</f>
        <v>0.1320754716981132</v>
      </c>
      <c r="S18" s="46">
        <f>W27+SUM(S17/689)</f>
        <v>0.12336719883889695</v>
      </c>
      <c r="T18" s="46">
        <f>AC27+SUM(T17/689)</f>
        <v>0.03918722786647315</v>
      </c>
      <c r="U18" s="46">
        <f>AD27+SUM(U17/689)</f>
        <v>0.15239477503628446</v>
      </c>
      <c r="V18" s="46">
        <f>AE27+SUM(V17/689)</f>
        <v>0.09869375907111756</v>
      </c>
      <c r="W18" s="46">
        <f>AF27+SUM(W17/689)</f>
        <v>0.45428156748911463</v>
      </c>
      <c r="X18" s="46">
        <f>AF27+SUM(X17/491)</f>
        <v>0.1955193482688391</v>
      </c>
      <c r="Y18" s="46">
        <f>AG27+SUM(Y17/491)</f>
        <v>0.26272912423625255</v>
      </c>
      <c r="Z18" s="46">
        <f>AH27+SUM(Z17/491)</f>
        <v>0.13238289205702647</v>
      </c>
      <c r="AA18" s="46">
        <f>AI27+SUM(AA17/491)</f>
        <v>0.23421588594704684</v>
      </c>
      <c r="AB18" s="46">
        <f>AJ27+SUM(AB17/491)</f>
        <v>0.17515274949083504</v>
      </c>
      <c r="AC18" s="46">
        <f>AG27+SUM(AC17/716)</f>
        <v>0.06424581005586592</v>
      </c>
      <c r="AD18" s="46">
        <f>AH27+SUM(AD17/716)</f>
        <v>0.05307262569832402</v>
      </c>
      <c r="AE18" s="46">
        <f>AI27+SUM(AE17/716)</f>
        <v>0.16620111731843576</v>
      </c>
      <c r="AF18" s="46">
        <f>AJ27+SUM(AF17/716)</f>
        <v>0.15083798882681565</v>
      </c>
      <c r="AG18" s="46">
        <f>AK27+SUM(AG17/716)</f>
        <v>0.11592178770949721</v>
      </c>
      <c r="AH18" s="46">
        <f>AL27+SUM(AH17/716)</f>
        <v>0.44972067039106145</v>
      </c>
      <c r="AI18" s="46">
        <f>AM27+SUM(AI17/703)</f>
        <v>0.2375533428165007</v>
      </c>
      <c r="AJ18" s="46">
        <f>AN27+SUM(AJ17/703)</f>
        <v>0.5675675675675675</v>
      </c>
      <c r="AK18" s="46">
        <f>AO27+SUM(AK17/703)</f>
        <v>0.19487908961593173</v>
      </c>
      <c r="AL18" s="47">
        <f>AP27+SUM(AL17/836)</f>
        <v>0.5598086124401914</v>
      </c>
      <c r="AM18" s="47">
        <f>AQ27+SUM(AM17/836)</f>
        <v>0.1722488038277512</v>
      </c>
      <c r="AN18" s="47">
        <f>AR27+SUM(AN17/836)</f>
        <v>0.09330143540669857</v>
      </c>
      <c r="AO18" s="47">
        <f>AS27+SUM(AO17/836)</f>
        <v>0.17464114832535885</v>
      </c>
      <c r="AP18" s="47">
        <f>AX27+SUM(AP17/894)</f>
        <v>0.1767337807606264</v>
      </c>
      <c r="AQ18" s="47">
        <f>AY27+SUM(AQ17/894)</f>
        <v>0.3277404921700224</v>
      </c>
      <c r="AR18" s="47">
        <f>AZ27+SUM(AR17/894)</f>
        <v>0.13646532438478748</v>
      </c>
      <c r="AS18" s="47">
        <f>BA27+SUM(AS17/894)</f>
        <v>0.35906040268456374</v>
      </c>
      <c r="AT18" s="47">
        <f>BB27+SUM(AT17/1307)</f>
        <v>0.2433052792654935</v>
      </c>
      <c r="AU18" s="47">
        <f>BC27+SUM(AU17/1307)</f>
        <v>0.24942616679418517</v>
      </c>
      <c r="AV18" s="47">
        <f>BD27+SUM(AV17/1307)</f>
        <v>0.2662586074980872</v>
      </c>
      <c r="AW18" s="47">
        <f>BE27+SUM(AW17/1307)</f>
        <v>0.2410099464422341</v>
      </c>
      <c r="AX18" s="46">
        <f>BB27+SUM(AX17/705)</f>
        <v>0.451063829787234</v>
      </c>
      <c r="AY18" s="46">
        <f>BC27+SUM(AY17/705)</f>
        <v>0.14468085106382977</v>
      </c>
      <c r="AZ18" s="46">
        <f>BD27+SUM(AZ17/705)</f>
        <v>0.22127659574468084</v>
      </c>
      <c r="BA18" s="46">
        <f>BE27+SUM(BA17/705)</f>
        <v>0.12056737588652482</v>
      </c>
      <c r="BB18" s="46">
        <f>BF27+SUM(BB17/705)</f>
        <v>0.062411347517730496</v>
      </c>
      <c r="BC18" s="46">
        <f>BG27+SUM(BC17/707)</f>
        <v>0.355021216407355</v>
      </c>
      <c r="BD18" s="46">
        <f>BH27+SUM(BD17/707)</f>
        <v>0.15841584158415842</v>
      </c>
      <c r="BE18" s="46">
        <f>BI27+SUM(BE17/707)</f>
        <v>0.24328147100424327</v>
      </c>
      <c r="BF18" s="46">
        <f>BJ27+SUM(BF17/707)</f>
        <v>0.14002828854314003</v>
      </c>
      <c r="BG18" s="46">
        <f>BK27+SUM(BG17/707)</f>
        <v>0.10325318246110325</v>
      </c>
      <c r="BH18" s="46">
        <f>BL27+SUM(BH17/701)</f>
        <v>0.30099857346647646</v>
      </c>
      <c r="BI18" s="46">
        <f>BM27+SUM(BI17/701)</f>
        <v>0.16119828815977175</v>
      </c>
      <c r="BJ18" s="46">
        <f>BN27+SUM(BJ17/701)</f>
        <v>0.26676176890156916</v>
      </c>
      <c r="BK18" s="46">
        <f>BO27+SUM(BK17/701)</f>
        <v>0.16547788873038516</v>
      </c>
      <c r="BL18" s="46">
        <f>BP27+SUM(BL17/701)</f>
        <v>0.10556348074179743</v>
      </c>
      <c r="BM18" s="46">
        <f>BQ27+SUM(BM17/707)</f>
        <v>0.4031117397454031</v>
      </c>
      <c r="BN18" s="46">
        <f>BR27+SUM(BN17/707)</f>
        <v>0.17256011315417255</v>
      </c>
      <c r="BO18" s="46">
        <f>BS27+SUM(BO17/707)</f>
        <v>0.22913719943422914</v>
      </c>
      <c r="BP18" s="46">
        <f>BT27+SUM(BP17/707)</f>
        <v>0.11598302687411598</v>
      </c>
      <c r="BQ18" s="46">
        <f>BU27+SUM(BQ17/707)</f>
        <v>0.07920792079207921</v>
      </c>
      <c r="BR18" s="46">
        <f>BV27+SUM(BR17/709)</f>
        <v>0.10578279266572638</v>
      </c>
      <c r="BS18" s="46">
        <f aca="true" t="shared" si="2" ref="BS18:BY18">BW27+SUM(BS17/709)</f>
        <v>0.4005641748942172</v>
      </c>
      <c r="BT18" s="46">
        <f t="shared" si="2"/>
        <v>0.1861777150916784</v>
      </c>
      <c r="BU18" s="46">
        <f t="shared" si="2"/>
        <v>0.2820874471086037</v>
      </c>
      <c r="BV18" s="46">
        <f t="shared" si="2"/>
        <v>0.02538787023977433</v>
      </c>
      <c r="BW18" s="46">
        <f t="shared" si="2"/>
        <v>0.2552891396332863</v>
      </c>
      <c r="BX18" s="46">
        <f t="shared" si="2"/>
        <v>0.693935119887165</v>
      </c>
      <c r="BY18" s="46">
        <f t="shared" si="2"/>
        <v>0.04231311706629055</v>
      </c>
      <c r="BZ18" s="46">
        <f>CD27+SUM(BZ17/703)</f>
        <v>0.1906116642958748</v>
      </c>
      <c r="CA18" s="46">
        <f>CE27+SUM(CA17/703)</f>
        <v>0.6130867709815079</v>
      </c>
      <c r="CB18" s="46">
        <f>CF27+SUM(CB17/703)</f>
        <v>0.19630156472261737</v>
      </c>
      <c r="CC18" s="46">
        <f>CG27+SUM(CC17/717)</f>
        <v>0.1394700139470014</v>
      </c>
      <c r="CD18" s="46">
        <f>CH27+SUM(CD17/717)</f>
        <v>0.3514644351464435</v>
      </c>
      <c r="CE18" s="46">
        <f>CI27+SUM(CE17/717)</f>
        <v>0.13389121338912133</v>
      </c>
      <c r="CF18" s="46">
        <f>CJ27+SUM(CF17/717)</f>
        <v>0.11436541143654114</v>
      </c>
      <c r="CG18" s="46">
        <f>CK27+SUM(CG17/717)</f>
        <v>0.19386331938633194</v>
      </c>
      <c r="CH18" s="46">
        <f>CL27+SUM(CH17/717)</f>
        <v>0.06694560669456066</v>
      </c>
      <c r="CI18" s="46">
        <f>CM27+SUM(CI17/712)</f>
        <v>0.2851123595505618</v>
      </c>
      <c r="CJ18" s="46">
        <f>CN27+SUM(CJ17/712)</f>
        <v>0.10252808988764045</v>
      </c>
      <c r="CK18" s="46">
        <f>CO27+SUM(CK17/712)</f>
        <v>0.06460674157303371</v>
      </c>
      <c r="CL18" s="46">
        <f>CP27+SUM(CL17/712)</f>
        <v>0.04915730337078652</v>
      </c>
      <c r="CM18" s="46">
        <f>CQ27+SUM(CM17/712)</f>
        <v>0.21910112359550563</v>
      </c>
      <c r="CN18" s="46">
        <f>CR27+SUM(CN17/712)</f>
        <v>0.2794943820224719</v>
      </c>
      <c r="CO18" s="46">
        <f>CS27+SUM(CO17/704)</f>
        <v>0.16477272727272727</v>
      </c>
      <c r="CP18" s="46">
        <f>CT27+SUM(CP17/704)</f>
        <v>0.2840909090909091</v>
      </c>
      <c r="CQ18" s="46">
        <f>CU27+SUM(CQ17/704)</f>
        <v>0.045454545454545456</v>
      </c>
      <c r="CR18" s="46">
        <f>CV27+SUM(CR17/704)</f>
        <v>0.03835227272727273</v>
      </c>
      <c r="CS18" s="46">
        <f>CW27+SUM(CS17/704)</f>
        <v>0.2911931818181818</v>
      </c>
      <c r="CT18" s="46">
        <f>CX27+SUM(CT17/704)</f>
        <v>0.17613636363636365</v>
      </c>
      <c r="CU18" s="46">
        <f>CY27+SUM(CU17/710)</f>
        <v>0.2084507042253521</v>
      </c>
      <c r="CV18" s="46">
        <f>CZ27+SUM(CV17/710)</f>
        <v>0.2619718309859155</v>
      </c>
      <c r="CW18" s="46">
        <f>DA27+SUM(CW17/710)</f>
        <v>0.15492957746478872</v>
      </c>
      <c r="CX18" s="46">
        <f>DB27+SUM(CX17/710)</f>
        <v>0.05070422535211268</v>
      </c>
      <c r="CY18" s="46">
        <f>DC27+SUM(CY17/710)</f>
        <v>0.323943661971831</v>
      </c>
      <c r="CZ18" s="46">
        <f>DD27+SUM(CZ17/594)</f>
        <v>0.48653198653198654</v>
      </c>
      <c r="DA18" s="46">
        <f>DE27+SUM(DA17/594)</f>
        <v>0.30303030303030304</v>
      </c>
      <c r="DB18" s="46">
        <f>DF27+SUM(DB17/594)</f>
        <v>0.09427609427609428</v>
      </c>
      <c r="DC18" s="46">
        <f>DG27+SUM(DC17/594)</f>
        <v>0.11616161616161616</v>
      </c>
      <c r="DD18" s="46">
        <f>DH27+SUM(DD17/587)</f>
        <v>0.1890971039182283</v>
      </c>
      <c r="DE18" s="46">
        <f>DI27+SUM(DE17/587)</f>
        <v>0.3526405451448041</v>
      </c>
      <c r="DF18" s="46">
        <f>DJ27+SUM(DF17/587)</f>
        <v>0.25894378194207834</v>
      </c>
      <c r="DG18" s="46">
        <f>DK27+SUM(DG17/587)</f>
        <v>0.19931856899488926</v>
      </c>
      <c r="DH18" s="46">
        <f>DL27+SUM(DH17/703)</f>
        <v>0.38975817923186346</v>
      </c>
      <c r="DI18" s="46">
        <f>DM27+SUM(DI17/703)</f>
        <v>0.21337126600284495</v>
      </c>
      <c r="DJ18" s="46">
        <f>DN27+SUM(DJ17/703)</f>
        <v>0.08392603129445235</v>
      </c>
      <c r="DK18" s="46">
        <f>DO27+SUM(DK17/703)</f>
        <v>0.13655761024182078</v>
      </c>
      <c r="DL18" s="46">
        <f>DP27+SUM(DL17/703)</f>
        <v>0.1763869132290185</v>
      </c>
      <c r="DM18" s="46">
        <f>DQ27+SUM(DM17/703)</f>
        <v>0.2375533428165007</v>
      </c>
      <c r="DN18" s="46">
        <f>DR27+SUM(DN17/703)</f>
        <v>0.5889046941678521</v>
      </c>
      <c r="DO18" s="46">
        <f>DS27+SUM(DO17/703)</f>
        <v>0.031294452347083924</v>
      </c>
      <c r="DP18" s="46">
        <f>DT27+SUM(DP17/703)</f>
        <v>0.1422475106685633</v>
      </c>
      <c r="DQ18" s="46">
        <f>DU27+SUM(DQ17/704)</f>
        <v>0.30113636363636365</v>
      </c>
      <c r="DR18" s="46">
        <f>DV27+SUM(DR17/704)</f>
        <v>0.20738636363636365</v>
      </c>
      <c r="DS18" s="46">
        <f>DW27+SUM(DS17/704)</f>
        <v>0.375</v>
      </c>
      <c r="DT18" s="46">
        <f>DX27+SUM(DT17/704)</f>
        <v>0.11647727272727272</v>
      </c>
      <c r="DU18" s="46">
        <f>DY27+SUM(DU17/703)</f>
        <v>0.15220483641536273</v>
      </c>
      <c r="DV18" s="46">
        <f>DZ27+SUM(DV17/703)</f>
        <v>0.36984352773826457</v>
      </c>
      <c r="DW18" s="46">
        <f>EA27+SUM(DW17/703)</f>
        <v>0.24893314366998578</v>
      </c>
      <c r="DX18" s="46">
        <f>EB27+SUM(DX17/703)</f>
        <v>0.06685633001422475</v>
      </c>
      <c r="DY18" s="46">
        <f>EC27+SUM(DY17/703)</f>
        <v>0.16216216216216217</v>
      </c>
      <c r="DZ18" s="46">
        <f>ED27+SUM(DZ17/846)</f>
        <v>0.4657210401891253</v>
      </c>
      <c r="EA18" s="46">
        <f>EE27+SUM(EA17/846)</f>
        <v>0.367612293144208</v>
      </c>
      <c r="EB18" s="46">
        <f>EF27+SUM(EB17/846)</f>
        <v>0.05200945626477541</v>
      </c>
      <c r="EC18" s="46">
        <f>EG27+SUM(EC17/846)</f>
        <v>0.0768321513002364</v>
      </c>
      <c r="ED18" s="46">
        <f>EH27+SUM(ED17/846)</f>
        <v>0.037825059101654845</v>
      </c>
    </row>
    <row r="19" spans="1:10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AX19" s="71">
        <f>SUM(AX18:AZ18)</f>
        <v>0.8170212765957446</v>
      </c>
      <c r="AY19" s="72"/>
      <c r="AZ19" s="72"/>
      <c r="BC19" s="71">
        <f>SUM(BC18:BE18)</f>
        <v>0.7567185289957566</v>
      </c>
      <c r="BD19" s="72"/>
      <c r="BE19" s="72"/>
      <c r="BH19" s="71">
        <f>SUM(BH18:BJ18)</f>
        <v>0.7289586305278173</v>
      </c>
      <c r="BI19" s="72"/>
      <c r="BJ19" s="72"/>
      <c r="BM19" s="71">
        <f>SUM(BM18:BO18)</f>
        <v>0.8048090523338048</v>
      </c>
      <c r="BN19" s="72"/>
      <c r="BO19" s="72"/>
      <c r="BR19" s="71">
        <f>SUM(BR18+BS18)</f>
        <v>0.5063469675599436</v>
      </c>
      <c r="BS19" s="72"/>
      <c r="BT19" s="71">
        <f>SUM(BT18+BU18)</f>
        <v>0.4682651622002821</v>
      </c>
      <c r="BU19" s="72"/>
      <c r="CB19" s="44"/>
      <c r="CC19" s="1"/>
      <c r="CD19" s="1"/>
      <c r="CE19" s="1"/>
      <c r="CF19" s="1"/>
      <c r="CI19" s="1"/>
      <c r="CJ19" s="1"/>
      <c r="CK19" s="1"/>
      <c r="CL19" s="1"/>
      <c r="CO19" s="1"/>
      <c r="CP19" s="1"/>
      <c r="CQ19" s="1"/>
      <c r="CR19" s="1"/>
      <c r="CU19" s="1"/>
      <c r="CV19" s="1"/>
      <c r="CW19" s="1"/>
    </row>
    <row r="20" spans="1:10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CB20" s="44"/>
      <c r="CC20" s="1"/>
      <c r="CD20" s="1"/>
      <c r="CE20" s="1"/>
      <c r="CF20" s="1"/>
      <c r="CI20" s="1"/>
      <c r="CJ20" s="1"/>
      <c r="CK20" s="1"/>
      <c r="CL20" s="1"/>
      <c r="CO20" s="1"/>
      <c r="CP20" s="1"/>
      <c r="CQ20" s="1"/>
      <c r="CR20" s="1"/>
      <c r="CU20" s="1"/>
      <c r="CV20" s="1"/>
      <c r="CW20" s="1"/>
    </row>
    <row r="21" spans="1:101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CB21" s="44"/>
      <c r="CC21" s="1"/>
      <c r="CD21" s="1"/>
      <c r="CE21" s="1"/>
      <c r="CF21" s="1"/>
      <c r="CI21" s="1"/>
      <c r="CJ21" s="1"/>
      <c r="CK21" s="1"/>
      <c r="CL21" s="1"/>
      <c r="CO21" s="1"/>
      <c r="CP21" s="1"/>
      <c r="CQ21" s="1"/>
      <c r="CR21" s="1"/>
      <c r="CU21" s="1"/>
      <c r="CV21" s="1"/>
      <c r="CW21" s="1"/>
    </row>
    <row r="22" spans="1:10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CB22" s="44"/>
      <c r="CC22" s="1"/>
      <c r="CD22" s="1"/>
      <c r="CE22" s="1"/>
      <c r="CF22" s="1"/>
      <c r="CI22" s="1"/>
      <c r="CJ22" s="1"/>
      <c r="CK22" s="1"/>
      <c r="CL22" s="1"/>
      <c r="CO22" s="1"/>
      <c r="CP22" s="1"/>
      <c r="CQ22" s="1"/>
      <c r="CR22" s="1"/>
      <c r="CU22" s="1"/>
      <c r="CV22" s="1"/>
      <c r="CW22" s="1"/>
    </row>
    <row r="23" spans="1:101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CB23" s="44"/>
      <c r="CC23" s="1"/>
      <c r="CD23" s="1"/>
      <c r="CE23" s="1"/>
      <c r="CF23" s="1"/>
      <c r="CI23" s="1"/>
      <c r="CJ23" s="1"/>
      <c r="CK23" s="1"/>
      <c r="CL23" s="1"/>
      <c r="CO23" s="1"/>
      <c r="CP23" s="1"/>
      <c r="CQ23" s="1"/>
      <c r="CR23" s="1"/>
      <c r="CU23" s="1"/>
      <c r="CV23" s="1"/>
      <c r="CW23" s="1"/>
    </row>
    <row r="24" spans="1:10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CB24" s="44"/>
      <c r="CC24" s="1"/>
      <c r="CD24" s="1"/>
      <c r="CE24" s="1"/>
      <c r="CF24" s="1"/>
      <c r="CI24" s="1"/>
      <c r="CJ24" s="1"/>
      <c r="CK24" s="1"/>
      <c r="CL24" s="1"/>
      <c r="CO24" s="1"/>
      <c r="CP24" s="1"/>
      <c r="CQ24" s="1"/>
      <c r="CR24" s="1"/>
      <c r="CU24" s="1"/>
      <c r="CV24" s="1"/>
      <c r="CW24" s="1"/>
    </row>
    <row r="25" spans="1:10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CB25" s="44"/>
      <c r="CC25" s="1"/>
      <c r="CD25" s="1"/>
      <c r="CE25" s="1"/>
      <c r="CF25" s="1"/>
      <c r="CI25" s="1"/>
      <c r="CJ25" s="1"/>
      <c r="CK25" s="1"/>
      <c r="CL25" s="1"/>
      <c r="CO25" s="1"/>
      <c r="CP25" s="1"/>
      <c r="CQ25" s="1"/>
      <c r="CR25" s="1"/>
      <c r="CU25" s="1"/>
      <c r="CV25" s="1"/>
      <c r="CW25" s="1"/>
    </row>
    <row r="26" spans="1:10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CB26" s="44"/>
      <c r="CC26" s="1"/>
      <c r="CD26" s="1"/>
      <c r="CE26" s="1"/>
      <c r="CF26" s="1"/>
      <c r="CI26" s="1"/>
      <c r="CJ26" s="1"/>
      <c r="CK26" s="1"/>
      <c r="CL26" s="1"/>
      <c r="CO26" s="1"/>
      <c r="CP26" s="1"/>
      <c r="CQ26" s="1"/>
      <c r="CR26" s="1"/>
      <c r="CU26" s="1"/>
      <c r="CV26" s="1"/>
      <c r="CW26" s="1"/>
    </row>
    <row r="27" spans="1:101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CB27" s="44"/>
      <c r="CC27" s="1"/>
      <c r="CD27" s="1"/>
      <c r="CE27" s="1"/>
      <c r="CF27" s="1"/>
      <c r="CI27" s="1"/>
      <c r="CJ27" s="1"/>
      <c r="CK27" s="1"/>
      <c r="CL27" s="1"/>
      <c r="CO27" s="1"/>
      <c r="CP27" s="1"/>
      <c r="CQ27" s="1"/>
      <c r="CR27" s="1"/>
      <c r="CU27" s="1"/>
      <c r="CV27" s="1"/>
      <c r="CW27" s="1"/>
    </row>
    <row r="28" spans="1:10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CB28" s="44"/>
      <c r="CC28" s="1"/>
      <c r="CD28" s="1"/>
      <c r="CE28" s="1"/>
      <c r="CF28" s="1"/>
      <c r="CI28" s="1"/>
      <c r="CJ28" s="1"/>
      <c r="CK28" s="1"/>
      <c r="CL28" s="1"/>
      <c r="CO28" s="1"/>
      <c r="CP28" s="1"/>
      <c r="CQ28" s="1"/>
      <c r="CR28" s="1"/>
      <c r="CU28" s="1"/>
      <c r="CV28" s="1"/>
      <c r="CW28" s="1"/>
    </row>
    <row r="29" ht="15">
      <c r="CB29" s="44"/>
    </row>
    <row r="30" ht="15">
      <c r="CB30" s="44"/>
    </row>
    <row r="31" ht="15">
      <c r="CB31" s="44"/>
    </row>
    <row r="32" ht="15">
      <c r="CB32" s="44"/>
    </row>
  </sheetData>
  <sheetProtection/>
  <mergeCells count="54">
    <mergeCell ref="BT19:BU19"/>
    <mergeCell ref="AX19:AZ19"/>
    <mergeCell ref="BC19:BE19"/>
    <mergeCell ref="BH19:BJ19"/>
    <mergeCell ref="BM19:BO19"/>
    <mergeCell ref="BR19:BS19"/>
    <mergeCell ref="J3:M3"/>
    <mergeCell ref="A3:A4"/>
    <mergeCell ref="B3:B4"/>
    <mergeCell ref="N3:Q3"/>
    <mergeCell ref="J2:M2"/>
    <mergeCell ref="A2:C2"/>
    <mergeCell ref="C3:C4"/>
    <mergeCell ref="D2:G2"/>
    <mergeCell ref="D3:G3"/>
    <mergeCell ref="R3:W3"/>
    <mergeCell ref="AC3:AH3"/>
    <mergeCell ref="AI3:AK3"/>
    <mergeCell ref="N2:W2"/>
    <mergeCell ref="X2:AH2"/>
    <mergeCell ref="X3:AB3"/>
    <mergeCell ref="A1:ED1"/>
    <mergeCell ref="H2:I2"/>
    <mergeCell ref="H3:I3"/>
    <mergeCell ref="DH3:DL3"/>
    <mergeCell ref="DD3:DG3"/>
    <mergeCell ref="DQ3:DT3"/>
    <mergeCell ref="CZ2:DT2"/>
    <mergeCell ref="DU3:DY3"/>
    <mergeCell ref="DM3:DP3"/>
    <mergeCell ref="CO3:CT3"/>
    <mergeCell ref="CU3:CY3"/>
    <mergeCell ref="CC2:CY2"/>
    <mergeCell ref="CZ3:DC3"/>
    <mergeCell ref="CC3:CH3"/>
    <mergeCell ref="CI3:CN3"/>
    <mergeCell ref="BR3:BV3"/>
    <mergeCell ref="DZ3:ED3"/>
    <mergeCell ref="DU2:ED2"/>
    <mergeCell ref="BR2:BV2"/>
    <mergeCell ref="BW3:BY3"/>
    <mergeCell ref="BZ3:CB3"/>
    <mergeCell ref="BW2:CB2"/>
    <mergeCell ref="BH3:BL3"/>
    <mergeCell ref="BM3:BQ3"/>
    <mergeCell ref="AX2:BQ2"/>
    <mergeCell ref="BC3:BG3"/>
    <mergeCell ref="AL3:AO3"/>
    <mergeCell ref="AI2:AO2"/>
    <mergeCell ref="AP2:AS2"/>
    <mergeCell ref="AT2:AW2"/>
    <mergeCell ref="AT3:AW3"/>
    <mergeCell ref="AX3:BB3"/>
    <mergeCell ref="AP3:A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G106">
      <selection activeCell="F120" sqref="F120"/>
    </sheetView>
  </sheetViews>
  <sheetFormatPr defaultColWidth="11.421875" defaultRowHeight="15"/>
  <sheetData>
    <row r="1" spans="2:13" ht="15">
      <c r="B1" s="73" t="s">
        <v>116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13" ht="15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81" ht="15">
      <c r="A81" s="49"/>
    </row>
  </sheetData>
  <sheetProtection/>
  <mergeCells count="1">
    <mergeCell ref="B1:M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DEVILLELE Cyrille</cp:lastModifiedBy>
  <cp:lastPrinted>2015-05-07T09:10:24Z</cp:lastPrinted>
  <dcterms:created xsi:type="dcterms:W3CDTF">2015-04-13T08:59:09Z</dcterms:created>
  <dcterms:modified xsi:type="dcterms:W3CDTF">2018-02-02T09:50:09Z</dcterms:modified>
  <cp:category/>
  <cp:version/>
  <cp:contentType/>
  <cp:contentStatus/>
</cp:coreProperties>
</file>