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630" windowWidth="18000" windowHeight="1092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Lille'!$A$1:$H$44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tab41densité.120!$A$1:$J$113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 iterateDelta="1E-4"/>
</workbook>
</file>

<file path=xl/calcChain.xml><?xml version="1.0" encoding="utf-8"?>
<calcChain xmlns="http://schemas.openxmlformats.org/spreadsheetml/2006/main">
  <c r="I110" i="44" l="1"/>
  <c r="I109" i="44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/>
  <c r="G78" i="52"/>
  <c r="H78" i="52" s="1"/>
  <c r="G77" i="52"/>
  <c r="H77" i="52" s="1"/>
  <c r="G76" i="52"/>
  <c r="H76" i="52" s="1"/>
  <c r="G75" i="52"/>
  <c r="H75" i="52" s="1"/>
  <c r="G74" i="52"/>
  <c r="H74" i="52" s="1"/>
  <c r="G73" i="52"/>
  <c r="H73" i="52" s="1"/>
  <c r="G72" i="52"/>
  <c r="H72" i="52" s="1"/>
  <c r="G71" i="52"/>
  <c r="H71" i="52" s="1"/>
  <c r="G70" i="52"/>
  <c r="H70" i="52"/>
  <c r="G69" i="52"/>
  <c r="H69" i="52" s="1"/>
  <c r="G68" i="52"/>
  <c r="H68" i="52" s="1"/>
  <c r="G67" i="52"/>
  <c r="H67" i="52" s="1"/>
  <c r="G66" i="52"/>
  <c r="H66" i="52" s="1"/>
  <c r="G65" i="52"/>
  <c r="H65" i="52"/>
  <c r="G64" i="52"/>
  <c r="H64" i="52" s="1"/>
  <c r="G63" i="52"/>
  <c r="H63" i="52" s="1"/>
  <c r="G62" i="52"/>
  <c r="H62" i="52"/>
  <c r="G61" i="52"/>
  <c r="H61" i="52" s="1"/>
  <c r="G60" i="52"/>
  <c r="H60" i="52" s="1"/>
  <c r="G59" i="52"/>
  <c r="H59" i="52" s="1"/>
  <c r="G58" i="52"/>
  <c r="H58" i="52"/>
  <c r="G57" i="52"/>
  <c r="H57" i="52" s="1"/>
  <c r="G56" i="52"/>
  <c r="H56" i="52" s="1"/>
  <c r="G55" i="52"/>
  <c r="H55" i="52" s="1"/>
  <c r="G54" i="52"/>
  <c r="H54" i="52"/>
  <c r="G53" i="52"/>
  <c r="G52" i="52"/>
  <c r="H52" i="52" s="1"/>
  <c r="G51" i="52"/>
  <c r="H51" i="52" s="1"/>
  <c r="G50" i="52"/>
  <c r="H50" i="52"/>
  <c r="G49" i="52"/>
  <c r="H49" i="52" s="1"/>
  <c r="G48" i="52"/>
  <c r="H48" i="52" s="1"/>
  <c r="G47" i="52"/>
  <c r="H47" i="52" s="1"/>
  <c r="G46" i="52"/>
  <c r="H46" i="52" s="1"/>
  <c r="G45" i="52"/>
  <c r="H45" i="52"/>
  <c r="G44" i="52"/>
  <c r="H44" i="52"/>
  <c r="G43" i="52"/>
  <c r="H43" i="52" s="1"/>
  <c r="G42" i="52"/>
  <c r="H42" i="52"/>
  <c r="G41" i="52"/>
  <c r="H41" i="52" s="1"/>
  <c r="G40" i="52"/>
  <c r="H40" i="52" s="1"/>
  <c r="G39" i="52"/>
  <c r="H39" i="52"/>
  <c r="G38" i="52"/>
  <c r="H38" i="52" s="1"/>
  <c r="G37" i="52"/>
  <c r="H37" i="52" s="1"/>
  <c r="G36" i="52"/>
  <c r="H36" i="52" s="1"/>
  <c r="G35" i="52"/>
  <c r="H35" i="52"/>
  <c r="G34" i="52"/>
  <c r="H34" i="52"/>
  <c r="G33" i="52"/>
  <c r="H33" i="52" s="1"/>
  <c r="G32" i="52"/>
  <c r="H32" i="52" s="1"/>
  <c r="G31" i="52"/>
  <c r="H31" i="52"/>
  <c r="G30" i="52"/>
  <c r="H30" i="52"/>
  <c r="G29" i="52"/>
  <c r="H29" i="52" s="1"/>
  <c r="G28" i="52"/>
  <c r="H28" i="52" s="1"/>
  <c r="G27" i="52"/>
  <c r="H27" i="52" s="1"/>
  <c r="G26" i="52"/>
  <c r="H26" i="52" s="1"/>
  <c r="G25" i="52"/>
  <c r="H25" i="52" s="1"/>
  <c r="G24" i="52"/>
  <c r="H24" i="52" s="1"/>
  <c r="G23" i="52"/>
  <c r="H23" i="52"/>
  <c r="G22" i="52"/>
  <c r="H22" i="52" s="1"/>
  <c r="G21" i="52"/>
  <c r="H21" i="52" s="1"/>
  <c r="G20" i="52"/>
  <c r="H20" i="52" s="1"/>
  <c r="G19" i="52"/>
  <c r="H19" i="52"/>
  <c r="G18" i="52"/>
  <c r="G17" i="52"/>
  <c r="H17" i="52"/>
  <c r="G16" i="52"/>
  <c r="H16" i="52"/>
  <c r="G15" i="52"/>
  <c r="H15" i="52"/>
  <c r="G14" i="52"/>
  <c r="H14" i="52" s="1"/>
  <c r="G13" i="52"/>
  <c r="H13" i="52"/>
  <c r="G12" i="52"/>
  <c r="H12" i="52"/>
  <c r="G11" i="52"/>
  <c r="H11" i="52"/>
  <c r="G78" i="51"/>
  <c r="H78" i="51" s="1"/>
  <c r="G77" i="51"/>
  <c r="H77" i="51"/>
  <c r="G76" i="51"/>
  <c r="H76" i="51"/>
  <c r="G75" i="51"/>
  <c r="H75" i="51" s="1"/>
  <c r="G74" i="51"/>
  <c r="G73" i="51"/>
  <c r="H73" i="51" s="1"/>
  <c r="G72" i="51"/>
  <c r="H72" i="51" s="1"/>
  <c r="G71" i="51"/>
  <c r="H71" i="51" s="1"/>
  <c r="G70" i="51"/>
  <c r="H70" i="51" s="1"/>
  <c r="G69" i="51"/>
  <c r="H69" i="51"/>
  <c r="G68" i="51"/>
  <c r="H68" i="51" s="1"/>
  <c r="G67" i="51"/>
  <c r="H67" i="51"/>
  <c r="G66" i="51"/>
  <c r="H66" i="51"/>
  <c r="G65" i="51"/>
  <c r="H65" i="51" s="1"/>
  <c r="G64" i="51"/>
  <c r="H64" i="51"/>
  <c r="G63" i="51"/>
  <c r="H63" i="51" s="1"/>
  <c r="G62" i="51"/>
  <c r="H62" i="51"/>
  <c r="G61" i="51"/>
  <c r="H61" i="51"/>
  <c r="G60" i="51"/>
  <c r="H60" i="51"/>
  <c r="G59" i="51"/>
  <c r="H59" i="51" s="1"/>
  <c r="G58" i="51"/>
  <c r="H58" i="51" s="1"/>
  <c r="G57" i="51"/>
  <c r="H57" i="51" s="1"/>
  <c r="G56" i="51"/>
  <c r="H56" i="51" s="1"/>
  <c r="G55" i="51"/>
  <c r="H55" i="51"/>
  <c r="G54" i="51"/>
  <c r="H54" i="51" s="1"/>
  <c r="G53" i="51"/>
  <c r="H53" i="51"/>
  <c r="G52" i="51"/>
  <c r="H52" i="51" s="1"/>
  <c r="G51" i="51"/>
  <c r="H51" i="51" s="1"/>
  <c r="G50" i="51"/>
  <c r="H50" i="51"/>
  <c r="G49" i="51"/>
  <c r="H49" i="51" s="1"/>
  <c r="G48" i="51"/>
  <c r="H48" i="51"/>
  <c r="G47" i="51"/>
  <c r="H47" i="51"/>
  <c r="G46" i="51"/>
  <c r="H46" i="51"/>
  <c r="G45" i="51"/>
  <c r="H45" i="51" s="1"/>
  <c r="G44" i="51"/>
  <c r="H44" i="51" s="1"/>
  <c r="G43" i="51"/>
  <c r="H43" i="51" s="1"/>
  <c r="G42" i="51"/>
  <c r="H42" i="51"/>
  <c r="G41" i="51"/>
  <c r="H41" i="51"/>
  <c r="G40" i="51"/>
  <c r="H40" i="51" s="1"/>
  <c r="G39" i="51"/>
  <c r="H39" i="51" s="1"/>
  <c r="G38" i="51"/>
  <c r="H38" i="51" s="1"/>
  <c r="G37" i="51"/>
  <c r="H37" i="51"/>
  <c r="G36" i="51"/>
  <c r="H36" i="51" s="1"/>
  <c r="G35" i="51"/>
  <c r="H35" i="51" s="1"/>
  <c r="G34" i="51"/>
  <c r="H34" i="51" s="1"/>
  <c r="G33" i="51"/>
  <c r="H33" i="51"/>
  <c r="G32" i="51"/>
  <c r="H32" i="51" s="1"/>
  <c r="G31" i="51"/>
  <c r="H31" i="51" s="1"/>
  <c r="G30" i="51"/>
  <c r="H30" i="51" s="1"/>
  <c r="G29" i="51"/>
  <c r="H29" i="51"/>
  <c r="G28" i="51"/>
  <c r="H28" i="51" s="1"/>
  <c r="G27" i="51"/>
  <c r="H27" i="51" s="1"/>
  <c r="G26" i="51"/>
  <c r="H26" i="51" s="1"/>
  <c r="G25" i="51"/>
  <c r="H25" i="51"/>
  <c r="G24" i="51"/>
  <c r="H24" i="51" s="1"/>
  <c r="G23" i="51"/>
  <c r="H23" i="51"/>
  <c r="G22" i="51"/>
  <c r="H22" i="51"/>
  <c r="G21" i="51"/>
  <c r="H21" i="51"/>
  <c r="G20" i="51"/>
  <c r="H20" i="51" s="1"/>
  <c r="G19" i="51"/>
  <c r="H19" i="51" s="1"/>
  <c r="G18" i="51"/>
  <c r="H18" i="51" s="1"/>
  <c r="G17" i="51"/>
  <c r="G16" i="51"/>
  <c r="H16" i="51"/>
  <c r="G15" i="51"/>
  <c r="H15" i="51" s="1"/>
  <c r="G14" i="51"/>
  <c r="H14" i="51" s="1"/>
  <c r="G13" i="51"/>
  <c r="H13" i="51" s="1"/>
  <c r="G12" i="51"/>
  <c r="H12" i="51" s="1"/>
  <c r="G11" i="51"/>
  <c r="H11" i="5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73" i="58"/>
  <c r="J73" i="58" s="1"/>
  <c r="H72" i="58"/>
  <c r="H71" i="58"/>
  <c r="H69" i="58"/>
  <c r="J69" i="58" s="1"/>
  <c r="H68" i="58"/>
  <c r="H67" i="58"/>
  <c r="J67" i="58" s="1"/>
  <c r="H66" i="58"/>
  <c r="H65" i="58"/>
  <c r="H64" i="58"/>
  <c r="H62" i="58"/>
  <c r="H61" i="58"/>
  <c r="J61" i="58" s="1"/>
  <c r="H60" i="58"/>
  <c r="J60" i="58" s="1"/>
  <c r="H58" i="58"/>
  <c r="J58" i="58" s="1"/>
  <c r="H57" i="58"/>
  <c r="J57" i="58" s="1"/>
  <c r="H31" i="58"/>
  <c r="J31" i="58" s="1"/>
  <c r="H30" i="58"/>
  <c r="J30" i="58" s="1"/>
  <c r="H29" i="58"/>
  <c r="J29" i="58" s="1"/>
  <c r="H28" i="58"/>
  <c r="J28" i="58" s="1"/>
  <c r="H27" i="58"/>
  <c r="J27" i="58" s="1"/>
  <c r="H26" i="58"/>
  <c r="J26" i="58" s="1"/>
  <c r="H25" i="58"/>
  <c r="J25" i="58" s="1"/>
  <c r="H24" i="58"/>
  <c r="J24" i="58" s="1"/>
  <c r="H23" i="58"/>
  <c r="J23" i="58" s="1"/>
  <c r="H22" i="58"/>
  <c r="J22" i="58" s="1"/>
  <c r="H21" i="58"/>
  <c r="J21" i="58" s="1"/>
  <c r="H20" i="58"/>
  <c r="J20" i="58" s="1"/>
  <c r="H19" i="58"/>
  <c r="J19" i="58" s="1"/>
  <c r="H18" i="58"/>
  <c r="J18" i="58" s="1"/>
  <c r="H17" i="58"/>
  <c r="J17" i="58" s="1"/>
  <c r="H16" i="58"/>
  <c r="J16" i="58" s="1"/>
  <c r="H15" i="58"/>
  <c r="J15" i="58" s="1"/>
  <c r="H13" i="58"/>
  <c r="J13" i="58" s="1"/>
  <c r="H12" i="58"/>
  <c r="J12" i="58" s="1"/>
  <c r="H11" i="58"/>
  <c r="J11" i="58" s="1"/>
  <c r="H9" i="58"/>
  <c r="J9" i="58" s="1"/>
  <c r="H8" i="58"/>
  <c r="J8" i="58" s="1"/>
  <c r="H61" i="55"/>
  <c r="H43" i="55"/>
  <c r="J43" i="55" s="1"/>
  <c r="H42" i="55"/>
  <c r="J42" i="55" s="1"/>
  <c r="H41" i="55"/>
  <c r="J41" i="55" s="1"/>
  <c r="H40" i="55"/>
  <c r="J40" i="55" s="1"/>
  <c r="H39" i="55"/>
  <c r="J39" i="55" s="1"/>
  <c r="H37" i="55"/>
  <c r="J37" i="55" s="1"/>
  <c r="H36" i="55"/>
  <c r="J36" i="55" s="1"/>
  <c r="H35" i="55"/>
  <c r="J35" i="55" s="1"/>
  <c r="H34" i="55"/>
  <c r="J34" i="55" s="1"/>
  <c r="H33" i="55"/>
  <c r="J33" i="55" s="1"/>
  <c r="H31" i="55"/>
  <c r="J31" i="55" s="1"/>
  <c r="H30" i="55"/>
  <c r="J30" i="55" s="1"/>
  <c r="H29" i="55"/>
  <c r="J29" i="55" s="1"/>
  <c r="H28" i="55"/>
  <c r="J28" i="55" s="1"/>
  <c r="H27" i="55"/>
  <c r="J27" i="55" s="1"/>
  <c r="H64" i="57"/>
  <c r="J64" i="57" s="1"/>
  <c r="H62" i="57"/>
  <c r="J62" i="57" s="1"/>
  <c r="H61" i="57"/>
  <c r="J61" i="57" s="1"/>
  <c r="H59" i="57"/>
  <c r="J59" i="57" s="1"/>
  <c r="H58" i="57"/>
  <c r="J58" i="57" s="1"/>
  <c r="H57" i="57"/>
  <c r="J57" i="57" s="1"/>
  <c r="H56" i="57"/>
  <c r="J56" i="57" s="1"/>
  <c r="H54" i="57"/>
  <c r="J54" i="57" s="1"/>
  <c r="H53" i="57"/>
  <c r="J53" i="57" s="1"/>
  <c r="H51" i="57"/>
  <c r="J51" i="57" s="1"/>
  <c r="H50" i="57"/>
  <c r="J50" i="57" s="1"/>
  <c r="H49" i="57"/>
  <c r="J49" i="57" s="1"/>
  <c r="H48" i="57"/>
  <c r="J48" i="57" s="1"/>
  <c r="H26" i="57"/>
  <c r="J26" i="57" s="1"/>
  <c r="H25" i="57"/>
  <c r="J25" i="57" s="1"/>
  <c r="H24" i="57"/>
  <c r="J24" i="57" s="1"/>
  <c r="H23" i="57"/>
  <c r="J23" i="57" s="1"/>
  <c r="H22" i="57"/>
  <c r="J22" i="57" s="1"/>
  <c r="H21" i="57"/>
  <c r="J21" i="57" s="1"/>
  <c r="H20" i="57"/>
  <c r="J20" i="57" s="1"/>
  <c r="H18" i="57"/>
  <c r="J18" i="57" s="1"/>
  <c r="H17" i="57"/>
  <c r="J17" i="57" s="1"/>
  <c r="H16" i="57"/>
  <c r="J16" i="57" s="1"/>
  <c r="H14" i="57"/>
  <c r="J14" i="57" s="1"/>
  <c r="H13" i="57"/>
  <c r="J13" i="57" s="1"/>
  <c r="H12" i="57"/>
  <c r="J12" i="57" s="1"/>
  <c r="H11" i="57"/>
  <c r="J11" i="57" s="1"/>
  <c r="H10" i="57"/>
  <c r="J10" i="57" s="1"/>
  <c r="H9" i="57"/>
  <c r="J9" i="57" s="1"/>
  <c r="H8" i="57"/>
  <c r="J8" i="57" s="1"/>
  <c r="H89" i="58"/>
  <c r="J89" i="58" s="1"/>
  <c r="J87" i="58"/>
  <c r="H87" i="58"/>
  <c r="H86" i="58"/>
  <c r="J86" i="58" s="1"/>
  <c r="H85" i="58"/>
  <c r="J85" i="58" s="1"/>
  <c r="H84" i="58"/>
  <c r="J84" i="58" s="1"/>
  <c r="H82" i="58"/>
  <c r="J82" i="58" s="1"/>
  <c r="H81" i="58"/>
  <c r="J81" i="58" s="1"/>
  <c r="H80" i="58"/>
  <c r="J80" i="58" s="1"/>
  <c r="H79" i="58"/>
  <c r="J79" i="58" s="1"/>
  <c r="H78" i="58"/>
  <c r="J78" i="58" s="1"/>
  <c r="H77" i="58"/>
  <c r="J77" i="58" s="1"/>
  <c r="J76" i="58"/>
  <c r="H76" i="58"/>
  <c r="H74" i="58"/>
  <c r="J74" i="58" s="1"/>
  <c r="H55" i="58"/>
  <c r="J55" i="58" s="1"/>
  <c r="H54" i="58"/>
  <c r="J54" i="58" s="1"/>
  <c r="H53" i="58"/>
  <c r="J53" i="58" s="1"/>
  <c r="H52" i="58"/>
  <c r="J52" i="58" s="1"/>
  <c r="H51" i="58"/>
  <c r="J51" i="58" s="1"/>
  <c r="H50" i="58"/>
  <c r="J50" i="58" s="1"/>
  <c r="H49" i="58"/>
  <c r="J49" i="58" s="1"/>
  <c r="H48" i="58"/>
  <c r="J48" i="58" s="1"/>
  <c r="H47" i="58"/>
  <c r="J47" i="58" s="1"/>
  <c r="H46" i="58"/>
  <c r="J46" i="58" s="1"/>
  <c r="H45" i="58"/>
  <c r="J45" i="58" s="1"/>
  <c r="H44" i="58"/>
  <c r="J44" i="58" s="1"/>
  <c r="H43" i="58"/>
  <c r="J43" i="58" s="1"/>
  <c r="H42" i="58"/>
  <c r="J42" i="58" s="1"/>
  <c r="H40" i="58"/>
  <c r="J40" i="58" s="1"/>
  <c r="H39" i="58"/>
  <c r="J39" i="58" s="1"/>
  <c r="H38" i="58"/>
  <c r="J38" i="58" s="1"/>
  <c r="H37" i="58"/>
  <c r="J37" i="58" s="1"/>
  <c r="H36" i="58"/>
  <c r="J36" i="58" s="1"/>
  <c r="H35" i="58"/>
  <c r="J35" i="58" s="1"/>
  <c r="H34" i="58"/>
  <c r="J34" i="58" s="1"/>
  <c r="H33" i="58"/>
  <c r="J33" i="58" s="1"/>
  <c r="H32" i="58"/>
  <c r="J32" i="58" s="1"/>
  <c r="H60" i="55"/>
  <c r="J60" i="55" s="1"/>
  <c r="H59" i="55"/>
  <c r="J59" i="55" s="1"/>
  <c r="H58" i="55"/>
  <c r="J58" i="55" s="1"/>
  <c r="H56" i="55"/>
  <c r="J56" i="55" s="1"/>
  <c r="H55" i="55"/>
  <c r="J55" i="55" s="1"/>
  <c r="H54" i="55"/>
  <c r="J54" i="55" s="1"/>
  <c r="H53" i="55"/>
  <c r="J53" i="55" s="1"/>
  <c r="H52" i="55"/>
  <c r="J52" i="55" s="1"/>
  <c r="H50" i="55"/>
  <c r="J50" i="55" s="1"/>
  <c r="J49" i="55"/>
  <c r="H49" i="55"/>
  <c r="H48" i="55"/>
  <c r="J48" i="55" s="1"/>
  <c r="H47" i="55"/>
  <c r="J47" i="55" s="1"/>
  <c r="H46" i="55"/>
  <c r="J46" i="55" s="1"/>
  <c r="H45" i="55"/>
  <c r="J45" i="55" s="1"/>
  <c r="H44" i="55"/>
  <c r="J44" i="55" s="1"/>
  <c r="H26" i="55"/>
  <c r="J26" i="55" s="1"/>
  <c r="H25" i="55"/>
  <c r="J25" i="55" s="1"/>
  <c r="H24" i="55"/>
  <c r="J24" i="55" s="1"/>
  <c r="H23" i="55"/>
  <c r="J23" i="55" s="1"/>
  <c r="H22" i="55"/>
  <c r="J22" i="55" s="1"/>
  <c r="H21" i="55"/>
  <c r="H20" i="55"/>
  <c r="J20" i="55" s="1"/>
  <c r="H19" i="55"/>
  <c r="J19" i="55" s="1"/>
  <c r="H18" i="55"/>
  <c r="J18" i="55" s="1"/>
  <c r="H17" i="55"/>
  <c r="J17" i="55" s="1"/>
  <c r="H16" i="55"/>
  <c r="J16" i="55" s="1"/>
  <c r="H15" i="55"/>
  <c r="J15" i="55" s="1"/>
  <c r="H14" i="55"/>
  <c r="J14" i="55" s="1"/>
  <c r="H12" i="55"/>
  <c r="J12" i="55" s="1"/>
  <c r="H11" i="55"/>
  <c r="J11" i="55" s="1"/>
  <c r="H10" i="55"/>
  <c r="J10" i="55" s="1"/>
  <c r="H9" i="55"/>
  <c r="J9" i="55" s="1"/>
  <c r="H8" i="55"/>
  <c r="J8" i="55" s="1"/>
  <c r="H66" i="57"/>
  <c r="J66" i="57" s="1"/>
  <c r="H47" i="57"/>
  <c r="J47" i="57" s="1"/>
  <c r="H46" i="57"/>
  <c r="J46" i="57" s="1"/>
  <c r="H45" i="57"/>
  <c r="J45" i="57" s="1"/>
  <c r="H44" i="57"/>
  <c r="J44" i="57" s="1"/>
  <c r="H43" i="57"/>
  <c r="J43" i="57" s="1"/>
  <c r="H42" i="57"/>
  <c r="J42" i="57" s="1"/>
  <c r="H41" i="57"/>
  <c r="J41" i="57" s="1"/>
  <c r="H40" i="57"/>
  <c r="J40" i="57" s="1"/>
  <c r="H39" i="57"/>
  <c r="J39" i="57" s="1"/>
  <c r="H38" i="57"/>
  <c r="J38" i="57" s="1"/>
  <c r="H37" i="57"/>
  <c r="J37" i="57" s="1"/>
  <c r="H36" i="57"/>
  <c r="J36" i="57" s="1"/>
  <c r="H35" i="57"/>
  <c r="J35" i="57" s="1"/>
  <c r="H34" i="57"/>
  <c r="H33" i="57"/>
  <c r="J33" i="57" s="1"/>
  <c r="H32" i="57"/>
  <c r="J32" i="57" s="1"/>
  <c r="H30" i="57"/>
  <c r="J30" i="57" s="1"/>
  <c r="H29" i="57"/>
  <c r="J29" i="57" s="1"/>
  <c r="H28" i="57"/>
  <c r="J28" i="57" s="1"/>
  <c r="E17" i="17"/>
  <c r="C33" i="4" s="1"/>
  <c r="G10" i="51"/>
  <c r="H10" i="51" s="1"/>
  <c r="J36" i="50"/>
  <c r="J35" i="50"/>
  <c r="J34" i="50"/>
  <c r="J32" i="50"/>
  <c r="F31" i="41"/>
  <c r="H30" i="41"/>
  <c r="J30" i="41" s="1"/>
  <c r="J30" i="50"/>
  <c r="H29" i="41"/>
  <c r="F28" i="41"/>
  <c r="J28" i="50"/>
  <c r="F27" i="41"/>
  <c r="J27" i="50"/>
  <c r="J26" i="50"/>
  <c r="J22" i="50"/>
  <c r="H21" i="41"/>
  <c r="F20" i="41"/>
  <c r="F19" i="41"/>
  <c r="J19" i="50"/>
  <c r="J18" i="50"/>
  <c r="J16" i="50"/>
  <c r="J15" i="50"/>
  <c r="J14" i="50"/>
  <c r="H12" i="41"/>
  <c r="J12" i="41" s="1"/>
  <c r="J12" i="50"/>
  <c r="H11" i="41"/>
  <c r="J11" i="41" s="1"/>
  <c r="G24" i="10"/>
  <c r="J11" i="4"/>
  <c r="K24" i="4"/>
  <c r="K21" i="4"/>
  <c r="F9" i="46"/>
  <c r="H19" i="48"/>
  <c r="H18" i="48"/>
  <c r="H17" i="48"/>
  <c r="H15" i="48"/>
  <c r="H14" i="48"/>
  <c r="H12" i="48"/>
  <c r="F9" i="47"/>
  <c r="I11" i="44"/>
  <c r="N45" i="43"/>
  <c r="N44" i="43"/>
  <c r="N43" i="43"/>
  <c r="N42" i="43"/>
  <c r="N41" i="43"/>
  <c r="N40" i="43"/>
  <c r="N39" i="43"/>
  <c r="N38" i="43"/>
  <c r="N36" i="43"/>
  <c r="N33" i="43"/>
  <c r="N32" i="43"/>
  <c r="N31" i="43"/>
  <c r="N30" i="43"/>
  <c r="N28" i="43"/>
  <c r="N27" i="43"/>
  <c r="N26" i="43"/>
  <c r="N24" i="43"/>
  <c r="N22" i="43"/>
  <c r="N21" i="43"/>
  <c r="N19" i="43"/>
  <c r="N18" i="43"/>
  <c r="N17" i="43"/>
  <c r="N16" i="43"/>
  <c r="N15" i="43"/>
  <c r="N14" i="43"/>
  <c r="N10" i="43"/>
  <c r="G33" i="10"/>
  <c r="G31" i="10"/>
  <c r="G29" i="10"/>
  <c r="G27" i="10"/>
  <c r="G25" i="10"/>
  <c r="G21" i="10"/>
  <c r="G19" i="10"/>
  <c r="G17" i="10"/>
  <c r="G15" i="10"/>
  <c r="G13" i="10"/>
  <c r="G11" i="10"/>
  <c r="G9" i="36"/>
  <c r="G29" i="6"/>
  <c r="G24" i="6"/>
  <c r="G14" i="6"/>
  <c r="E11" i="37"/>
  <c r="C16" i="5"/>
  <c r="E12" i="5"/>
  <c r="G9" i="28"/>
  <c r="D29" i="2"/>
  <c r="D28" i="2"/>
  <c r="G9" i="26"/>
  <c r="D27" i="2"/>
  <c r="G9" i="24"/>
  <c r="D25" i="2"/>
  <c r="D24" i="2"/>
  <c r="D23" i="2"/>
  <c r="D22" i="2"/>
  <c r="D21" i="2"/>
  <c r="H21" i="54"/>
  <c r="J21" i="54" s="1"/>
  <c r="H12" i="54"/>
  <c r="J12" i="54" s="1"/>
  <c r="H11" i="54"/>
  <c r="J11" i="54" s="1"/>
  <c r="F27" i="49"/>
  <c r="F22" i="49"/>
  <c r="F20" i="49"/>
  <c r="F19" i="49"/>
  <c r="F15" i="49"/>
  <c r="F13" i="49"/>
  <c r="E24" i="30"/>
  <c r="F24" i="30" s="1"/>
  <c r="E17" i="30"/>
  <c r="E13" i="30"/>
  <c r="F13" i="30" s="1"/>
  <c r="E19" i="19"/>
  <c r="F19" i="19" s="1"/>
  <c r="E15" i="19"/>
  <c r="D22" i="19"/>
  <c r="D27" i="19" s="1"/>
  <c r="G19" i="18"/>
  <c r="G14" i="18"/>
  <c r="D14" i="18"/>
  <c r="E26" i="15"/>
  <c r="D26" i="15"/>
  <c r="C26" i="14"/>
  <c r="F22" i="14"/>
  <c r="F18" i="14"/>
  <c r="D9" i="2"/>
  <c r="D12" i="2"/>
  <c r="D4" i="3"/>
  <c r="D12" i="3"/>
  <c r="K9" i="4"/>
  <c r="E16" i="4"/>
  <c r="J8" i="4"/>
  <c r="E13" i="4"/>
  <c r="E12" i="4"/>
  <c r="E11" i="4"/>
  <c r="C15" i="4"/>
  <c r="E10" i="4"/>
  <c r="E9" i="4"/>
  <c r="E8" i="4"/>
  <c r="E6" i="4"/>
  <c r="B4" i="28"/>
  <c r="H88" i="58"/>
  <c r="J88" i="58" s="1"/>
  <c r="E18" i="17"/>
  <c r="C34" i="4" s="1"/>
  <c r="E16" i="17"/>
  <c r="C32" i="4" s="1"/>
  <c r="E14" i="17"/>
  <c r="C30" i="4" s="1"/>
  <c r="J33" i="50"/>
  <c r="J25" i="50"/>
  <c r="J21" i="50"/>
  <c r="J13" i="50"/>
  <c r="K26" i="4"/>
  <c r="H11" i="48"/>
  <c r="C9" i="44"/>
  <c r="N35" i="43"/>
  <c r="N12" i="43"/>
  <c r="D26" i="2"/>
  <c r="D10" i="2"/>
  <c r="B5" i="10"/>
  <c r="H19" i="4"/>
  <c r="H31" i="57"/>
  <c r="J31" i="57" s="1"/>
  <c r="N37" i="43"/>
  <c r="N29" i="43"/>
  <c r="N20" i="43"/>
  <c r="N11" i="43"/>
  <c r="E20" i="17"/>
  <c r="C36" i="4" s="1"/>
  <c r="N34" i="43"/>
  <c r="G34" i="10"/>
  <c r="C15" i="37"/>
  <c r="E17" i="4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20" i="4" s="1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F22" i="50"/>
  <c r="F31" i="50"/>
  <c r="B6" i="22"/>
  <c r="B6" i="14"/>
  <c r="B4" i="23"/>
  <c r="B5" i="46"/>
  <c r="K22" i="4"/>
  <c r="J29" i="50"/>
  <c r="K1" i="4"/>
  <c r="B8" i="14"/>
  <c r="H19" i="57"/>
  <c r="J19" i="57" s="1"/>
  <c r="F21" i="41"/>
  <c r="B6" i="16"/>
  <c r="B4" i="20"/>
  <c r="F26" i="50"/>
  <c r="B4" i="22"/>
  <c r="B3" i="26"/>
  <c r="B5" i="39"/>
  <c r="B4" i="24"/>
  <c r="B5" i="47"/>
  <c r="B6" i="17"/>
  <c r="G10" i="6"/>
  <c r="N9" i="43"/>
  <c r="N13" i="43"/>
  <c r="N23" i="43"/>
  <c r="N25" i="43"/>
  <c r="H15" i="57"/>
  <c r="J15" i="57" s="1"/>
  <c r="H27" i="57"/>
  <c r="J27" i="57" s="1"/>
  <c r="H55" i="57"/>
  <c r="J55" i="57" s="1"/>
  <c r="H63" i="57"/>
  <c r="J63" i="57" s="1"/>
  <c r="H65" i="57"/>
  <c r="J65" i="57" s="1"/>
  <c r="H32" i="55"/>
  <c r="J32" i="55" s="1"/>
  <c r="H38" i="55"/>
  <c r="J38" i="55" s="1"/>
  <c r="H10" i="58"/>
  <c r="J10" i="58" s="1"/>
  <c r="H14" i="58"/>
  <c r="J14" i="58" s="1"/>
  <c r="H41" i="58"/>
  <c r="J41" i="58" s="1"/>
  <c r="H70" i="58"/>
  <c r="J70" i="58" s="1"/>
  <c r="H90" i="58"/>
  <c r="J90" i="58" s="1"/>
  <c r="B22" i="18"/>
  <c r="D16" i="12"/>
  <c r="F29" i="41"/>
  <c r="F30" i="50"/>
  <c r="J62" i="58"/>
  <c r="F13" i="41"/>
  <c r="F34" i="50"/>
  <c r="H56" i="58"/>
  <c r="J56" i="58" s="1"/>
  <c r="F14" i="50"/>
  <c r="F18" i="50"/>
  <c r="B5" i="6"/>
  <c r="B8" i="16"/>
  <c r="B5" i="8"/>
  <c r="B8" i="17"/>
  <c r="B6" i="32"/>
  <c r="B5" i="33" s="1"/>
  <c r="D26" i="14"/>
  <c r="E24" i="19"/>
  <c r="F24" i="19" s="1"/>
  <c r="G9" i="23"/>
  <c r="G9" i="27"/>
  <c r="G9" i="29"/>
  <c r="H51" i="55"/>
  <c r="J51" i="55" s="1"/>
  <c r="J61" i="55"/>
  <c r="E26" i="14"/>
  <c r="F26" i="14" s="1"/>
  <c r="E19" i="17"/>
  <c r="C35" i="4" s="1"/>
  <c r="E11" i="31"/>
  <c r="D15" i="31"/>
  <c r="F25" i="41"/>
  <c r="J34" i="57"/>
  <c r="D21" i="17"/>
  <c r="F35" i="50"/>
  <c r="E18" i="19"/>
  <c r="F18" i="19" s="1"/>
  <c r="A39" i="4" l="1"/>
  <c r="B27" i="14"/>
  <c r="B28" i="16"/>
  <c r="F24" i="49"/>
  <c r="H24" i="49" s="1"/>
  <c r="J24" i="49" s="1"/>
  <c r="G22" i="18"/>
  <c r="H53" i="52"/>
  <c r="H18" i="52"/>
  <c r="H74" i="51"/>
  <c r="H17" i="51"/>
  <c r="J6" i="4"/>
  <c r="J13" i="4" s="1"/>
  <c r="H15" i="41"/>
  <c r="J15" i="41" s="1"/>
  <c r="F32" i="41"/>
  <c r="F12" i="41"/>
  <c r="E14" i="5"/>
  <c r="H16" i="48"/>
  <c r="H23" i="48"/>
  <c r="F34" i="41"/>
  <c r="F23" i="50"/>
  <c r="D15" i="4"/>
  <c r="E15" i="4" s="1"/>
  <c r="F21" i="50"/>
  <c r="F28" i="50"/>
  <c r="B6" i="12"/>
  <c r="B8" i="12" s="1"/>
  <c r="B5" i="7"/>
  <c r="B4" i="25"/>
  <c r="B6" i="23"/>
  <c r="B6" i="18"/>
  <c r="B5" i="35"/>
  <c r="B6" i="28"/>
  <c r="B5" i="9"/>
  <c r="F30" i="41"/>
  <c r="H23" i="41"/>
  <c r="J23" i="41" s="1"/>
  <c r="F24" i="41"/>
  <c r="J29" i="41"/>
  <c r="F35" i="41"/>
  <c r="F36" i="50"/>
  <c r="C21" i="17"/>
  <c r="F33" i="50"/>
  <c r="H26" i="48"/>
  <c r="F18" i="41"/>
  <c r="H22" i="41"/>
  <c r="J22" i="41" s="1"/>
  <c r="F22" i="41"/>
  <c r="H24" i="41"/>
  <c r="J24" i="41" s="1"/>
  <c r="F19" i="50"/>
  <c r="F25" i="50"/>
  <c r="H34" i="41"/>
  <c r="J34" i="41" s="1"/>
  <c r="B5" i="34"/>
  <c r="B5" i="40"/>
  <c r="B6" i="27"/>
  <c r="B5" i="36"/>
  <c r="B5" i="11"/>
  <c r="B6" i="20"/>
  <c r="B6" i="24"/>
  <c r="D19" i="18"/>
  <c r="D22" i="18" s="1"/>
  <c r="E14" i="19"/>
  <c r="F14" i="19" s="1"/>
  <c r="E17" i="19"/>
  <c r="E15" i="30"/>
  <c r="F15" i="30" s="1"/>
  <c r="E19" i="30"/>
  <c r="F19" i="30" s="1"/>
  <c r="F12" i="49"/>
  <c r="H12" i="49" s="1"/>
  <c r="J12" i="49" s="1"/>
  <c r="F16" i="49"/>
  <c r="H16" i="49" s="1"/>
  <c r="J16" i="49" s="1"/>
  <c r="G9" i="25"/>
  <c r="C16" i="12"/>
  <c r="D15" i="37"/>
  <c r="E15" i="37" s="1"/>
  <c r="E16" i="38"/>
  <c r="F13" i="38" s="1"/>
  <c r="G12" i="6"/>
  <c r="G16" i="6"/>
  <c r="G18" i="6"/>
  <c r="G22" i="6"/>
  <c r="G26" i="6"/>
  <c r="G28" i="6"/>
  <c r="G30" i="6"/>
  <c r="F14" i="14"/>
  <c r="F15" i="14"/>
  <c r="F17" i="14"/>
  <c r="E20" i="19"/>
  <c r="F20" i="19" s="1"/>
  <c r="E12" i="30"/>
  <c r="F12" i="30" s="1"/>
  <c r="E16" i="30"/>
  <c r="F16" i="30" s="1"/>
  <c r="H13" i="49"/>
  <c r="J13" i="49" s="1"/>
  <c r="F14" i="49"/>
  <c r="H14" i="49" s="1"/>
  <c r="J14" i="49" s="1"/>
  <c r="F18" i="49"/>
  <c r="H18" i="49" s="1"/>
  <c r="J18" i="49" s="1"/>
  <c r="H22" i="49"/>
  <c r="J22" i="49" s="1"/>
  <c r="G9" i="21"/>
  <c r="G9" i="22"/>
  <c r="G8" i="26"/>
  <c r="F12" i="12"/>
  <c r="E16" i="12"/>
  <c r="F16" i="12" s="1"/>
  <c r="E16" i="32"/>
  <c r="F14" i="32" s="1"/>
  <c r="E12" i="37"/>
  <c r="G14" i="38"/>
  <c r="G9" i="6"/>
  <c r="G11" i="6"/>
  <c r="G13" i="6"/>
  <c r="G15" i="6"/>
  <c r="G19" i="6"/>
  <c r="G21" i="6"/>
  <c r="G23" i="6"/>
  <c r="G25" i="6"/>
  <c r="G31" i="6"/>
  <c r="G33" i="6"/>
  <c r="H21" i="48"/>
  <c r="G9" i="35"/>
  <c r="G10" i="10"/>
  <c r="G12" i="10"/>
  <c r="G14" i="10"/>
  <c r="G16" i="10"/>
  <c r="G18" i="10"/>
  <c r="G20" i="10"/>
  <c r="G22" i="10"/>
  <c r="G26" i="10"/>
  <c r="G28" i="10"/>
  <c r="G30" i="10"/>
  <c r="G32" i="10"/>
  <c r="C22" i="18"/>
  <c r="E12" i="19"/>
  <c r="F12" i="19" s="1"/>
  <c r="E12" i="31"/>
  <c r="C15" i="31"/>
  <c r="E15" i="31" s="1"/>
  <c r="H15" i="49"/>
  <c r="J15" i="49" s="1"/>
  <c r="F20" i="14"/>
  <c r="H20" i="49"/>
  <c r="J20" i="49" s="1"/>
  <c r="H13" i="54"/>
  <c r="J13" i="54" s="1"/>
  <c r="H16" i="54"/>
  <c r="J16" i="54" s="1"/>
  <c r="H18" i="54"/>
  <c r="J18" i="54" s="1"/>
  <c r="F27" i="50"/>
  <c r="H27" i="41"/>
  <c r="J27" i="41" s="1"/>
  <c r="E22" i="18"/>
  <c r="E21" i="17"/>
  <c r="C37" i="4" s="1"/>
  <c r="I11" i="4"/>
  <c r="K11" i="4" s="1"/>
  <c r="F15" i="41"/>
  <c r="F24" i="50"/>
  <c r="G14" i="32"/>
  <c r="H28" i="41"/>
  <c r="J28" i="41" s="1"/>
  <c r="I19" i="4"/>
  <c r="I19" i="18"/>
  <c r="H20" i="41"/>
  <c r="J20" i="41" s="1"/>
  <c r="F14" i="12"/>
  <c r="H31" i="41"/>
  <c r="J31" i="41" s="1"/>
  <c r="H32" i="41"/>
  <c r="J32" i="41" s="1"/>
  <c r="F23" i="41"/>
  <c r="H35" i="41"/>
  <c r="J35" i="41" s="1"/>
  <c r="F32" i="50"/>
  <c r="F13" i="50"/>
  <c r="F13" i="14"/>
  <c r="F16" i="14"/>
  <c r="F19" i="14"/>
  <c r="F15" i="19"/>
  <c r="H19" i="49"/>
  <c r="J19" i="49" s="1"/>
  <c r="H14" i="54"/>
  <c r="J14" i="54" s="1"/>
  <c r="H19" i="41"/>
  <c r="J19" i="41" s="1"/>
  <c r="F15" i="50"/>
  <c r="F16" i="50"/>
  <c r="F20" i="50"/>
  <c r="F12" i="50"/>
  <c r="F29" i="50"/>
  <c r="I8" i="4"/>
  <c r="H19" i="18"/>
  <c r="H14" i="18"/>
  <c r="E13" i="19"/>
  <c r="F13" i="19" s="1"/>
  <c r="F17" i="19"/>
  <c r="F17" i="30"/>
  <c r="F17" i="49"/>
  <c r="H17" i="49" s="1"/>
  <c r="J17" i="49" s="1"/>
  <c r="H33" i="41"/>
  <c r="J33" i="41" s="1"/>
  <c r="F33" i="41"/>
  <c r="J21" i="55"/>
  <c r="F17" i="41"/>
  <c r="H17" i="41"/>
  <c r="J17" i="41" s="1"/>
  <c r="G13" i="38"/>
  <c r="D22" i="30"/>
  <c r="C26" i="15"/>
  <c r="E16" i="19"/>
  <c r="F16" i="19"/>
  <c r="J64" i="58"/>
  <c r="J65" i="58"/>
  <c r="J66" i="58"/>
  <c r="J68" i="58"/>
  <c r="J71" i="58"/>
  <c r="J72" i="58"/>
  <c r="I14" i="18"/>
  <c r="H27" i="49"/>
  <c r="J27" i="49" s="1"/>
  <c r="J21" i="41"/>
  <c r="E15" i="17"/>
  <c r="C31" i="4" s="1"/>
  <c r="F22" i="18"/>
  <c r="C22" i="19"/>
  <c r="C22" i="30"/>
  <c r="C27" i="30" s="1"/>
  <c r="E14" i="30"/>
  <c r="E18" i="30"/>
  <c r="F18" i="30" s="1"/>
  <c r="E20" i="30"/>
  <c r="F20" i="30" s="1"/>
  <c r="H19" i="54"/>
  <c r="J19" i="54" s="1"/>
  <c r="G9" i="20"/>
  <c r="C16" i="38"/>
  <c r="D14" i="38" s="1"/>
  <c r="F17" i="50"/>
  <c r="F12" i="14"/>
  <c r="I20" i="54"/>
  <c r="I22" i="54" s="1"/>
  <c r="H15" i="54"/>
  <c r="J15" i="54" s="1"/>
  <c r="H17" i="54"/>
  <c r="J17" i="54" s="1"/>
  <c r="H13" i="41"/>
  <c r="J13" i="41" s="1"/>
  <c r="H14" i="41"/>
  <c r="J14" i="41" s="1"/>
  <c r="F14" i="41"/>
  <c r="H83" i="58"/>
  <c r="J83" i="58" s="1"/>
  <c r="E14" i="4"/>
  <c r="F24" i="14"/>
  <c r="G13" i="32"/>
  <c r="C16" i="32"/>
  <c r="D14" i="32" s="1"/>
  <c r="B4" i="29"/>
  <c r="B4" i="27"/>
  <c r="B6" i="25"/>
  <c r="B6" i="37"/>
  <c r="B6" i="19"/>
  <c r="B6" i="29"/>
  <c r="B6" i="21"/>
  <c r="B6" i="5"/>
  <c r="B4" i="21"/>
  <c r="B6" i="31"/>
  <c r="B6" i="30"/>
  <c r="G7" i="26"/>
  <c r="D16" i="5"/>
  <c r="E16" i="5" s="1"/>
  <c r="G17" i="6"/>
  <c r="G20" i="6"/>
  <c r="G32" i="6"/>
  <c r="G27" i="6"/>
  <c r="F11" i="41"/>
  <c r="H18" i="41"/>
  <c r="J18" i="41" s="1"/>
  <c r="H59" i="58"/>
  <c r="J59" i="58" s="1"/>
  <c r="H63" i="58"/>
  <c r="J63" i="58" s="1"/>
  <c r="J19" i="4"/>
  <c r="J20" i="50"/>
  <c r="J24" i="50"/>
  <c r="H52" i="57"/>
  <c r="J52" i="57" s="1"/>
  <c r="H60" i="57"/>
  <c r="J60" i="57" s="1"/>
  <c r="H13" i="55"/>
  <c r="J13" i="55" s="1"/>
  <c r="H57" i="55"/>
  <c r="J57" i="55" s="1"/>
  <c r="H75" i="58"/>
  <c r="J75" i="58" s="1"/>
  <c r="G23" i="10"/>
  <c r="H25" i="41"/>
  <c r="J25" i="41" s="1"/>
  <c r="H13" i="48"/>
  <c r="J17" i="50"/>
  <c r="J23" i="50"/>
  <c r="J31" i="50"/>
  <c r="G10" i="52"/>
  <c r="H10" i="52" s="1"/>
  <c r="I22" i="18" l="1"/>
  <c r="F14" i="38"/>
  <c r="F16" i="38" s="1"/>
  <c r="K19" i="4"/>
  <c r="F13" i="32"/>
  <c r="F16" i="32"/>
  <c r="H22" i="18"/>
  <c r="J19" i="18"/>
  <c r="F26" i="41"/>
  <c r="H26" i="41"/>
  <c r="J26" i="41" s="1"/>
  <c r="I6" i="4"/>
  <c r="K8" i="4"/>
  <c r="D13" i="32"/>
  <c r="D16" i="32" s="1"/>
  <c r="H16" i="41"/>
  <c r="J16" i="41" s="1"/>
  <c r="F16" i="41"/>
  <c r="D27" i="30"/>
  <c r="B6" i="15"/>
  <c r="B6" i="13"/>
  <c r="B6" i="48"/>
  <c r="B6" i="38"/>
  <c r="F14" i="30"/>
  <c r="E22" i="30"/>
  <c r="E27" i="30" s="1"/>
  <c r="G16" i="38"/>
  <c r="H14" i="38" s="1"/>
  <c r="G16" i="32"/>
  <c r="H14" i="32" s="1"/>
  <c r="D13" i="38"/>
  <c r="D16" i="38" s="1"/>
  <c r="J14" i="18"/>
  <c r="E22" i="19"/>
  <c r="E27" i="19" s="1"/>
  <c r="C27" i="19"/>
  <c r="F27" i="19" s="1"/>
  <c r="H20" i="54"/>
  <c r="J22" i="18" l="1"/>
  <c r="F22" i="30"/>
  <c r="F27" i="30"/>
  <c r="F22" i="19"/>
  <c r="K6" i="4"/>
  <c r="I13" i="4"/>
  <c r="H22" i="54"/>
  <c r="J22" i="54" s="1"/>
  <c r="J20" i="54"/>
  <c r="H13" i="38"/>
  <c r="H16" i="38" s="1"/>
  <c r="H13" i="32"/>
  <c r="H16" i="32" s="1"/>
</calcChain>
</file>

<file path=xl/sharedStrings.xml><?xml version="1.0" encoding="utf-8"?>
<sst xmlns="http://schemas.openxmlformats.org/spreadsheetml/2006/main" count="3219" uniqueCount="700">
  <si>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</si>
  <si>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</si>
  <si>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</si>
  <si>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</si>
  <si>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</si>
  <si>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</si>
  <si>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</si>
  <si>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</si>
  <si>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</si>
  <si>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</si>
  <si>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</si>
  <si>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</si>
  <si>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</si>
  <si>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</si>
  <si>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</si>
  <si>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</si>
  <si>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</si>
  <si>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</si>
  <si>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</si>
  <si>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</si>
  <si>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</si>
  <si>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</si>
  <si>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</si>
  <si>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</si>
  <si>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</si>
  <si>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</si>
  <si>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</si>
  <si>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</si>
  <si>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</si>
  <si>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</si>
  <si>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</si>
  <si>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</si>
  <si>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</si>
  <si>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</si>
  <si>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</si>
  <si>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</si>
  <si>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</si>
  <si>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</si>
  <si>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</si>
  <si>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</si>
  <si>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</si>
  <si>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</si>
  <si>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</si>
  <si>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</si>
  <si>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</si>
  <si>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</si>
  <si>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</si>
  <si>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</si>
  <si>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</si>
  <si>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</si>
  <si>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</si>
  <si>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</si>
  <si>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</si>
  <si>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</si>
  <si>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</si>
  <si>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</si>
  <si>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</si>
  <si>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</si>
  <si>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</si>
  <si>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</si>
  <si>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</si>
  <si>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</si>
  <si>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</si>
  <si>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</si>
  <si>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</si>
  <si>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</si>
  <si>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</si>
  <si>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</si>
  <si>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</si>
  <si>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</si>
  <si>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</si>
  <si>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</si>
  <si>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</si>
  <si>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</si>
  <si>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</si>
  <si>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</si>
  <si>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</si>
  <si>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</si>
  <si>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</si>
  <si>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</si>
  <si>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</si>
  <si>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</si>
  <si>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</si>
  <si>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</si>
  <si>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</si>
  <si>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</si>
  <si>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</si>
  <si>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</si>
  <si>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</si>
  <si>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</si>
  <si>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</si>
  <si>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</si>
  <si>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</si>
  <si>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</si>
  <si>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</si>
  <si>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</si>
  <si>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</si>
  <si>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</si>
  <si>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</si>
  <si>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</si>
  <si>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</si>
  <si>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</si>
  <si>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</si>
  <si>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</si>
  <si>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</si>
  <si>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</si>
  <si>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</si>
  <si>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</si>
  <si>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</si>
  <si>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</si>
  <si>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</si>
  <si>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</si>
  <si>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</si>
  <si>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</si>
  <si>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</si>
  <si>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</si>
  <si>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</si>
  <si>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</si>
  <si>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</si>
  <si>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</si>
  <si>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</si>
  <si>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</si>
  <si>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</si>
  <si>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</si>
  <si>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</si>
  <si>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</si>
  <si>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</si>
  <si>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</si>
  <si>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</si>
  <si>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</si>
  <si>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</si>
  <si>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</si>
  <si>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</si>
  <si>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</si>
  <si>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</si>
  <si>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</si>
  <si>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</si>
  <si>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</si>
  <si>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</si>
  <si>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</si>
  <si>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</si>
  <si>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</si>
  <si>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</si>
  <si>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</si>
  <si>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</si>
  <si>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</si>
  <si>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</si>
  <si>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</si>
  <si>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</si>
  <si>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</si>
  <si>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</si>
  <si>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</si>
  <si>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</si>
  <si>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</si>
  <si>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</si>
  <si>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</si>
  <si>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</si>
  <si>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</si>
  <si>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</si>
  <si>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</si>
  <si>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</si>
  <si>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</si>
  <si>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</si>
  <si>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</si>
  <si>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</si>
  <si>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</si>
  <si>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</si>
  <si>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</si>
  <si>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</si>
  <si>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</si>
  <si>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</si>
  <si>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</si>
  <si>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</si>
  <si>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</si>
  <si>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</si>
  <si>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</si>
  <si>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</si>
  <si>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</si>
  <si>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</si>
  <si>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</si>
  <si>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</si>
  <si>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</si>
  <si>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</si>
  <si>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</si>
  <si>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</si>
  <si>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</si>
  <si>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</si>
  <si>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</si>
  <si>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</si>
  <si>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</si>
  <si>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</si>
  <si>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</si>
  <si>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</si>
  <si>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</si>
  <si>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</si>
  <si>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</si>
  <si>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</si>
  <si>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</si>
  <si>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</si>
  <si>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</si>
  <si>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</si>
  <si>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</si>
  <si>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</si>
  <si>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</si>
  <si>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</si>
  <si>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</si>
  <si>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</si>
  <si>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</si>
  <si>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</si>
  <si>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</si>
  <si>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</si>
  <si>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</si>
  <si>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</si>
  <si>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</si>
  <si>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</si>
  <si>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</si>
  <si>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</si>
  <si>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</si>
  <si>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</si>
  <si>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</si>
  <si>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</si>
  <si>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</si>
  <si>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</si>
  <si>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</si>
  <si>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</si>
  <si>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</si>
  <si>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</si>
  <si>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</si>
  <si>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</si>
  <si>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</si>
  <si>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</si>
  <si>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</si>
  <si>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</si>
  <si>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</si>
  <si>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</si>
  <si>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</si>
  <si>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</si>
  <si>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</si>
  <si>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</si>
  <si>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</si>
  <si>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</si>
  <si>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</si>
  <si>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</si>
  <si>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</si>
  <si>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</si>
  <si>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</si>
  <si>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</si>
  <si>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</si>
  <si>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</si>
  <si>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</si>
  <si>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</si>
  <si>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</si>
  <si>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</si>
  <si>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</si>
  <si>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</si>
  <si>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</si>
  <si>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</si>
  <si>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</si>
  <si>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</si>
  <si>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</si>
  <si>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</si>
  <si>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</si>
  <si>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</si>
  <si>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</si>
  <si>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</si>
  <si>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</si>
  <si>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</si>
  <si>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</si>
  <si>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</si>
  <si>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</si>
  <si>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</si>
  <si>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</si>
  <si>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</si>
  <si>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</si>
  <si>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</si>
  <si>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</si>
  <si>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</si>
  <si>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</si>
  <si>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</si>
  <si>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</si>
  <si>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</si>
  <si>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</si>
  <si>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</si>
  <si>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</si>
  <si>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</si>
  <si>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</si>
  <si>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</si>
  <si>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</si>
  <si>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</si>
  <si>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</si>
  <si>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</si>
  <si>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</si>
  <si>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</si>
  <si>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</si>
  <si>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</si>
  <si>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100 établissements ou quartiers d'établissement et 41527 détenus concernés.</t>
  </si>
  <si>
    <t xml:space="preserve">1er novembre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</si>
  <si>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</si>
  <si>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</si>
  <si>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</si>
  <si>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</si>
  <si>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</si>
  <si>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</si>
  <si>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</si>
  <si>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</si>
  <si>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</si>
  <si>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</si>
  <si>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</si>
  <si>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</si>
  <si>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</si>
  <si>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</si>
  <si>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</si>
  <si>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</si>
  <si>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</si>
  <si>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</si>
  <si>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</si>
  <si>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</si>
  <si>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</si>
  <si>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</si>
  <si>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</si>
  <si>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</si>
  <si>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</si>
  <si>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</si>
  <si>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</si>
  <si>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</si>
  <si>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</si>
  <si>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</si>
  <si>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</si>
  <si>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</si>
  <si>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</si>
  <si>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</si>
  <si>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</si>
  <si>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</si>
  <si>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</si>
  <si>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</si>
  <si>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</si>
  <si>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</si>
  <si>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</si>
  <si>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</si>
  <si>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</si>
  <si>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</si>
  <si>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</si>
  <si>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</si>
  <si>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</si>
  <si>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</si>
  <si>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</si>
  <si>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</si>
  <si>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</si>
  <si>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</si>
  <si>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</si>
  <si>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</si>
  <si>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</si>
  <si>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</si>
  <si>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</si>
  <si>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</si>
  <si>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</si>
  <si>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</si>
  <si>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</si>
  <si>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</si>
  <si>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</si>
  <si>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</si>
  <si>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</si>
  <si>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</si>
  <si>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</si>
  <si>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</si>
  <si>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</si>
  <si>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</si>
  <si>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</si>
  <si>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</si>
  <si>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</si>
  <si>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</si>
  <si>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</si>
  <si>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</si>
  <si>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Vendin Le Vieil</t>
  </si>
  <si>
    <t>Lille-Loos-Séquedin (Lille-Séquedin)</t>
  </si>
  <si>
    <t>Bapaume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</si>
  <si>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</si>
  <si>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</si>
  <si>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</si>
  <si>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</si>
  <si>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</si>
  <si>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</si>
  <si>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</si>
  <si>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</si>
  <si>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</si>
  <si>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</si>
  <si>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</si>
  <si>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</si>
  <si>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</si>
  <si>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</si>
  <si>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</si>
  <si>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</si>
  <si>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</si>
  <si>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</si>
  <si>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</si>
  <si>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</si>
  <si>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</si>
  <si>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</si>
  <si>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</si>
  <si>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</si>
  <si>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</si>
  <si>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</si>
  <si>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</si>
  <si>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</si>
  <si>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</si>
  <si>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</si>
  <si>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</si>
  <si>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</si>
  <si>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</si>
  <si>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</si>
  <si>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</si>
  <si>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</si>
  <si>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</si>
  <si>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</si>
  <si>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</si>
  <si>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</si>
  <si>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</si>
  <si>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</si>
  <si>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</si>
  <si>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</si>
  <si>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</si>
  <si>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</si>
  <si>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</si>
  <si>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</si>
  <si>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</si>
  <si>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</si>
  <si>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</si>
  <si>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</si>
  <si>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</si>
  <si>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</si>
  <si>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</si>
  <si>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</si>
  <si>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</si>
  <si>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</si>
  <si>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</si>
  <si>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</si>
  <si>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</si>
  <si>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</si>
  <si>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</si>
  <si>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</si>
  <si>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</si>
  <si>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</si>
  <si>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</si>
  <si>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</si>
  <si>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</si>
  <si>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</si>
  <si>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</si>
  <si>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</si>
  <si>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</si>
  <si>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</si>
  <si>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</si>
  <si>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</si>
  <si>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</si>
  <si>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</si>
  <si>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</si>
  <si>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</si>
  <si>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</si>
  <si>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</si>
  <si>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</si>
  <si>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</si>
  <si>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</si>
  <si>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</si>
  <si>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</si>
  <si>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</si>
  <si>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</si>
  <si>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</si>
  <si>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</si>
  <si>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</si>
  <si>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</si>
  <si>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</si>
  <si>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</si>
  <si>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</si>
  <si>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</si>
  <si>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</si>
  <si>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</si>
  <si>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</si>
  <si>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</si>
  <si>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</si>
  <si>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</si>
  <si>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</si>
  <si>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</si>
  <si>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</si>
  <si>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</si>
  <si>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</si>
  <si>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</si>
  <si>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</si>
  <si>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</si>
  <si>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</si>
  <si>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</si>
  <si>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</si>
  <si>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</si>
  <si>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</si>
  <si>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</si>
  <si>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</si>
  <si>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</si>
  <si>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</si>
  <si>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</si>
  <si>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</si>
  <si>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</si>
  <si>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</si>
  <si>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</si>
  <si>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</si>
  <si>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</si>
  <si>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</si>
  <si>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</si>
  <si>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</si>
  <si>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</si>
  <si>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</si>
  <si>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</si>
  <si>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</si>
  <si>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</si>
  <si>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</si>
  <si>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- 48 établissements ou quartiers ont une densité supérieure ou égale à 150 et inférieure à 200 %,</t>
  </si>
  <si>
    <t>- 49 établissements ou quartiers ont une densité supérieure ou égale à 120 et inférieure à 150 %,</t>
  </si>
  <si>
    <t>- 21 établissements ou quartiers ont une densité supérieure ou égale à 100 et inférieure à 120 %,</t>
  </si>
  <si>
    <t>- 140 établissements ou quartiers ont une densité inférieure à 100 %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</si>
  <si>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</si>
  <si>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</si>
  <si>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</si>
  <si>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</si>
  <si>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</si>
  <si>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</si>
  <si>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</si>
  <si>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</si>
  <si>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</si>
  <si>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</si>
  <si>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</si>
  <si>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</si>
  <si>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</si>
  <si>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</si>
  <si>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</si>
  <si>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</si>
  <si>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</si>
  <si>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</si>
  <si>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</si>
  <si>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</si>
  <si>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</si>
  <si>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</si>
  <si>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</si>
  <si>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</si>
  <si>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</si>
  <si>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</si>
  <si>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</si>
  <si>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</si>
  <si>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</si>
  <si>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</si>
  <si>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</si>
  <si>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</si>
  <si>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</si>
  <si>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</si>
  <si>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</si>
  <si>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</si>
  <si>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</si>
  <si>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</si>
  <si>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</si>
  <si>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</si>
  <si>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</si>
  <si>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</si>
  <si>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</si>
  <si>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</si>
  <si>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</si>
  <si>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</si>
  <si>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</si>
  <si>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</si>
  <si>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79</t>
  </si>
  <si>
    <t>305</t>
  </si>
  <si>
    <t>52</t>
  </si>
  <si>
    <t>85</t>
  </si>
  <si>
    <t>47</t>
  </si>
  <si>
    <t>100</t>
  </si>
  <si>
    <t>39</t>
  </si>
  <si>
    <t>275</t>
  </si>
  <si>
    <t>114</t>
  </si>
  <si>
    <t>116</t>
  </si>
  <si>
    <t>105</t>
  </si>
  <si>
    <t>186</t>
  </si>
  <si>
    <t>41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</si>
  <si>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</si>
  <si>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</si>
  <si>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</si>
  <si>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</si>
  <si>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</si>
  <si>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</si>
  <si>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</si>
  <si>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</si>
  <si>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</si>
  <si>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</si>
  <si>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</si>
  <si>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</si>
  <si>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</si>
  <si>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</si>
  <si>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171</t>
  </si>
  <si>
    <t>93</t>
  </si>
  <si>
    <t>232</t>
  </si>
  <si>
    <t>35</t>
  </si>
  <si>
    <t>688</t>
  </si>
  <si>
    <t>22</t>
  </si>
  <si>
    <t>57</t>
  </si>
  <si>
    <t>287</t>
  </si>
  <si>
    <t>237</t>
  </si>
  <si>
    <t>1111</t>
  </si>
  <si>
    <t>394</t>
  </si>
  <si>
    <t>574</t>
  </si>
  <si>
    <t>614</t>
  </si>
  <si>
    <t>363</t>
  </si>
  <si>
    <t>503</t>
  </si>
  <si>
    <t>2956</t>
  </si>
  <si>
    <t>1404</t>
  </si>
  <si>
    <t>48</t>
  </si>
  <si>
    <t>62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</si>
  <si>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</si>
  <si>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</si>
  <si>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</si>
  <si>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</si>
  <si>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</si>
  <si>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</si>
  <si>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</si>
  <si>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</si>
  <si>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</si>
  <si>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</si>
  <si>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</si>
  <si>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570</t>
  </si>
  <si>
    <t>92</t>
  </si>
  <si>
    <t>80</t>
  </si>
  <si>
    <t>78</t>
  </si>
  <si>
    <t>403</t>
  </si>
  <si>
    <t>277</t>
  </si>
  <si>
    <t>453</t>
  </si>
  <si>
    <t>154</t>
  </si>
  <si>
    <t>445</t>
  </si>
  <si>
    <t>102</t>
  </si>
  <si>
    <t>389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</si>
  <si>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</si>
  <si>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</si>
  <si>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</si>
  <si>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</si>
  <si>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</si>
  <si>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</si>
  <si>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</si>
  <si>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</si>
  <si>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</si>
  <si>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</si>
  <si>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</si>
  <si>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</si>
  <si>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</si>
  <si>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</si>
  <si>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</si>
  <si>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</si>
  <si>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</si>
  <si>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164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</si>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</sst>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67" fontId="2" fillId="0" borderId="10" xfId="13" applyNumberFormat="1" applyFont="1" applyFill="1" applyBorder="1" applyAlignment="1">
      <alignment horizontal="center"/>
    </xf>
    <xf numFmtId="167" fontId="2" fillId="0" borderId="13" xfId="13" applyNumberFormat="1" applyFont="1" applyFill="1" applyBorder="1" applyAlignment="1">
      <alignment horizontal="center"/>
    </xf>
    <xf numFmtId="167" fontId="2" fillId="0" borderId="16" xfId="13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8768"/>
        <c:axId val="113098752"/>
      </c:lineChart>
      <c:catAx>
        <c:axId val="1130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30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98752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308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9484</c:v>
                </c:pt>
                <c:pt idx="1">
                  <c:v>9714</c:v>
                </c:pt>
                <c:pt idx="2">
                  <c:v>9505</c:v>
                </c:pt>
                <c:pt idx="3">
                  <c:v>9927</c:v>
                </c:pt>
                <c:pt idx="4">
                  <c:v>10190</c:v>
                </c:pt>
                <c:pt idx="5">
                  <c:v>10417</c:v>
                </c:pt>
                <c:pt idx="6">
                  <c:v>10448</c:v>
                </c:pt>
                <c:pt idx="7">
                  <c:v>10575</c:v>
                </c:pt>
                <c:pt idx="8">
                  <c:v>10791</c:v>
                </c:pt>
                <c:pt idx="9">
                  <c:v>10417</c:v>
                </c:pt>
                <c:pt idx="10">
                  <c:v>9723</c:v>
                </c:pt>
                <c:pt idx="11">
                  <c:v>9637</c:v>
                </c:pt>
                <c:pt idx="12">
                  <c:v>9787</c:v>
                </c:pt>
                <c:pt idx="13">
                  <c:v>10187</c:v>
                </c:pt>
                <c:pt idx="14">
                  <c:v>9907</c:v>
                </c:pt>
                <c:pt idx="15">
                  <c:v>10406</c:v>
                </c:pt>
                <c:pt idx="16">
                  <c:v>10603</c:v>
                </c:pt>
                <c:pt idx="17">
                  <c:v>10817</c:v>
                </c:pt>
                <c:pt idx="18">
                  <c:v>11127</c:v>
                </c:pt>
                <c:pt idx="19">
                  <c:v>11275</c:v>
                </c:pt>
                <c:pt idx="20">
                  <c:v>11322</c:v>
                </c:pt>
                <c:pt idx="21">
                  <c:v>11075</c:v>
                </c:pt>
                <c:pt idx="22">
                  <c:v>10329</c:v>
                </c:pt>
                <c:pt idx="23">
                  <c:v>10344</c:v>
                </c:pt>
                <c:pt idx="24">
                  <c:v>10458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1605</c:v>
                </c:pt>
                <c:pt idx="1">
                  <c:v>1641</c:v>
                </c:pt>
                <c:pt idx="2">
                  <c:v>1553</c:v>
                </c:pt>
                <c:pt idx="3">
                  <c:v>1542</c:v>
                </c:pt>
                <c:pt idx="4">
                  <c:v>1607</c:v>
                </c:pt>
                <c:pt idx="5">
                  <c:v>1590</c:v>
                </c:pt>
                <c:pt idx="6">
                  <c:v>1594</c:v>
                </c:pt>
                <c:pt idx="7">
                  <c:v>1664</c:v>
                </c:pt>
                <c:pt idx="8">
                  <c:v>1639</c:v>
                </c:pt>
                <c:pt idx="9">
                  <c:v>1644</c:v>
                </c:pt>
                <c:pt idx="10">
                  <c:v>1547</c:v>
                </c:pt>
                <c:pt idx="11">
                  <c:v>1445</c:v>
                </c:pt>
                <c:pt idx="12">
                  <c:v>1504</c:v>
                </c:pt>
                <c:pt idx="13">
                  <c:v>1568</c:v>
                </c:pt>
                <c:pt idx="14">
                  <c:v>1493</c:v>
                </c:pt>
                <c:pt idx="15">
                  <c:v>1508</c:v>
                </c:pt>
                <c:pt idx="16">
                  <c:v>1569</c:v>
                </c:pt>
                <c:pt idx="17">
                  <c:v>1544</c:v>
                </c:pt>
                <c:pt idx="18">
                  <c:v>1594</c:v>
                </c:pt>
                <c:pt idx="19">
                  <c:v>1591</c:v>
                </c:pt>
                <c:pt idx="20">
                  <c:v>1596</c:v>
                </c:pt>
                <c:pt idx="21">
                  <c:v>1537</c:v>
                </c:pt>
                <c:pt idx="22">
                  <c:v>1630</c:v>
                </c:pt>
                <c:pt idx="23">
                  <c:v>1587</c:v>
                </c:pt>
                <c:pt idx="24">
                  <c:v>1557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1605</c:v>
                </c:pt>
                <c:pt idx="1">
                  <c:v>1641</c:v>
                </c:pt>
                <c:pt idx="2">
                  <c:v>1553</c:v>
                </c:pt>
                <c:pt idx="3">
                  <c:v>1542</c:v>
                </c:pt>
                <c:pt idx="4">
                  <c:v>1607</c:v>
                </c:pt>
                <c:pt idx="5">
                  <c:v>1590</c:v>
                </c:pt>
                <c:pt idx="6">
                  <c:v>1594</c:v>
                </c:pt>
                <c:pt idx="7">
                  <c:v>1664</c:v>
                </c:pt>
                <c:pt idx="8">
                  <c:v>1639</c:v>
                </c:pt>
                <c:pt idx="9">
                  <c:v>1644</c:v>
                </c:pt>
                <c:pt idx="10">
                  <c:v>1547</c:v>
                </c:pt>
                <c:pt idx="11">
                  <c:v>1445</c:v>
                </c:pt>
                <c:pt idx="12">
                  <c:v>1504</c:v>
                </c:pt>
                <c:pt idx="13">
                  <c:v>1568</c:v>
                </c:pt>
                <c:pt idx="14">
                  <c:v>1493</c:v>
                </c:pt>
                <c:pt idx="15">
                  <c:v>1508</c:v>
                </c:pt>
                <c:pt idx="16">
                  <c:v>1569</c:v>
                </c:pt>
                <c:pt idx="17">
                  <c:v>1544</c:v>
                </c:pt>
                <c:pt idx="18">
                  <c:v>1594</c:v>
                </c:pt>
                <c:pt idx="19">
                  <c:v>1591</c:v>
                </c:pt>
                <c:pt idx="20">
                  <c:v>1596</c:v>
                </c:pt>
                <c:pt idx="21">
                  <c:v>1537</c:v>
                </c:pt>
                <c:pt idx="22">
                  <c:v>1630</c:v>
                </c:pt>
                <c:pt idx="23">
                  <c:v>1587</c:v>
                </c:pt>
                <c:pt idx="24">
                  <c:v>1557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667904"/>
        <c:axId val="136669440"/>
      </c:barChart>
      <c:dateAx>
        <c:axId val="1366679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6694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366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667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838862559241708E-2"/>
          <c:y val="0.92289719626168221"/>
          <c:w val="0.913507606572875"/>
          <c:h val="6.54205607476635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36100</c:v>
              </c:pt>
              <c:pt idx="1">
                <c:v>36130</c:v>
              </c:pt>
              <c:pt idx="2">
                <c:v>36161</c:v>
              </c:pt>
              <c:pt idx="3">
                <c:v>36192</c:v>
              </c:pt>
              <c:pt idx="4">
                <c:v>36220</c:v>
              </c:pt>
              <c:pt idx="5">
                <c:v>36251</c:v>
              </c:pt>
              <c:pt idx="6">
                <c:v>36281</c:v>
              </c:pt>
              <c:pt idx="7">
                <c:v>36312</c:v>
              </c:pt>
              <c:pt idx="8">
                <c:v>36342</c:v>
              </c:pt>
              <c:pt idx="9">
                <c:v>36373</c:v>
              </c:pt>
              <c:pt idx="10">
                <c:v>36404</c:v>
              </c:pt>
              <c:pt idx="11">
                <c:v>36434</c:v>
              </c:pt>
              <c:pt idx="12">
                <c:v>36465</c:v>
              </c:pt>
              <c:pt idx="13">
                <c:v>36495</c:v>
              </c:pt>
              <c:pt idx="14">
                <c:v>36526</c:v>
              </c:pt>
              <c:pt idx="15">
                <c:v>36557</c:v>
              </c:pt>
              <c:pt idx="16">
                <c:v>36586</c:v>
              </c:pt>
              <c:pt idx="17">
                <c:v>36617</c:v>
              </c:pt>
              <c:pt idx="18">
                <c:v>36647</c:v>
              </c:pt>
              <c:pt idx="19">
                <c:v>36678</c:v>
              </c:pt>
              <c:pt idx="20">
                <c:v>36708</c:v>
              </c:pt>
              <c:pt idx="21">
                <c:v>36739</c:v>
              </c:pt>
              <c:pt idx="22">
                <c:v>36770</c:v>
              </c:pt>
              <c:pt idx="23">
                <c:v>36800</c:v>
              </c:pt>
              <c:pt idx="24">
                <c:v>36831</c:v>
              </c:pt>
              <c:pt idx="25">
                <c:v>36861</c:v>
              </c:pt>
              <c:pt idx="26">
                <c:v>36892</c:v>
              </c:pt>
              <c:pt idx="27">
                <c:v>36923</c:v>
              </c:pt>
              <c:pt idx="28">
                <c:v>36951</c:v>
              </c:pt>
              <c:pt idx="29">
                <c:v>36982</c:v>
              </c:pt>
              <c:pt idx="30">
                <c:v>37012</c:v>
              </c:pt>
              <c:pt idx="31">
                <c:v>37043</c:v>
              </c:pt>
              <c:pt idx="32">
                <c:v>37073</c:v>
              </c:pt>
              <c:pt idx="33">
                <c:v>37104</c:v>
              </c:pt>
              <c:pt idx="34">
                <c:v>37135</c:v>
              </c:pt>
              <c:pt idx="35">
                <c:v>37165</c:v>
              </c:pt>
              <c:pt idx="36">
                <c:v>37196</c:v>
              </c:pt>
              <c:pt idx="37">
                <c:v>37226</c:v>
              </c:pt>
              <c:pt idx="38">
                <c:v>37257</c:v>
              </c:pt>
              <c:pt idx="39">
                <c:v>37288</c:v>
              </c:pt>
              <c:pt idx="40">
                <c:v>37316</c:v>
              </c:pt>
              <c:pt idx="41">
                <c:v>37347</c:v>
              </c:pt>
              <c:pt idx="42">
                <c:v>37377</c:v>
              </c:pt>
              <c:pt idx="43">
                <c:v>37408</c:v>
              </c:pt>
              <c:pt idx="44">
                <c:v>37438</c:v>
              </c:pt>
              <c:pt idx="45">
                <c:v>37469</c:v>
              </c:pt>
              <c:pt idx="46">
                <c:v>37500</c:v>
              </c:pt>
              <c:pt idx="47">
                <c:v>37530</c:v>
              </c:pt>
              <c:pt idx="48">
                <c:v>37561</c:v>
              </c:pt>
              <c:pt idx="49">
                <c:v>37591</c:v>
              </c:pt>
              <c:pt idx="50">
                <c:v>37622</c:v>
              </c:pt>
              <c:pt idx="51">
                <c:v>37653</c:v>
              </c:pt>
              <c:pt idx="52">
                <c:v>37681</c:v>
              </c:pt>
              <c:pt idx="53">
                <c:v>37712</c:v>
              </c:pt>
              <c:pt idx="54">
                <c:v>37742</c:v>
              </c:pt>
              <c:pt idx="55">
                <c:v>37773</c:v>
              </c:pt>
              <c:pt idx="56">
                <c:v>37803</c:v>
              </c:pt>
              <c:pt idx="57">
                <c:v>37834</c:v>
              </c:pt>
              <c:pt idx="58">
                <c:v>37865</c:v>
              </c:pt>
              <c:pt idx="59">
                <c:v>37895</c:v>
              </c:pt>
              <c:pt idx="60">
                <c:v>37926</c:v>
              </c:pt>
              <c:pt idx="61">
                <c:v>37956</c:v>
              </c:pt>
              <c:pt idx="62">
                <c:v>37987</c:v>
              </c:pt>
              <c:pt idx="63">
                <c:v>38018</c:v>
              </c:pt>
              <c:pt idx="64">
                <c:v>38047</c:v>
              </c:pt>
              <c:pt idx="65">
                <c:v>38078</c:v>
              </c:pt>
              <c:pt idx="66">
                <c:v>38108</c:v>
              </c:pt>
              <c:pt idx="67">
                <c:v>38139</c:v>
              </c:pt>
              <c:pt idx="68">
                <c:v>38169</c:v>
              </c:pt>
              <c:pt idx="69">
                <c:v>38200</c:v>
              </c:pt>
              <c:pt idx="70">
                <c:v>38231</c:v>
              </c:pt>
              <c:pt idx="71">
                <c:v>38261</c:v>
              </c:pt>
              <c:pt idx="72">
                <c:v>38292</c:v>
              </c:pt>
              <c:pt idx="73">
                <c:v>38322</c:v>
              </c:pt>
              <c:pt idx="74">
                <c:v>38353</c:v>
              </c:pt>
              <c:pt idx="75">
                <c:v>38384</c:v>
              </c:pt>
              <c:pt idx="76">
                <c:v>38412</c:v>
              </c:pt>
              <c:pt idx="77">
                <c:v>38443</c:v>
              </c:pt>
              <c:pt idx="78">
                <c:v>38473</c:v>
              </c:pt>
              <c:pt idx="79">
                <c:v>38504</c:v>
              </c:pt>
              <c:pt idx="80">
                <c:v>38534</c:v>
              </c:pt>
              <c:pt idx="81">
                <c:v>38565</c:v>
              </c:pt>
              <c:pt idx="82">
                <c:v>38596</c:v>
              </c:pt>
              <c:pt idx="83">
                <c:v>38626</c:v>
              </c:pt>
              <c:pt idx="84">
                <c:v>38657</c:v>
              </c:pt>
              <c:pt idx="85">
                <c:v>38687</c:v>
              </c:pt>
              <c:pt idx="86">
                <c:v>38718</c:v>
              </c:pt>
              <c:pt idx="87">
                <c:v>38749</c:v>
              </c:pt>
              <c:pt idx="88">
                <c:v>38777</c:v>
              </c:pt>
              <c:pt idx="89">
                <c:v>38808</c:v>
              </c:pt>
              <c:pt idx="90">
                <c:v>38838</c:v>
              </c:pt>
              <c:pt idx="91">
                <c:v>38869</c:v>
              </c:pt>
              <c:pt idx="92">
                <c:v>38899</c:v>
              </c:pt>
              <c:pt idx="93">
                <c:v>38930</c:v>
              </c:pt>
              <c:pt idx="94">
                <c:v>38961</c:v>
              </c:pt>
              <c:pt idx="95">
                <c:v>38991</c:v>
              </c:pt>
              <c:pt idx="96">
                <c:v>39022</c:v>
              </c:pt>
              <c:pt idx="97">
                <c:v>39052</c:v>
              </c:pt>
              <c:pt idx="98">
                <c:v>39083</c:v>
              </c:pt>
              <c:pt idx="99">
                <c:v>39114</c:v>
              </c:pt>
              <c:pt idx="100">
                <c:v>39142</c:v>
              </c:pt>
              <c:pt idx="101">
                <c:v>39173</c:v>
              </c:pt>
              <c:pt idx="102">
                <c:v>39203</c:v>
              </c:pt>
              <c:pt idx="103">
                <c:v>39234</c:v>
              </c:pt>
              <c:pt idx="104">
                <c:v>39264</c:v>
              </c:pt>
              <c:pt idx="105">
                <c:v>39295</c:v>
              </c:pt>
              <c:pt idx="106">
                <c:v>39326</c:v>
              </c:pt>
              <c:pt idx="107">
                <c:v>39356</c:v>
              </c:pt>
              <c:pt idx="108">
                <c:v>39387</c:v>
              </c:pt>
              <c:pt idx="109">
                <c:v>39417</c:v>
              </c:pt>
              <c:pt idx="110">
                <c:v>39448</c:v>
              </c:pt>
              <c:pt idx="111">
                <c:v>39479</c:v>
              </c:pt>
              <c:pt idx="112">
                <c:v>39508</c:v>
              </c:pt>
              <c:pt idx="113">
                <c:v>39539</c:v>
              </c:pt>
              <c:pt idx="114">
                <c:v>39569</c:v>
              </c:pt>
              <c:pt idx="115">
                <c:v>39600</c:v>
              </c:pt>
              <c:pt idx="116">
                <c:v>39630</c:v>
              </c:pt>
              <c:pt idx="117">
                <c:v>39661</c:v>
              </c:pt>
              <c:pt idx="118">
                <c:v>39692</c:v>
              </c:pt>
              <c:pt idx="119">
                <c:v>39722</c:v>
              </c:pt>
              <c:pt idx="120">
                <c:v>39753</c:v>
              </c:pt>
              <c:pt idx="121">
                <c:v>39783</c:v>
              </c:pt>
              <c:pt idx="122">
                <c:v>39814</c:v>
              </c:pt>
              <c:pt idx="123">
                <c:v>39845</c:v>
              </c:pt>
              <c:pt idx="124">
                <c:v>39873</c:v>
              </c:pt>
              <c:pt idx="125">
                <c:v>39904</c:v>
              </c:pt>
              <c:pt idx="126">
                <c:v>39934</c:v>
              </c:pt>
              <c:pt idx="127">
                <c:v>39965</c:v>
              </c:pt>
              <c:pt idx="128">
                <c:v>39995</c:v>
              </c:pt>
              <c:pt idx="129">
                <c:v>40026</c:v>
              </c:pt>
              <c:pt idx="130">
                <c:v>40057</c:v>
              </c:pt>
              <c:pt idx="131">
                <c:v>40087</c:v>
              </c:pt>
              <c:pt idx="132">
                <c:v>40118</c:v>
              </c:pt>
              <c:pt idx="133">
                <c:v>40148</c:v>
              </c:pt>
              <c:pt idx="134">
                <c:v>40179</c:v>
              </c:pt>
              <c:pt idx="135">
                <c:v>40210</c:v>
              </c:pt>
              <c:pt idx="136">
                <c:v>40238</c:v>
              </c:pt>
              <c:pt idx="137">
                <c:v>40269</c:v>
              </c:pt>
              <c:pt idx="138">
                <c:v>40299</c:v>
              </c:pt>
              <c:pt idx="139">
                <c:v>40330</c:v>
              </c:pt>
              <c:pt idx="140">
                <c:v>40360</c:v>
              </c:pt>
              <c:pt idx="141">
                <c:v>40391</c:v>
              </c:pt>
              <c:pt idx="142">
                <c:v>40422</c:v>
              </c:pt>
              <c:pt idx="143">
                <c:v>40452</c:v>
              </c:pt>
              <c:pt idx="144">
                <c:v>40483</c:v>
              </c:pt>
              <c:pt idx="145">
                <c:v>40513</c:v>
              </c:pt>
              <c:pt idx="146">
                <c:v>40544</c:v>
              </c:pt>
              <c:pt idx="147">
                <c:v>40575</c:v>
              </c:pt>
              <c:pt idx="148">
                <c:v>40603</c:v>
              </c:pt>
              <c:pt idx="149">
                <c:v>40634</c:v>
              </c:pt>
              <c:pt idx="150">
                <c:v>40664</c:v>
              </c:pt>
              <c:pt idx="151">
                <c:v>40756</c:v>
              </c:pt>
              <c:pt idx="152">
                <c:v>40787</c:v>
              </c:pt>
              <c:pt idx="153">
                <c:v>40817</c:v>
              </c:pt>
              <c:pt idx="154">
                <c:v>40848</c:v>
              </c:pt>
              <c:pt idx="155">
                <c:v>40878</c:v>
              </c:pt>
              <c:pt idx="156">
                <c:v>40909</c:v>
              </c:pt>
              <c:pt idx="157">
                <c:v>40940</c:v>
              </c:pt>
              <c:pt idx="158">
                <c:v>40969</c:v>
              </c:pt>
              <c:pt idx="159">
                <c:v>41000</c:v>
              </c:pt>
              <c:pt idx="160">
                <c:v>41030</c:v>
              </c:pt>
              <c:pt idx="161">
                <c:v>41061</c:v>
              </c:pt>
              <c:pt idx="162">
                <c:v>41091</c:v>
              </c:pt>
              <c:pt idx="163">
                <c:v>41122</c:v>
              </c:pt>
              <c:pt idx="164">
                <c:v>41153</c:v>
              </c:pt>
              <c:pt idx="165">
                <c:v>41183</c:v>
              </c:pt>
              <c:pt idx="166">
                <c:v>41214</c:v>
              </c:pt>
              <c:pt idx="167">
                <c:v>41244</c:v>
              </c:pt>
              <c:pt idx="168">
                <c:v>41275</c:v>
              </c:pt>
              <c:pt idx="169">
                <c:v>41306</c:v>
              </c:pt>
              <c:pt idx="170">
                <c:v>41334</c:v>
              </c:pt>
              <c:pt idx="171">
                <c:v>41365</c:v>
              </c:pt>
              <c:pt idx="172">
                <c:v>41395</c:v>
              </c:pt>
              <c:pt idx="173">
                <c:v>41426</c:v>
              </c:pt>
              <c:pt idx="174">
                <c:v>41456</c:v>
              </c:pt>
              <c:pt idx="175">
                <c:v>41487</c:v>
              </c:pt>
              <c:pt idx="176">
                <c:v>41518</c:v>
              </c:pt>
              <c:pt idx="177">
                <c:v>41548</c:v>
              </c:pt>
              <c:pt idx="178">
                <c:v>41579</c:v>
              </c:pt>
              <c:pt idx="179">
                <c:v>41609</c:v>
              </c:pt>
              <c:pt idx="180">
                <c:v>41640</c:v>
              </c:pt>
              <c:pt idx="181">
                <c:v>41671</c:v>
              </c:pt>
              <c:pt idx="182">
                <c:v>41699</c:v>
              </c:pt>
              <c:pt idx="183">
                <c:v>41730</c:v>
              </c:pt>
              <c:pt idx="184">
                <c:v>41760</c:v>
              </c:pt>
              <c:pt idx="185">
                <c:v>41791</c:v>
              </c:pt>
              <c:pt idx="186">
                <c:v>41821</c:v>
              </c:pt>
              <c:pt idx="187">
                <c:v>41852</c:v>
              </c:pt>
              <c:pt idx="188">
                <c:v>41883</c:v>
              </c:pt>
              <c:pt idx="189">
                <c:v>41913</c:v>
              </c:pt>
              <c:pt idx="190">
                <c:v>41944</c:v>
              </c:pt>
              <c:pt idx="191">
                <c:v>41974</c:v>
              </c:pt>
              <c:pt idx="192">
                <c:v>42005</c:v>
              </c:pt>
              <c:pt idx="193">
                <c:v>42036</c:v>
              </c:pt>
              <c:pt idx="194">
                <c:v>42064</c:v>
              </c:pt>
              <c:pt idx="195">
                <c:v>42095</c:v>
              </c:pt>
              <c:pt idx="196">
                <c:v>42125</c:v>
              </c:pt>
              <c:pt idx="197">
                <c:v>42156</c:v>
              </c:pt>
              <c:pt idx="198">
                <c:v>42186</c:v>
              </c:pt>
              <c:pt idx="199">
                <c:v>42217</c:v>
              </c:pt>
              <c:pt idx="200">
                <c:v>42248</c:v>
              </c:pt>
              <c:pt idx="201">
                <c:v>42278</c:v>
              </c:pt>
              <c:pt idx="202">
                <c:v>42309</c:v>
              </c:pt>
              <c:pt idx="203">
                <c:v>42339</c:v>
              </c:pt>
              <c:pt idx="204">
                <c:v>42370</c:v>
              </c:pt>
              <c:pt idx="205">
                <c:v>42401</c:v>
              </c:pt>
              <c:pt idx="206">
                <c:v>42430</c:v>
              </c:pt>
              <c:pt idx="207">
                <c:v>42461</c:v>
              </c:pt>
              <c:pt idx="208">
                <c:v>42491</c:v>
              </c:pt>
              <c:pt idx="209">
                <c:v>42522</c:v>
              </c:pt>
              <c:pt idx="210">
                <c:v>42552</c:v>
              </c:pt>
              <c:pt idx="211">
                <c:v>42583</c:v>
              </c:pt>
              <c:pt idx="212">
                <c:v>42614</c:v>
              </c:pt>
              <c:pt idx="213">
                <c:v>42644</c:v>
              </c:pt>
              <c:pt idx="214">
                <c:v>42675</c:v>
              </c:pt>
              <c:pt idx="215">
                <c:v>42705</c:v>
              </c:pt>
              <c:pt idx="216">
                <c:v>42736</c:v>
              </c:pt>
              <c:pt idx="217">
                <c:v>42767</c:v>
              </c:pt>
              <c:pt idx="218">
                <c:v>42795</c:v>
              </c:pt>
              <c:pt idx="219">
                <c:v>42826</c:v>
              </c:pt>
              <c:pt idx="220">
                <c:v>42856</c:v>
              </c:pt>
              <c:pt idx="221">
                <c:v>42887</c:v>
              </c:pt>
              <c:pt idx="222">
                <c:v>42917</c:v>
              </c:pt>
              <c:pt idx="223">
                <c:v>42948</c:v>
              </c:pt>
              <c:pt idx="224">
                <c:v>42979</c:v>
              </c:pt>
              <c:pt idx="225">
                <c:v>43009</c:v>
              </c:pt>
              <c:pt idx="226">
                <c:v>43040</c:v>
              </c:pt>
              <c:pt idx="227">
                <c:v>43070</c:v>
              </c:pt>
              <c:pt idx="228">
                <c:v>43101</c:v>
              </c:pt>
              <c:pt idx="229">
                <c:v>43132</c:v>
              </c:pt>
              <c:pt idx="230">
                <c:v>43160</c:v>
              </c:pt>
              <c:pt idx="231">
                <c:v>43191</c:v>
              </c:pt>
              <c:pt idx="232">
                <c:v>43221</c:v>
              </c:pt>
              <c:pt idx="233">
                <c:v>43252</c:v>
              </c:pt>
              <c:pt idx="234">
                <c:v>43282</c:v>
              </c:pt>
              <c:pt idx="235">
                <c:v>43313</c:v>
              </c:pt>
              <c:pt idx="236">
                <c:v>43344</c:v>
              </c:pt>
              <c:pt idx="237">
                <c:v>43374</c:v>
              </c:pt>
              <c:pt idx="238">
                <c:v>43405</c:v>
              </c:pt>
            </c:numLit>
          </c:cat>
          <c:val>
            <c:numLit>
              <c:formatCode>General</c:formatCode>
              <c:ptCount val="241"/>
              <c:pt idx="0">
                <c:v>21091</c:v>
              </c:pt>
              <c:pt idx="1">
                <c:v>21086</c:v>
              </c:pt>
              <c:pt idx="2">
                <c:v>20610</c:v>
              </c:pt>
              <c:pt idx="3">
                <c:v>21289</c:v>
              </c:pt>
              <c:pt idx="4">
                <c:v>21487</c:v>
              </c:pt>
              <c:pt idx="5">
                <c:v>21455</c:v>
              </c:pt>
              <c:pt idx="6">
                <c:v>21197</c:v>
              </c:pt>
              <c:pt idx="7">
                <c:v>21389</c:v>
              </c:pt>
              <c:pt idx="8">
                <c:v>21891</c:v>
              </c:pt>
              <c:pt idx="9">
                <c:v>20739</c:v>
              </c:pt>
              <c:pt idx="10">
                <c:v>20315</c:v>
              </c:pt>
              <c:pt idx="11">
                <c:v>20575</c:v>
              </c:pt>
              <c:pt idx="12">
                <c:v>20766</c:v>
              </c:pt>
              <c:pt idx="13">
                <c:v>21199</c:v>
              </c:pt>
              <c:pt idx="14">
                <c:v>20527</c:v>
              </c:pt>
              <c:pt idx="15">
                <c:v>20736</c:v>
              </c:pt>
              <c:pt idx="16">
                <c:v>18752</c:v>
              </c:pt>
              <c:pt idx="17">
                <c:v>19330</c:v>
              </c:pt>
              <c:pt idx="18">
                <c:v>19528</c:v>
              </c:pt>
              <c:pt idx="19">
                <c:v>17842</c:v>
              </c:pt>
              <c:pt idx="20">
                <c:v>17782</c:v>
              </c:pt>
              <c:pt idx="21">
                <c:v>16707</c:v>
              </c:pt>
              <c:pt idx="22">
                <c:v>16983</c:v>
              </c:pt>
              <c:pt idx="23">
                <c:v>16841</c:v>
              </c:pt>
              <c:pt idx="24">
                <c:v>16932</c:v>
              </c:pt>
              <c:pt idx="25">
                <c:v>17068</c:v>
              </c:pt>
              <c:pt idx="26">
                <c:v>16107</c:v>
              </c:pt>
              <c:pt idx="27">
                <c:v>15273</c:v>
              </c:pt>
              <c:pt idx="28">
                <c:v>15018</c:v>
              </c:pt>
              <c:pt idx="29">
                <c:v>15671</c:v>
              </c:pt>
              <c:pt idx="30">
                <c:v>15232</c:v>
              </c:pt>
              <c:pt idx="31">
                <c:v>15119</c:v>
              </c:pt>
              <c:pt idx="32">
                <c:v>14945</c:v>
              </c:pt>
              <c:pt idx="33">
                <c:v>14537</c:v>
              </c:pt>
              <c:pt idx="34">
                <c:v>14927</c:v>
              </c:pt>
              <c:pt idx="35">
                <c:v>15698</c:v>
              </c:pt>
              <c:pt idx="36">
                <c:v>16103</c:v>
              </c:pt>
              <c:pt idx="37">
                <c:v>16568</c:v>
              </c:pt>
              <c:pt idx="38">
                <c:v>16124</c:v>
              </c:pt>
              <c:pt idx="39">
                <c:v>17318</c:v>
              </c:pt>
              <c:pt idx="40">
                <c:v>17648</c:v>
              </c:pt>
              <c:pt idx="41">
                <c:v>18328</c:v>
              </c:pt>
              <c:pt idx="42">
                <c:v>18028</c:v>
              </c:pt>
              <c:pt idx="43">
                <c:v>18598</c:v>
              </c:pt>
              <c:pt idx="44">
                <c:v>18469</c:v>
              </c:pt>
              <c:pt idx="45">
                <c:v>18121</c:v>
              </c:pt>
              <c:pt idx="46">
                <c:v>18477</c:v>
              </c:pt>
              <c:pt idx="47">
                <c:v>19402</c:v>
              </c:pt>
              <c:pt idx="48">
                <c:v>20103</c:v>
              </c:pt>
              <c:pt idx="49">
                <c:v>21215</c:v>
              </c:pt>
              <c:pt idx="50">
                <c:v>20852</c:v>
              </c:pt>
              <c:pt idx="51">
                <c:v>21502</c:v>
              </c:pt>
              <c:pt idx="52">
                <c:v>21886</c:v>
              </c:pt>
              <c:pt idx="53">
                <c:v>22285</c:v>
              </c:pt>
              <c:pt idx="54">
                <c:v>22114</c:v>
              </c:pt>
              <c:pt idx="55">
                <c:v>22441</c:v>
              </c:pt>
              <c:pt idx="56">
                <c:v>21925</c:v>
              </c:pt>
              <c:pt idx="57">
                <c:v>21028</c:v>
              </c:pt>
              <c:pt idx="58">
                <c:v>21278</c:v>
              </c:pt>
              <c:pt idx="59">
                <c:v>21881</c:v>
              </c:pt>
              <c:pt idx="60">
                <c:v>22021</c:v>
              </c:pt>
              <c:pt idx="61">
                <c:v>22300</c:v>
              </c:pt>
              <c:pt idx="62">
                <c:v>21749</c:v>
              </c:pt>
              <c:pt idx="63">
                <c:v>22799</c:v>
              </c:pt>
              <c:pt idx="64">
                <c:v>22652</c:v>
              </c:pt>
              <c:pt idx="65">
                <c:v>22713</c:v>
              </c:pt>
              <c:pt idx="66">
                <c:v>22705</c:v>
              </c:pt>
              <c:pt idx="67">
                <c:v>22313</c:v>
              </c:pt>
              <c:pt idx="68">
                <c:v>22110</c:v>
              </c:pt>
              <c:pt idx="69">
                <c:v>20805</c:v>
              </c:pt>
              <c:pt idx="70">
                <c:v>19760</c:v>
              </c:pt>
              <c:pt idx="71">
                <c:v>20596</c:v>
              </c:pt>
              <c:pt idx="72">
                <c:v>20814</c:v>
              </c:pt>
              <c:pt idx="73">
                <c:v>20834</c:v>
              </c:pt>
              <c:pt idx="74">
                <c:v>20134</c:v>
              </c:pt>
              <c:pt idx="75">
                <c:v>20836</c:v>
              </c:pt>
              <c:pt idx="76">
                <c:v>21141</c:v>
              </c:pt>
              <c:pt idx="77">
                <c:v>20713</c:v>
              </c:pt>
              <c:pt idx="78">
                <c:v>21066</c:v>
              </c:pt>
              <c:pt idx="79">
                <c:v>20910</c:v>
              </c:pt>
              <c:pt idx="80">
                <c:v>20999</c:v>
              </c:pt>
              <c:pt idx="81">
                <c:v>19951</c:v>
              </c:pt>
              <c:pt idx="82">
                <c:v>20228</c:v>
              </c:pt>
              <c:pt idx="83">
                <c:v>20616</c:v>
              </c:pt>
              <c:pt idx="84">
                <c:v>20676</c:v>
              </c:pt>
              <c:pt idx="85">
                <c:v>21033</c:v>
              </c:pt>
              <c:pt idx="86">
                <c:v>19732</c:v>
              </c:pt>
              <c:pt idx="87">
                <c:v>20239</c:v>
              </c:pt>
              <c:pt idx="88">
                <c:v>19368</c:v>
              </c:pt>
              <c:pt idx="89">
                <c:v>19383</c:v>
              </c:pt>
              <c:pt idx="90">
                <c:v>19197</c:v>
              </c:pt>
              <c:pt idx="91">
                <c:v>18748</c:v>
              </c:pt>
              <c:pt idx="92">
                <c:v>18546</c:v>
              </c:pt>
              <c:pt idx="93">
                <c:v>17071</c:v>
              </c:pt>
              <c:pt idx="94">
                <c:v>17487</c:v>
              </c:pt>
              <c:pt idx="95">
                <c:v>18444</c:v>
              </c:pt>
              <c:pt idx="96">
                <c:v>18413</c:v>
              </c:pt>
              <c:pt idx="97">
                <c:v>18832</c:v>
              </c:pt>
              <c:pt idx="98">
                <c:v>18483</c:v>
              </c:pt>
              <c:pt idx="99">
                <c:v>18297</c:v>
              </c:pt>
              <c:pt idx="100">
                <c:v>18561</c:v>
              </c:pt>
              <c:pt idx="101">
                <c:v>18226</c:v>
              </c:pt>
              <c:pt idx="102">
                <c:v>17850</c:v>
              </c:pt>
              <c:pt idx="103">
                <c:v>17691</c:v>
              </c:pt>
              <c:pt idx="104">
                <c:v>18223</c:v>
              </c:pt>
              <c:pt idx="105">
                <c:v>16965</c:v>
              </c:pt>
              <c:pt idx="106">
                <c:v>16847</c:v>
              </c:pt>
              <c:pt idx="107">
                <c:v>17546</c:v>
              </c:pt>
              <c:pt idx="108">
                <c:v>17348</c:v>
              </c:pt>
              <c:pt idx="109">
                <c:v>17615</c:v>
              </c:pt>
              <c:pt idx="110">
                <c:v>16797</c:v>
              </c:pt>
              <c:pt idx="111">
                <c:v>17497</c:v>
              </c:pt>
              <c:pt idx="112">
                <c:v>17373</c:v>
              </c:pt>
              <c:pt idx="113">
                <c:v>17466</c:v>
              </c:pt>
              <c:pt idx="114">
                <c:v>17339</c:v>
              </c:pt>
              <c:pt idx="115">
                <c:v>17586</c:v>
              </c:pt>
              <c:pt idx="116">
                <c:v>17495</c:v>
              </c:pt>
              <c:pt idx="117">
                <c:v>16572</c:v>
              </c:pt>
              <c:pt idx="118">
                <c:v>16731</c:v>
              </c:pt>
              <c:pt idx="119">
                <c:v>16738</c:v>
              </c:pt>
              <c:pt idx="120">
                <c:v>16852</c:v>
              </c:pt>
              <c:pt idx="121">
                <c:v>16793</c:v>
              </c:pt>
              <c:pt idx="122">
                <c:v>15933</c:v>
              </c:pt>
              <c:pt idx="123">
                <c:v>16471</c:v>
              </c:pt>
              <c:pt idx="124">
                <c:v>16331</c:v>
              </c:pt>
              <c:pt idx="125">
                <c:v>16220</c:v>
              </c:pt>
              <c:pt idx="126">
                <c:v>16311</c:v>
              </c:pt>
              <c:pt idx="127">
                <c:v>16412</c:v>
              </c:pt>
              <c:pt idx="128">
                <c:v>16174</c:v>
              </c:pt>
              <c:pt idx="129">
                <c:v>15384</c:v>
              </c:pt>
              <c:pt idx="130">
                <c:v>15461</c:v>
              </c:pt>
              <c:pt idx="131">
                <c:v>15602</c:v>
              </c:pt>
              <c:pt idx="132">
                <c:v>15777</c:v>
              </c:pt>
              <c:pt idx="133">
                <c:v>15963</c:v>
              </c:pt>
              <c:pt idx="134">
                <c:v>15395</c:v>
              </c:pt>
              <c:pt idx="135">
                <c:v>15853</c:v>
              </c:pt>
              <c:pt idx="136">
                <c:v>15680</c:v>
              </c:pt>
              <c:pt idx="137">
                <c:v>15797</c:v>
              </c:pt>
              <c:pt idx="138">
                <c:v>15963</c:v>
              </c:pt>
              <c:pt idx="139">
                <c:v>15942</c:v>
              </c:pt>
              <c:pt idx="140">
                <c:v>15963</c:v>
              </c:pt>
              <c:pt idx="141">
                <c:v>15388</c:v>
              </c:pt>
              <c:pt idx="142">
                <c:v>15226</c:v>
              </c:pt>
              <c:pt idx="143">
                <c:v>15851</c:v>
              </c:pt>
              <c:pt idx="144">
                <c:v>16057</c:v>
              </c:pt>
              <c:pt idx="145">
                <c:v>16170</c:v>
              </c:pt>
              <c:pt idx="146">
                <c:v>15702</c:v>
              </c:pt>
              <c:pt idx="147">
                <c:v>16361</c:v>
              </c:pt>
              <c:pt idx="148">
                <c:v>16750</c:v>
              </c:pt>
              <c:pt idx="149">
                <c:v>16956</c:v>
              </c:pt>
              <c:pt idx="150">
                <c:v>16882</c:v>
              </c:pt>
              <c:pt idx="151">
                <c:v>16113</c:v>
              </c:pt>
              <c:pt idx="152">
                <c:v>16056</c:v>
              </c:pt>
              <c:pt idx="153">
                <c:v>16457</c:v>
              </c:pt>
              <c:pt idx="154">
                <c:v>16456</c:v>
              </c:pt>
              <c:pt idx="155">
                <c:v>16587</c:v>
              </c:pt>
              <c:pt idx="156">
                <c:v>16279</c:v>
              </c:pt>
              <c:pt idx="157">
                <c:v>16463</c:v>
              </c:pt>
              <c:pt idx="158">
                <c:v>16512</c:v>
              </c:pt>
              <c:pt idx="159">
                <c:v>17027</c:v>
              </c:pt>
              <c:pt idx="160">
                <c:v>16773</c:v>
              </c:pt>
              <c:pt idx="161">
                <c:v>16756</c:v>
              </c:pt>
              <c:pt idx="162">
                <c:v>17138</c:v>
              </c:pt>
              <c:pt idx="163">
                <c:v>16467</c:v>
              </c:pt>
              <c:pt idx="164">
                <c:v>16266</c:v>
              </c:pt>
              <c:pt idx="165">
                <c:v>16915</c:v>
              </c:pt>
              <c:pt idx="166">
                <c:v>16821</c:v>
              </c:pt>
              <c:pt idx="167">
                <c:v>16945</c:v>
              </c:pt>
              <c:pt idx="168">
                <c:v>16454</c:v>
              </c:pt>
              <c:pt idx="169">
                <c:v>16754</c:v>
              </c:pt>
              <c:pt idx="170">
                <c:v>16799</c:v>
              </c:pt>
              <c:pt idx="171">
                <c:v>17166</c:v>
              </c:pt>
              <c:pt idx="172">
                <c:v>16987</c:v>
              </c:pt>
              <c:pt idx="173">
                <c:v>17195</c:v>
              </c:pt>
              <c:pt idx="174">
                <c:v>17318</c:v>
              </c:pt>
              <c:pt idx="175">
                <c:v>16454</c:v>
              </c:pt>
              <c:pt idx="176">
                <c:v>16604</c:v>
              </c:pt>
              <c:pt idx="177">
                <c:v>16795</c:v>
              </c:pt>
              <c:pt idx="178">
                <c:v>17057</c:v>
              </c:pt>
              <c:pt idx="179">
                <c:v>17192</c:v>
              </c:pt>
              <c:pt idx="180">
                <c:v>16622</c:v>
              </c:pt>
              <c:pt idx="181">
                <c:v>17363</c:v>
              </c:pt>
              <c:pt idx="182">
                <c:v>17589</c:v>
              </c:pt>
              <c:pt idx="183">
                <c:v>17846</c:v>
              </c:pt>
              <c:pt idx="184">
                <c:v>17495</c:v>
              </c:pt>
              <c:pt idx="185">
                <c:v>17677</c:v>
              </c:pt>
              <c:pt idx="186">
                <c:v>17773</c:v>
              </c:pt>
              <c:pt idx="187">
                <c:v>16938</c:v>
              </c:pt>
              <c:pt idx="188">
                <c:v>16900</c:v>
              </c:pt>
              <c:pt idx="189">
                <c:v>17090</c:v>
              </c:pt>
              <c:pt idx="190">
                <c:v>17115</c:v>
              </c:pt>
              <c:pt idx="191">
                <c:v>17526</c:v>
              </c:pt>
              <c:pt idx="192">
                <c:v>16549</c:v>
              </c:pt>
              <c:pt idx="193">
                <c:v>17291</c:v>
              </c:pt>
              <c:pt idx="194">
                <c:v>17118</c:v>
              </c:pt>
              <c:pt idx="195">
                <c:v>17100</c:v>
              </c:pt>
              <c:pt idx="196">
                <c:v>17580</c:v>
              </c:pt>
              <c:pt idx="197">
                <c:v>17660</c:v>
              </c:pt>
              <c:pt idx="198">
                <c:v>17602</c:v>
              </c:pt>
              <c:pt idx="199">
                <c:v>17304</c:v>
              </c:pt>
              <c:pt idx="200">
                <c:v>17398</c:v>
              </c:pt>
              <c:pt idx="201">
                <c:v>17614</c:v>
              </c:pt>
              <c:pt idx="202">
                <c:v>18388</c:v>
              </c:pt>
              <c:pt idx="203">
                <c:v>18583</c:v>
              </c:pt>
              <c:pt idx="204">
                <c:v>18158</c:v>
              </c:pt>
              <c:pt idx="205">
                <c:v>18915</c:v>
              </c:pt>
              <c:pt idx="206">
                <c:v>18897</c:v>
              </c:pt>
              <c:pt idx="207">
                <c:v>19306</c:v>
              </c:pt>
              <c:pt idx="208">
                <c:v>19628</c:v>
              </c:pt>
              <c:pt idx="209">
                <c:v>19410</c:v>
              </c:pt>
              <c:pt idx="210">
                <c:v>20035</c:v>
              </c:pt>
              <c:pt idx="211">
                <c:v>19297</c:v>
              </c:pt>
              <c:pt idx="212">
                <c:v>19384</c:v>
              </c:pt>
              <c:pt idx="213">
                <c:v>19615</c:v>
              </c:pt>
              <c:pt idx="214">
                <c:v>19851</c:v>
              </c:pt>
              <c:pt idx="215">
                <c:v>19925</c:v>
              </c:pt>
              <c:pt idx="216">
                <c:v>19498</c:v>
              </c:pt>
              <c:pt idx="217">
                <c:v>20176</c:v>
              </c:pt>
              <c:pt idx="218">
                <c:v>20273</c:v>
              </c:pt>
              <c:pt idx="219">
                <c:v>20450</c:v>
              </c:pt>
              <c:pt idx="220">
                <c:v>20333</c:v>
              </c:pt>
              <c:pt idx="221">
                <c:v>20189</c:v>
              </c:pt>
              <c:pt idx="222">
                <c:v>20427</c:v>
              </c:pt>
              <c:pt idx="223">
                <c:v>19472</c:v>
              </c:pt>
              <c:pt idx="224">
                <c:v>19433</c:v>
              </c:pt>
              <c:pt idx="225">
                <c:v>19889</c:v>
              </c:pt>
              <c:pt idx="226">
                <c:v>20302</c:v>
              </c:pt>
              <c:pt idx="227">
                <c:v>20396</c:v>
              </c:pt>
              <c:pt idx="228">
                <c:v>19815</c:v>
              </c:pt>
              <c:pt idx="229">
                <c:v>20541</c:v>
              </c:pt>
              <c:pt idx="230">
                <c:v>20788</c:v>
              </c:pt>
              <c:pt idx="231">
                <c:v>20852</c:v>
              </c:pt>
              <c:pt idx="232">
                <c:v>20939</c:v>
              </c:pt>
              <c:pt idx="233">
                <c:v>20753</c:v>
              </c:pt>
              <c:pt idx="234">
                <c:v>21007</c:v>
              </c:pt>
              <c:pt idx="235">
                <c:v>20336</c:v>
              </c:pt>
              <c:pt idx="236">
                <c:v>20302</c:v>
              </c:pt>
              <c:pt idx="237">
                <c:v>20915</c:v>
              </c:pt>
              <c:pt idx="238">
                <c:v>20554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36100</c:v>
              </c:pt>
              <c:pt idx="1">
                <c:v>36130</c:v>
              </c:pt>
              <c:pt idx="2">
                <c:v>36161</c:v>
              </c:pt>
              <c:pt idx="3">
                <c:v>36192</c:v>
              </c:pt>
              <c:pt idx="4">
                <c:v>36220</c:v>
              </c:pt>
              <c:pt idx="5">
                <c:v>36251</c:v>
              </c:pt>
              <c:pt idx="6">
                <c:v>36281</c:v>
              </c:pt>
              <c:pt idx="7">
                <c:v>36312</c:v>
              </c:pt>
              <c:pt idx="8">
                <c:v>36342</c:v>
              </c:pt>
              <c:pt idx="9">
                <c:v>36373</c:v>
              </c:pt>
              <c:pt idx="10">
                <c:v>36404</c:v>
              </c:pt>
              <c:pt idx="11">
                <c:v>36434</c:v>
              </c:pt>
              <c:pt idx="12">
                <c:v>36465</c:v>
              </c:pt>
              <c:pt idx="13">
                <c:v>36495</c:v>
              </c:pt>
              <c:pt idx="14">
                <c:v>36526</c:v>
              </c:pt>
              <c:pt idx="15">
                <c:v>36557</c:v>
              </c:pt>
              <c:pt idx="16">
                <c:v>36586</c:v>
              </c:pt>
              <c:pt idx="17">
                <c:v>36617</c:v>
              </c:pt>
              <c:pt idx="18">
                <c:v>36647</c:v>
              </c:pt>
              <c:pt idx="19">
                <c:v>36678</c:v>
              </c:pt>
              <c:pt idx="20">
                <c:v>36708</c:v>
              </c:pt>
              <c:pt idx="21">
                <c:v>36739</c:v>
              </c:pt>
              <c:pt idx="22">
                <c:v>36770</c:v>
              </c:pt>
              <c:pt idx="23">
                <c:v>36800</c:v>
              </c:pt>
              <c:pt idx="24">
                <c:v>36831</c:v>
              </c:pt>
              <c:pt idx="25">
                <c:v>36861</c:v>
              </c:pt>
              <c:pt idx="26">
                <c:v>36892</c:v>
              </c:pt>
              <c:pt idx="27">
                <c:v>36923</c:v>
              </c:pt>
              <c:pt idx="28">
                <c:v>36951</c:v>
              </c:pt>
              <c:pt idx="29">
                <c:v>36982</c:v>
              </c:pt>
              <c:pt idx="30">
                <c:v>37012</c:v>
              </c:pt>
              <c:pt idx="31">
                <c:v>37043</c:v>
              </c:pt>
              <c:pt idx="32">
                <c:v>37073</c:v>
              </c:pt>
              <c:pt idx="33">
                <c:v>37104</c:v>
              </c:pt>
              <c:pt idx="34">
                <c:v>37135</c:v>
              </c:pt>
              <c:pt idx="35">
                <c:v>37165</c:v>
              </c:pt>
              <c:pt idx="36">
                <c:v>37196</c:v>
              </c:pt>
              <c:pt idx="37">
                <c:v>37226</c:v>
              </c:pt>
              <c:pt idx="38">
                <c:v>37257</c:v>
              </c:pt>
              <c:pt idx="39">
                <c:v>37288</c:v>
              </c:pt>
              <c:pt idx="40">
                <c:v>37316</c:v>
              </c:pt>
              <c:pt idx="41">
                <c:v>37347</c:v>
              </c:pt>
              <c:pt idx="42">
                <c:v>37377</c:v>
              </c:pt>
              <c:pt idx="43">
                <c:v>37408</c:v>
              </c:pt>
              <c:pt idx="44">
                <c:v>37438</c:v>
              </c:pt>
              <c:pt idx="45">
                <c:v>37469</c:v>
              </c:pt>
              <c:pt idx="46">
                <c:v>37500</c:v>
              </c:pt>
              <c:pt idx="47">
                <c:v>37530</c:v>
              </c:pt>
              <c:pt idx="48">
                <c:v>37561</c:v>
              </c:pt>
              <c:pt idx="49">
                <c:v>37591</c:v>
              </c:pt>
              <c:pt idx="50">
                <c:v>37622</c:v>
              </c:pt>
              <c:pt idx="51">
                <c:v>37653</c:v>
              </c:pt>
              <c:pt idx="52">
                <c:v>37681</c:v>
              </c:pt>
              <c:pt idx="53">
                <c:v>37712</c:v>
              </c:pt>
              <c:pt idx="54">
                <c:v>37742</c:v>
              </c:pt>
              <c:pt idx="55">
                <c:v>37773</c:v>
              </c:pt>
              <c:pt idx="56">
                <c:v>37803</c:v>
              </c:pt>
              <c:pt idx="57">
                <c:v>37834</c:v>
              </c:pt>
              <c:pt idx="58">
                <c:v>37865</c:v>
              </c:pt>
              <c:pt idx="59">
                <c:v>37895</c:v>
              </c:pt>
              <c:pt idx="60">
                <c:v>37926</c:v>
              </c:pt>
              <c:pt idx="61">
                <c:v>37956</c:v>
              </c:pt>
              <c:pt idx="62">
                <c:v>37987</c:v>
              </c:pt>
              <c:pt idx="63">
                <c:v>38018</c:v>
              </c:pt>
              <c:pt idx="64">
                <c:v>38047</c:v>
              </c:pt>
              <c:pt idx="65">
                <c:v>38078</c:v>
              </c:pt>
              <c:pt idx="66">
                <c:v>38108</c:v>
              </c:pt>
              <c:pt idx="67">
                <c:v>38139</c:v>
              </c:pt>
              <c:pt idx="68">
                <c:v>38169</c:v>
              </c:pt>
              <c:pt idx="69">
                <c:v>38200</c:v>
              </c:pt>
              <c:pt idx="70">
                <c:v>38231</c:v>
              </c:pt>
              <c:pt idx="71">
                <c:v>38261</c:v>
              </c:pt>
              <c:pt idx="72">
                <c:v>38292</c:v>
              </c:pt>
              <c:pt idx="73">
                <c:v>38322</c:v>
              </c:pt>
              <c:pt idx="74">
                <c:v>38353</c:v>
              </c:pt>
              <c:pt idx="75">
                <c:v>38384</c:v>
              </c:pt>
              <c:pt idx="76">
                <c:v>38412</c:v>
              </c:pt>
              <c:pt idx="77">
                <c:v>38443</c:v>
              </c:pt>
              <c:pt idx="78">
                <c:v>38473</c:v>
              </c:pt>
              <c:pt idx="79">
                <c:v>38504</c:v>
              </c:pt>
              <c:pt idx="80">
                <c:v>38534</c:v>
              </c:pt>
              <c:pt idx="81">
                <c:v>38565</c:v>
              </c:pt>
              <c:pt idx="82">
                <c:v>38596</c:v>
              </c:pt>
              <c:pt idx="83">
                <c:v>38626</c:v>
              </c:pt>
              <c:pt idx="84">
                <c:v>38657</c:v>
              </c:pt>
              <c:pt idx="85">
                <c:v>38687</c:v>
              </c:pt>
              <c:pt idx="86">
                <c:v>38718</c:v>
              </c:pt>
              <c:pt idx="87">
                <c:v>38749</c:v>
              </c:pt>
              <c:pt idx="88">
                <c:v>38777</c:v>
              </c:pt>
              <c:pt idx="89">
                <c:v>38808</c:v>
              </c:pt>
              <c:pt idx="90">
                <c:v>38838</c:v>
              </c:pt>
              <c:pt idx="91">
                <c:v>38869</c:v>
              </c:pt>
              <c:pt idx="92">
                <c:v>38899</c:v>
              </c:pt>
              <c:pt idx="93">
                <c:v>38930</c:v>
              </c:pt>
              <c:pt idx="94">
                <c:v>38961</c:v>
              </c:pt>
              <c:pt idx="95">
                <c:v>38991</c:v>
              </c:pt>
              <c:pt idx="96">
                <c:v>39022</c:v>
              </c:pt>
              <c:pt idx="97">
                <c:v>39052</c:v>
              </c:pt>
              <c:pt idx="98">
                <c:v>39083</c:v>
              </c:pt>
              <c:pt idx="99">
                <c:v>39114</c:v>
              </c:pt>
              <c:pt idx="100">
                <c:v>39142</c:v>
              </c:pt>
              <c:pt idx="101">
                <c:v>39173</c:v>
              </c:pt>
              <c:pt idx="102">
                <c:v>39203</c:v>
              </c:pt>
              <c:pt idx="103">
                <c:v>39234</c:v>
              </c:pt>
              <c:pt idx="104">
                <c:v>39264</c:v>
              </c:pt>
              <c:pt idx="105">
                <c:v>39295</c:v>
              </c:pt>
              <c:pt idx="106">
                <c:v>39326</c:v>
              </c:pt>
              <c:pt idx="107">
                <c:v>39356</c:v>
              </c:pt>
              <c:pt idx="108">
                <c:v>39387</c:v>
              </c:pt>
              <c:pt idx="109">
                <c:v>39417</c:v>
              </c:pt>
              <c:pt idx="110">
                <c:v>39448</c:v>
              </c:pt>
              <c:pt idx="111">
                <c:v>39479</c:v>
              </c:pt>
              <c:pt idx="112">
                <c:v>39508</c:v>
              </c:pt>
              <c:pt idx="113">
                <c:v>39539</c:v>
              </c:pt>
              <c:pt idx="114">
                <c:v>39569</c:v>
              </c:pt>
              <c:pt idx="115">
                <c:v>39600</c:v>
              </c:pt>
              <c:pt idx="116">
                <c:v>39630</c:v>
              </c:pt>
              <c:pt idx="117">
                <c:v>39661</c:v>
              </c:pt>
              <c:pt idx="118">
                <c:v>39692</c:v>
              </c:pt>
              <c:pt idx="119">
                <c:v>39722</c:v>
              </c:pt>
              <c:pt idx="120">
                <c:v>39753</c:v>
              </c:pt>
              <c:pt idx="121">
                <c:v>39783</c:v>
              </c:pt>
              <c:pt idx="122">
                <c:v>39814</c:v>
              </c:pt>
              <c:pt idx="123">
                <c:v>39845</c:v>
              </c:pt>
              <c:pt idx="124">
                <c:v>39873</c:v>
              </c:pt>
              <c:pt idx="125">
                <c:v>39904</c:v>
              </c:pt>
              <c:pt idx="126">
                <c:v>39934</c:v>
              </c:pt>
              <c:pt idx="127">
                <c:v>39965</c:v>
              </c:pt>
              <c:pt idx="128">
                <c:v>39995</c:v>
              </c:pt>
              <c:pt idx="129">
                <c:v>40026</c:v>
              </c:pt>
              <c:pt idx="130">
                <c:v>40057</c:v>
              </c:pt>
              <c:pt idx="131">
                <c:v>40087</c:v>
              </c:pt>
              <c:pt idx="132">
                <c:v>40118</c:v>
              </c:pt>
              <c:pt idx="133">
                <c:v>40148</c:v>
              </c:pt>
              <c:pt idx="134">
                <c:v>40179</c:v>
              </c:pt>
              <c:pt idx="135">
                <c:v>40210</c:v>
              </c:pt>
              <c:pt idx="136">
                <c:v>40238</c:v>
              </c:pt>
              <c:pt idx="137">
                <c:v>40269</c:v>
              </c:pt>
              <c:pt idx="138">
                <c:v>40299</c:v>
              </c:pt>
              <c:pt idx="139">
                <c:v>40330</c:v>
              </c:pt>
              <c:pt idx="140">
                <c:v>40360</c:v>
              </c:pt>
              <c:pt idx="141">
                <c:v>40391</c:v>
              </c:pt>
              <c:pt idx="142">
                <c:v>40422</c:v>
              </c:pt>
              <c:pt idx="143">
                <c:v>40452</c:v>
              </c:pt>
              <c:pt idx="144">
                <c:v>40483</c:v>
              </c:pt>
              <c:pt idx="145">
                <c:v>40513</c:v>
              </c:pt>
              <c:pt idx="146">
                <c:v>40544</c:v>
              </c:pt>
              <c:pt idx="147">
                <c:v>40575</c:v>
              </c:pt>
              <c:pt idx="148">
                <c:v>40603</c:v>
              </c:pt>
              <c:pt idx="149">
                <c:v>40634</c:v>
              </c:pt>
              <c:pt idx="150">
                <c:v>40664</c:v>
              </c:pt>
              <c:pt idx="151">
                <c:v>40756</c:v>
              </c:pt>
              <c:pt idx="152">
                <c:v>40787</c:v>
              </c:pt>
              <c:pt idx="153">
                <c:v>40817</c:v>
              </c:pt>
              <c:pt idx="154">
                <c:v>40848</c:v>
              </c:pt>
              <c:pt idx="155">
                <c:v>40878</c:v>
              </c:pt>
              <c:pt idx="156">
                <c:v>40909</c:v>
              </c:pt>
              <c:pt idx="157">
                <c:v>40940</c:v>
              </c:pt>
              <c:pt idx="158">
                <c:v>40969</c:v>
              </c:pt>
              <c:pt idx="159">
                <c:v>41000</c:v>
              </c:pt>
              <c:pt idx="160">
                <c:v>41030</c:v>
              </c:pt>
              <c:pt idx="161">
                <c:v>41061</c:v>
              </c:pt>
              <c:pt idx="162">
                <c:v>41091</c:v>
              </c:pt>
              <c:pt idx="163">
                <c:v>41122</c:v>
              </c:pt>
              <c:pt idx="164">
                <c:v>41153</c:v>
              </c:pt>
              <c:pt idx="165">
                <c:v>41183</c:v>
              </c:pt>
              <c:pt idx="166">
                <c:v>41214</c:v>
              </c:pt>
              <c:pt idx="167">
                <c:v>41244</c:v>
              </c:pt>
              <c:pt idx="168">
                <c:v>41275</c:v>
              </c:pt>
              <c:pt idx="169">
                <c:v>41306</c:v>
              </c:pt>
              <c:pt idx="170">
                <c:v>41334</c:v>
              </c:pt>
              <c:pt idx="171">
                <c:v>41365</c:v>
              </c:pt>
              <c:pt idx="172">
                <c:v>41395</c:v>
              </c:pt>
              <c:pt idx="173">
                <c:v>41426</c:v>
              </c:pt>
              <c:pt idx="174">
                <c:v>41456</c:v>
              </c:pt>
              <c:pt idx="175">
                <c:v>41487</c:v>
              </c:pt>
              <c:pt idx="176">
                <c:v>41518</c:v>
              </c:pt>
              <c:pt idx="177">
                <c:v>41548</c:v>
              </c:pt>
              <c:pt idx="178">
                <c:v>41579</c:v>
              </c:pt>
              <c:pt idx="179">
                <c:v>41609</c:v>
              </c:pt>
              <c:pt idx="180">
                <c:v>41640</c:v>
              </c:pt>
              <c:pt idx="181">
                <c:v>41671</c:v>
              </c:pt>
              <c:pt idx="182">
                <c:v>41699</c:v>
              </c:pt>
              <c:pt idx="183">
                <c:v>41730</c:v>
              </c:pt>
              <c:pt idx="184">
                <c:v>41760</c:v>
              </c:pt>
              <c:pt idx="185">
                <c:v>41791</c:v>
              </c:pt>
              <c:pt idx="186">
                <c:v>41821</c:v>
              </c:pt>
              <c:pt idx="187">
                <c:v>41852</c:v>
              </c:pt>
              <c:pt idx="188">
                <c:v>41883</c:v>
              </c:pt>
              <c:pt idx="189">
                <c:v>41913</c:v>
              </c:pt>
              <c:pt idx="190">
                <c:v>41944</c:v>
              </c:pt>
              <c:pt idx="191">
                <c:v>41974</c:v>
              </c:pt>
              <c:pt idx="192">
                <c:v>42005</c:v>
              </c:pt>
              <c:pt idx="193">
                <c:v>42036</c:v>
              </c:pt>
              <c:pt idx="194">
                <c:v>42064</c:v>
              </c:pt>
              <c:pt idx="195">
                <c:v>42095</c:v>
              </c:pt>
              <c:pt idx="196">
                <c:v>42125</c:v>
              </c:pt>
              <c:pt idx="197">
                <c:v>42156</c:v>
              </c:pt>
              <c:pt idx="198">
                <c:v>42186</c:v>
              </c:pt>
              <c:pt idx="199">
                <c:v>42217</c:v>
              </c:pt>
              <c:pt idx="200">
                <c:v>42248</c:v>
              </c:pt>
              <c:pt idx="201">
                <c:v>42278</c:v>
              </c:pt>
              <c:pt idx="202">
                <c:v>42309</c:v>
              </c:pt>
              <c:pt idx="203">
                <c:v>42339</c:v>
              </c:pt>
              <c:pt idx="204">
                <c:v>42370</c:v>
              </c:pt>
              <c:pt idx="205">
                <c:v>42401</c:v>
              </c:pt>
              <c:pt idx="206">
                <c:v>42430</c:v>
              </c:pt>
              <c:pt idx="207">
                <c:v>42461</c:v>
              </c:pt>
              <c:pt idx="208">
                <c:v>42491</c:v>
              </c:pt>
              <c:pt idx="209">
                <c:v>42522</c:v>
              </c:pt>
              <c:pt idx="210">
                <c:v>42552</c:v>
              </c:pt>
              <c:pt idx="211">
                <c:v>42583</c:v>
              </c:pt>
              <c:pt idx="212">
                <c:v>42614</c:v>
              </c:pt>
              <c:pt idx="213">
                <c:v>42644</c:v>
              </c:pt>
              <c:pt idx="214">
                <c:v>42675</c:v>
              </c:pt>
              <c:pt idx="215">
                <c:v>42705</c:v>
              </c:pt>
              <c:pt idx="216">
                <c:v>42736</c:v>
              </c:pt>
              <c:pt idx="217">
                <c:v>42767</c:v>
              </c:pt>
              <c:pt idx="218">
                <c:v>42795</c:v>
              </c:pt>
              <c:pt idx="219">
                <c:v>42826</c:v>
              </c:pt>
              <c:pt idx="220">
                <c:v>42856</c:v>
              </c:pt>
              <c:pt idx="221">
                <c:v>42887</c:v>
              </c:pt>
              <c:pt idx="222">
                <c:v>42917</c:v>
              </c:pt>
              <c:pt idx="223">
                <c:v>42948</c:v>
              </c:pt>
              <c:pt idx="224">
                <c:v>42979</c:v>
              </c:pt>
              <c:pt idx="225">
                <c:v>43009</c:v>
              </c:pt>
              <c:pt idx="226">
                <c:v>43040</c:v>
              </c:pt>
              <c:pt idx="227">
                <c:v>43070</c:v>
              </c:pt>
              <c:pt idx="228">
                <c:v>43101</c:v>
              </c:pt>
              <c:pt idx="229">
                <c:v>43132</c:v>
              </c:pt>
              <c:pt idx="230">
                <c:v>43160</c:v>
              </c:pt>
              <c:pt idx="231">
                <c:v>43191</c:v>
              </c:pt>
              <c:pt idx="232">
                <c:v>43221</c:v>
              </c:pt>
              <c:pt idx="233">
                <c:v>43252</c:v>
              </c:pt>
              <c:pt idx="234">
                <c:v>43282</c:v>
              </c:pt>
              <c:pt idx="235">
                <c:v>43313</c:v>
              </c:pt>
              <c:pt idx="236">
                <c:v>43344</c:v>
              </c:pt>
              <c:pt idx="237">
                <c:v>43374</c:v>
              </c:pt>
              <c:pt idx="238">
                <c:v>43405</c:v>
              </c:pt>
            </c:numLit>
          </c:cat>
          <c:val>
            <c:numLit>
              <c:formatCode>General</c:formatCode>
              <c:ptCount val="241"/>
              <c:pt idx="0">
                <c:v>32559</c:v>
              </c:pt>
              <c:pt idx="1">
                <c:v>33017</c:v>
              </c:pt>
              <c:pt idx="2">
                <c:v>32445</c:v>
              </c:pt>
              <c:pt idx="3">
                <c:v>33220</c:v>
              </c:pt>
              <c:pt idx="4">
                <c:v>34190</c:v>
              </c:pt>
              <c:pt idx="5">
                <c:v>35382</c:v>
              </c:pt>
              <c:pt idx="6">
                <c:v>35411</c:v>
              </c:pt>
              <c:pt idx="7">
                <c:v>35971</c:v>
              </c:pt>
              <c:pt idx="8">
                <c:v>36027</c:v>
              </c:pt>
              <c:pt idx="9">
                <c:v>35209</c:v>
              </c:pt>
              <c:pt idx="10">
                <c:v>33633</c:v>
              </c:pt>
              <c:pt idx="11">
                <c:v>32968</c:v>
              </c:pt>
              <c:pt idx="12">
                <c:v>32863</c:v>
              </c:pt>
              <c:pt idx="13">
                <c:v>32727</c:v>
              </c:pt>
              <c:pt idx="14">
                <c:v>31376</c:v>
              </c:pt>
              <c:pt idx="15">
                <c:v>30628</c:v>
              </c:pt>
              <c:pt idx="16">
                <c:v>32400</c:v>
              </c:pt>
              <c:pt idx="17">
                <c:v>32198</c:v>
              </c:pt>
              <c:pt idx="18">
                <c:v>32006</c:v>
              </c:pt>
              <c:pt idx="19">
                <c:v>33676</c:v>
              </c:pt>
              <c:pt idx="20">
                <c:v>34288</c:v>
              </c:pt>
              <c:pt idx="21">
                <c:v>33773</c:v>
              </c:pt>
              <c:pt idx="22">
                <c:v>31852</c:v>
              </c:pt>
              <c:pt idx="23">
                <c:v>31990</c:v>
              </c:pt>
              <c:pt idx="24">
                <c:v>31980</c:v>
              </c:pt>
              <c:pt idx="25">
                <c:v>32312</c:v>
              </c:pt>
              <c:pt idx="26">
                <c:v>31730</c:v>
              </c:pt>
              <c:pt idx="27">
                <c:v>32719</c:v>
              </c:pt>
              <c:pt idx="28">
                <c:v>33074</c:v>
              </c:pt>
              <c:pt idx="29">
                <c:v>33284</c:v>
              </c:pt>
              <c:pt idx="30">
                <c:v>33786</c:v>
              </c:pt>
              <c:pt idx="31">
                <c:v>34245</c:v>
              </c:pt>
              <c:pt idx="32">
                <c:v>34773</c:v>
              </c:pt>
              <c:pt idx="33">
                <c:v>33860</c:v>
              </c:pt>
              <c:pt idx="34">
                <c:v>32078</c:v>
              </c:pt>
              <c:pt idx="35">
                <c:v>31270</c:v>
              </c:pt>
              <c:pt idx="36">
                <c:v>31624</c:v>
              </c:pt>
              <c:pt idx="37">
                <c:v>32173</c:v>
              </c:pt>
              <c:pt idx="38">
                <c:v>32470</c:v>
              </c:pt>
              <c:pt idx="39">
                <c:v>32992</c:v>
              </c:pt>
              <c:pt idx="40">
                <c:v>33901</c:v>
              </c:pt>
              <c:pt idx="41">
                <c:v>34855</c:v>
              </c:pt>
              <c:pt idx="42">
                <c:v>36085</c:v>
              </c:pt>
              <c:pt idx="43">
                <c:v>36352</c:v>
              </c:pt>
              <c:pt idx="44">
                <c:v>37916</c:v>
              </c:pt>
              <c:pt idx="45">
                <c:v>37758</c:v>
              </c:pt>
              <c:pt idx="46">
                <c:v>34986</c:v>
              </c:pt>
              <c:pt idx="47">
                <c:v>34278</c:v>
              </c:pt>
              <c:pt idx="48">
                <c:v>34442</c:v>
              </c:pt>
              <c:pt idx="49">
                <c:v>34256</c:v>
              </c:pt>
              <c:pt idx="50">
                <c:v>34555</c:v>
              </c:pt>
              <c:pt idx="51">
                <c:v>35268</c:v>
              </c:pt>
              <c:pt idx="52">
                <c:v>35735</c:v>
              </c:pt>
              <c:pt idx="53">
                <c:v>36870</c:v>
              </c:pt>
              <c:pt idx="54">
                <c:v>37757</c:v>
              </c:pt>
              <c:pt idx="55">
                <c:v>38072</c:v>
              </c:pt>
              <c:pt idx="56">
                <c:v>39038</c:v>
              </c:pt>
              <c:pt idx="57">
                <c:v>38141</c:v>
              </c:pt>
              <c:pt idx="58">
                <c:v>36162</c:v>
              </c:pt>
              <c:pt idx="59">
                <c:v>35692</c:v>
              </c:pt>
              <c:pt idx="60">
                <c:v>36640</c:v>
              </c:pt>
              <c:pt idx="61">
                <c:v>37441</c:v>
              </c:pt>
              <c:pt idx="62">
                <c:v>37497</c:v>
              </c:pt>
              <c:pt idx="63">
                <c:v>38106</c:v>
              </c:pt>
              <c:pt idx="64">
                <c:v>39107</c:v>
              </c:pt>
              <c:pt idx="65">
                <c:v>40736</c:v>
              </c:pt>
              <c:pt idx="66">
                <c:v>41106</c:v>
              </c:pt>
              <c:pt idx="67">
                <c:v>42138</c:v>
              </c:pt>
              <c:pt idx="68">
                <c:v>42703</c:v>
              </c:pt>
              <c:pt idx="69">
                <c:v>38458</c:v>
              </c:pt>
              <c:pt idx="70">
                <c:v>37211</c:v>
              </c:pt>
              <c:pt idx="71">
                <c:v>36756</c:v>
              </c:pt>
              <c:pt idx="72">
                <c:v>38011</c:v>
              </c:pt>
              <c:pt idx="73">
                <c:v>39132</c:v>
              </c:pt>
              <c:pt idx="74">
                <c:v>39063</c:v>
              </c:pt>
              <c:pt idx="75">
                <c:v>38464</c:v>
              </c:pt>
              <c:pt idx="76">
                <c:v>38559</c:v>
              </c:pt>
              <c:pt idx="77">
                <c:v>39779</c:v>
              </c:pt>
              <c:pt idx="78">
                <c:v>39709</c:v>
              </c:pt>
              <c:pt idx="79">
                <c:v>40185</c:v>
              </c:pt>
              <c:pt idx="80">
                <c:v>41439</c:v>
              </c:pt>
              <c:pt idx="81">
                <c:v>39317</c:v>
              </c:pt>
              <c:pt idx="82">
                <c:v>37354</c:v>
              </c:pt>
              <c:pt idx="83">
                <c:v>37475</c:v>
              </c:pt>
              <c:pt idx="84">
                <c:v>38435</c:v>
              </c:pt>
              <c:pt idx="85">
                <c:v>39410</c:v>
              </c:pt>
              <c:pt idx="86">
                <c:v>39790</c:v>
              </c:pt>
              <c:pt idx="87">
                <c:v>40395</c:v>
              </c:pt>
              <c:pt idx="88">
                <c:v>41299</c:v>
              </c:pt>
              <c:pt idx="89">
                <c:v>41724</c:v>
              </c:pt>
              <c:pt idx="90">
                <c:v>41561</c:v>
              </c:pt>
              <c:pt idx="91">
                <c:v>40555</c:v>
              </c:pt>
              <c:pt idx="92">
                <c:v>40942</c:v>
              </c:pt>
              <c:pt idx="93">
                <c:v>39735</c:v>
              </c:pt>
              <c:pt idx="94">
                <c:v>38267</c:v>
              </c:pt>
              <c:pt idx="95">
                <c:v>37867</c:v>
              </c:pt>
              <c:pt idx="96">
                <c:v>39199</c:v>
              </c:pt>
              <c:pt idx="97">
                <c:v>40183</c:v>
              </c:pt>
              <c:pt idx="98">
                <c:v>39919</c:v>
              </c:pt>
              <c:pt idx="99">
                <c:v>40991</c:v>
              </c:pt>
              <c:pt idx="100">
                <c:v>41331</c:v>
              </c:pt>
              <c:pt idx="101">
                <c:v>42545</c:v>
              </c:pt>
              <c:pt idx="102">
                <c:v>42848</c:v>
              </c:pt>
              <c:pt idx="103">
                <c:v>43179</c:v>
              </c:pt>
              <c:pt idx="104">
                <c:v>43557</c:v>
              </c:pt>
              <c:pt idx="105">
                <c:v>44324</c:v>
              </c:pt>
              <c:pt idx="106">
                <c:v>43830</c:v>
              </c:pt>
              <c:pt idx="107">
                <c:v>43517</c:v>
              </c:pt>
              <c:pt idx="108">
                <c:v>44415</c:v>
              </c:pt>
              <c:pt idx="109">
                <c:v>44394</c:v>
              </c:pt>
              <c:pt idx="110">
                <c:v>44279</c:v>
              </c:pt>
              <c:pt idx="111">
                <c:v>44597</c:v>
              </c:pt>
              <c:pt idx="112">
                <c:v>45213</c:v>
              </c:pt>
              <c:pt idx="113">
                <c:v>45745</c:v>
              </c:pt>
              <c:pt idx="114">
                <c:v>46306</c:v>
              </c:pt>
              <c:pt idx="115">
                <c:v>46252</c:v>
              </c:pt>
              <c:pt idx="116">
                <c:v>46755</c:v>
              </c:pt>
              <c:pt idx="117">
                <c:v>47211</c:v>
              </c:pt>
              <c:pt idx="118">
                <c:v>46112</c:v>
              </c:pt>
              <c:pt idx="119">
                <c:v>46447</c:v>
              </c:pt>
              <c:pt idx="120">
                <c:v>46898</c:v>
              </c:pt>
              <c:pt idx="121">
                <c:v>46826</c:v>
              </c:pt>
              <c:pt idx="122">
                <c:v>46319</c:v>
              </c:pt>
              <c:pt idx="123">
                <c:v>46273</c:v>
              </c:pt>
              <c:pt idx="124">
                <c:v>46369</c:v>
              </c:pt>
              <c:pt idx="125">
                <c:v>47131</c:v>
              </c:pt>
              <c:pt idx="126">
                <c:v>47086</c:v>
              </c:pt>
              <c:pt idx="127">
                <c:v>46865</c:v>
              </c:pt>
              <c:pt idx="128">
                <c:v>47015</c:v>
              </c:pt>
              <c:pt idx="129">
                <c:v>47036</c:v>
              </c:pt>
              <c:pt idx="130">
                <c:v>46326</c:v>
              </c:pt>
              <c:pt idx="131">
                <c:v>46179</c:v>
              </c:pt>
              <c:pt idx="132">
                <c:v>46296</c:v>
              </c:pt>
              <c:pt idx="133">
                <c:v>46218</c:v>
              </c:pt>
              <c:pt idx="134">
                <c:v>45583</c:v>
              </c:pt>
              <c:pt idx="135">
                <c:v>45510</c:v>
              </c:pt>
              <c:pt idx="136">
                <c:v>45673</c:v>
              </c:pt>
              <c:pt idx="137">
                <c:v>45909</c:v>
              </c:pt>
              <c:pt idx="138">
                <c:v>45641</c:v>
              </c:pt>
              <c:pt idx="139">
                <c:v>45714</c:v>
              </c:pt>
              <c:pt idx="140">
                <c:v>46150</c:v>
              </c:pt>
              <c:pt idx="141">
                <c:v>45493</c:v>
              </c:pt>
              <c:pt idx="142">
                <c:v>45563</c:v>
              </c:pt>
              <c:pt idx="143">
                <c:v>45291</c:v>
              </c:pt>
              <c:pt idx="144">
                <c:v>45371</c:v>
              </c:pt>
              <c:pt idx="145">
                <c:v>45303</c:v>
              </c:pt>
              <c:pt idx="146">
                <c:v>44842</c:v>
              </c:pt>
              <c:pt idx="147">
                <c:v>45410</c:v>
              </c:pt>
              <c:pt idx="148">
                <c:v>45935</c:v>
              </c:pt>
              <c:pt idx="149">
                <c:v>47192</c:v>
              </c:pt>
              <c:pt idx="150">
                <c:v>47702</c:v>
              </c:pt>
              <c:pt idx="151">
                <c:v>47940</c:v>
              </c:pt>
              <c:pt idx="152">
                <c:v>47546</c:v>
              </c:pt>
              <c:pt idx="153">
                <c:v>47690</c:v>
              </c:pt>
              <c:pt idx="154">
                <c:v>48255</c:v>
              </c:pt>
              <c:pt idx="155">
                <c:v>48675</c:v>
              </c:pt>
              <c:pt idx="156">
                <c:v>48508</c:v>
              </c:pt>
              <c:pt idx="157">
                <c:v>49236</c:v>
              </c:pt>
              <c:pt idx="158">
                <c:v>49933</c:v>
              </c:pt>
              <c:pt idx="159">
                <c:v>50134</c:v>
              </c:pt>
              <c:pt idx="160">
                <c:v>50300</c:v>
              </c:pt>
              <c:pt idx="161">
                <c:v>50159</c:v>
              </c:pt>
              <c:pt idx="162">
                <c:v>50235</c:v>
              </c:pt>
              <c:pt idx="163">
                <c:v>50281</c:v>
              </c:pt>
              <c:pt idx="164">
                <c:v>49859</c:v>
              </c:pt>
              <c:pt idx="165">
                <c:v>49789</c:v>
              </c:pt>
              <c:pt idx="166">
                <c:v>50404</c:v>
              </c:pt>
              <c:pt idx="167">
                <c:v>50729</c:v>
              </c:pt>
              <c:pt idx="168">
                <c:v>50118</c:v>
              </c:pt>
              <c:pt idx="169">
                <c:v>49992</c:v>
              </c:pt>
              <c:pt idx="170">
                <c:v>50196</c:v>
              </c:pt>
              <c:pt idx="171">
                <c:v>50327</c:v>
              </c:pt>
              <c:pt idx="172">
                <c:v>50852</c:v>
              </c:pt>
              <c:pt idx="173">
                <c:v>50779</c:v>
              </c:pt>
              <c:pt idx="174">
                <c:v>51251</c:v>
              </c:pt>
              <c:pt idx="175">
                <c:v>51229</c:v>
              </c:pt>
              <c:pt idx="176">
                <c:v>50484</c:v>
              </c:pt>
              <c:pt idx="177">
                <c:v>50515</c:v>
              </c:pt>
              <c:pt idx="178">
                <c:v>49993</c:v>
              </c:pt>
              <c:pt idx="179">
                <c:v>50546</c:v>
              </c:pt>
              <c:pt idx="180">
                <c:v>50453</c:v>
              </c:pt>
              <c:pt idx="181">
                <c:v>50457</c:v>
              </c:pt>
              <c:pt idx="182">
                <c:v>50831</c:v>
              </c:pt>
              <c:pt idx="183">
                <c:v>51013</c:v>
              </c:pt>
              <c:pt idx="184">
                <c:v>51150</c:v>
              </c:pt>
              <c:pt idx="185">
                <c:v>50971</c:v>
              </c:pt>
              <c:pt idx="186">
                <c:v>50522</c:v>
              </c:pt>
              <c:pt idx="187">
                <c:v>50132</c:v>
              </c:pt>
              <c:pt idx="188">
                <c:v>49454</c:v>
              </c:pt>
              <c:pt idx="189">
                <c:v>49404</c:v>
              </c:pt>
              <c:pt idx="190">
                <c:v>49415</c:v>
              </c:pt>
              <c:pt idx="191">
                <c:v>49579</c:v>
              </c:pt>
              <c:pt idx="192">
                <c:v>49721</c:v>
              </c:pt>
              <c:pt idx="193">
                <c:v>49019</c:v>
              </c:pt>
              <c:pt idx="194">
                <c:v>49316</c:v>
              </c:pt>
              <c:pt idx="195">
                <c:v>49661</c:v>
              </c:pt>
              <c:pt idx="196">
                <c:v>49387</c:v>
              </c:pt>
              <c:pt idx="197">
                <c:v>49014</c:v>
              </c:pt>
              <c:pt idx="198">
                <c:v>49262</c:v>
              </c:pt>
              <c:pt idx="199">
                <c:v>48817</c:v>
              </c:pt>
              <c:pt idx="200">
                <c:v>48146</c:v>
              </c:pt>
              <c:pt idx="201">
                <c:v>48071</c:v>
              </c:pt>
              <c:pt idx="202">
                <c:v>47810</c:v>
              </c:pt>
              <c:pt idx="203">
                <c:v>48235</c:v>
              </c:pt>
              <c:pt idx="204">
                <c:v>48520</c:v>
              </c:pt>
              <c:pt idx="205">
                <c:v>48447</c:v>
              </c:pt>
              <c:pt idx="206">
                <c:v>48683</c:v>
              </c:pt>
              <c:pt idx="207">
                <c:v>49055</c:v>
              </c:pt>
              <c:pt idx="208">
                <c:v>49057</c:v>
              </c:pt>
              <c:pt idx="209">
                <c:v>48668</c:v>
              </c:pt>
              <c:pt idx="210">
                <c:v>49340</c:v>
              </c:pt>
              <c:pt idx="211">
                <c:v>49522</c:v>
              </c:pt>
              <c:pt idx="212">
                <c:v>48869</c:v>
              </c:pt>
              <c:pt idx="213">
                <c:v>48899</c:v>
              </c:pt>
              <c:pt idx="214">
                <c:v>48709</c:v>
              </c:pt>
              <c:pt idx="215">
                <c:v>49087</c:v>
              </c:pt>
              <c:pt idx="216">
                <c:v>48934</c:v>
              </c:pt>
              <c:pt idx="217">
                <c:v>48901</c:v>
              </c:pt>
              <c:pt idx="218">
                <c:v>49157</c:v>
              </c:pt>
              <c:pt idx="219">
                <c:v>49780</c:v>
              </c:pt>
              <c:pt idx="220">
                <c:v>49346</c:v>
              </c:pt>
              <c:pt idx="221">
                <c:v>49313</c:v>
              </c:pt>
              <c:pt idx="222">
                <c:v>49591</c:v>
              </c:pt>
              <c:pt idx="223">
                <c:v>49654</c:v>
              </c:pt>
              <c:pt idx="224">
                <c:v>49131</c:v>
              </c:pt>
              <c:pt idx="225">
                <c:v>48685</c:v>
              </c:pt>
              <c:pt idx="226">
                <c:v>49005</c:v>
              </c:pt>
              <c:pt idx="227">
                <c:v>49318</c:v>
              </c:pt>
              <c:pt idx="228">
                <c:v>49152</c:v>
              </c:pt>
              <c:pt idx="229">
                <c:v>49055</c:v>
              </c:pt>
              <c:pt idx="230">
                <c:v>49091</c:v>
              </c:pt>
              <c:pt idx="231">
                <c:v>49515</c:v>
              </c:pt>
              <c:pt idx="232">
                <c:v>49694</c:v>
              </c:pt>
              <c:pt idx="233">
                <c:v>49655</c:v>
              </c:pt>
              <c:pt idx="234">
                <c:v>49703</c:v>
              </c:pt>
              <c:pt idx="235">
                <c:v>49971</c:v>
              </c:pt>
              <c:pt idx="236">
                <c:v>49862</c:v>
              </c:pt>
              <c:pt idx="237">
                <c:v>49805</c:v>
              </c:pt>
              <c:pt idx="238">
                <c:v>50147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36100</c:v>
              </c:pt>
              <c:pt idx="1">
                <c:v>36130</c:v>
              </c:pt>
              <c:pt idx="2">
                <c:v>36161</c:v>
              </c:pt>
              <c:pt idx="3">
                <c:v>36192</c:v>
              </c:pt>
              <c:pt idx="4">
                <c:v>36220</c:v>
              </c:pt>
              <c:pt idx="5">
                <c:v>36251</c:v>
              </c:pt>
              <c:pt idx="6">
                <c:v>36281</c:v>
              </c:pt>
              <c:pt idx="7">
                <c:v>36312</c:v>
              </c:pt>
              <c:pt idx="8">
                <c:v>36342</c:v>
              </c:pt>
              <c:pt idx="9">
                <c:v>36373</c:v>
              </c:pt>
              <c:pt idx="10">
                <c:v>36404</c:v>
              </c:pt>
              <c:pt idx="11">
                <c:v>36434</c:v>
              </c:pt>
              <c:pt idx="12">
                <c:v>36465</c:v>
              </c:pt>
              <c:pt idx="13">
                <c:v>36495</c:v>
              </c:pt>
              <c:pt idx="14">
                <c:v>36526</c:v>
              </c:pt>
              <c:pt idx="15">
                <c:v>36557</c:v>
              </c:pt>
              <c:pt idx="16">
                <c:v>36586</c:v>
              </c:pt>
              <c:pt idx="17">
                <c:v>36617</c:v>
              </c:pt>
              <c:pt idx="18">
                <c:v>36647</c:v>
              </c:pt>
              <c:pt idx="19">
                <c:v>36678</c:v>
              </c:pt>
              <c:pt idx="20">
                <c:v>36708</c:v>
              </c:pt>
              <c:pt idx="21">
                <c:v>36739</c:v>
              </c:pt>
              <c:pt idx="22">
                <c:v>36770</c:v>
              </c:pt>
              <c:pt idx="23">
                <c:v>36800</c:v>
              </c:pt>
              <c:pt idx="24">
                <c:v>36831</c:v>
              </c:pt>
              <c:pt idx="25">
                <c:v>36861</c:v>
              </c:pt>
              <c:pt idx="26">
                <c:v>36892</c:v>
              </c:pt>
              <c:pt idx="27">
                <c:v>36923</c:v>
              </c:pt>
              <c:pt idx="28">
                <c:v>36951</c:v>
              </c:pt>
              <c:pt idx="29">
                <c:v>36982</c:v>
              </c:pt>
              <c:pt idx="30">
                <c:v>37012</c:v>
              </c:pt>
              <c:pt idx="31">
                <c:v>37043</c:v>
              </c:pt>
              <c:pt idx="32">
                <c:v>37073</c:v>
              </c:pt>
              <c:pt idx="33">
                <c:v>37104</c:v>
              </c:pt>
              <c:pt idx="34">
                <c:v>37135</c:v>
              </c:pt>
              <c:pt idx="35">
                <c:v>37165</c:v>
              </c:pt>
              <c:pt idx="36">
                <c:v>37196</c:v>
              </c:pt>
              <c:pt idx="37">
                <c:v>37226</c:v>
              </c:pt>
              <c:pt idx="38">
                <c:v>37257</c:v>
              </c:pt>
              <c:pt idx="39">
                <c:v>37288</c:v>
              </c:pt>
              <c:pt idx="40">
                <c:v>37316</c:v>
              </c:pt>
              <c:pt idx="41">
                <c:v>37347</c:v>
              </c:pt>
              <c:pt idx="42">
                <c:v>37377</c:v>
              </c:pt>
              <c:pt idx="43">
                <c:v>37408</c:v>
              </c:pt>
              <c:pt idx="44">
                <c:v>37438</c:v>
              </c:pt>
              <c:pt idx="45">
                <c:v>37469</c:v>
              </c:pt>
              <c:pt idx="46">
                <c:v>37500</c:v>
              </c:pt>
              <c:pt idx="47">
                <c:v>37530</c:v>
              </c:pt>
              <c:pt idx="48">
                <c:v>37561</c:v>
              </c:pt>
              <c:pt idx="49">
                <c:v>37591</c:v>
              </c:pt>
              <c:pt idx="50">
                <c:v>37622</c:v>
              </c:pt>
              <c:pt idx="51">
                <c:v>37653</c:v>
              </c:pt>
              <c:pt idx="52">
                <c:v>37681</c:v>
              </c:pt>
              <c:pt idx="53">
                <c:v>37712</c:v>
              </c:pt>
              <c:pt idx="54">
                <c:v>37742</c:v>
              </c:pt>
              <c:pt idx="55">
                <c:v>37773</c:v>
              </c:pt>
              <c:pt idx="56">
                <c:v>37803</c:v>
              </c:pt>
              <c:pt idx="57">
                <c:v>37834</c:v>
              </c:pt>
              <c:pt idx="58">
                <c:v>37865</c:v>
              </c:pt>
              <c:pt idx="59">
                <c:v>37895</c:v>
              </c:pt>
              <c:pt idx="60">
                <c:v>37926</c:v>
              </c:pt>
              <c:pt idx="61">
                <c:v>37956</c:v>
              </c:pt>
              <c:pt idx="62">
                <c:v>37987</c:v>
              </c:pt>
              <c:pt idx="63">
                <c:v>38018</c:v>
              </c:pt>
              <c:pt idx="64">
                <c:v>38047</c:v>
              </c:pt>
              <c:pt idx="65">
                <c:v>38078</c:v>
              </c:pt>
              <c:pt idx="66">
                <c:v>38108</c:v>
              </c:pt>
              <c:pt idx="67">
                <c:v>38139</c:v>
              </c:pt>
              <c:pt idx="68">
                <c:v>38169</c:v>
              </c:pt>
              <c:pt idx="69">
                <c:v>38200</c:v>
              </c:pt>
              <c:pt idx="70">
                <c:v>38231</c:v>
              </c:pt>
              <c:pt idx="71">
                <c:v>38261</c:v>
              </c:pt>
              <c:pt idx="72">
                <c:v>38292</c:v>
              </c:pt>
              <c:pt idx="73">
                <c:v>38322</c:v>
              </c:pt>
              <c:pt idx="74">
                <c:v>38353</c:v>
              </c:pt>
              <c:pt idx="75">
                <c:v>38384</c:v>
              </c:pt>
              <c:pt idx="76">
                <c:v>38412</c:v>
              </c:pt>
              <c:pt idx="77">
                <c:v>38443</c:v>
              </c:pt>
              <c:pt idx="78">
                <c:v>38473</c:v>
              </c:pt>
              <c:pt idx="79">
                <c:v>38504</c:v>
              </c:pt>
              <c:pt idx="80">
                <c:v>38534</c:v>
              </c:pt>
              <c:pt idx="81">
                <c:v>38565</c:v>
              </c:pt>
              <c:pt idx="82">
                <c:v>38596</c:v>
              </c:pt>
              <c:pt idx="83">
                <c:v>38626</c:v>
              </c:pt>
              <c:pt idx="84">
                <c:v>38657</c:v>
              </c:pt>
              <c:pt idx="85">
                <c:v>38687</c:v>
              </c:pt>
              <c:pt idx="86">
                <c:v>38718</c:v>
              </c:pt>
              <c:pt idx="87">
                <c:v>38749</c:v>
              </c:pt>
              <c:pt idx="88">
                <c:v>38777</c:v>
              </c:pt>
              <c:pt idx="89">
                <c:v>38808</c:v>
              </c:pt>
              <c:pt idx="90">
                <c:v>38838</c:v>
              </c:pt>
              <c:pt idx="91">
                <c:v>38869</c:v>
              </c:pt>
              <c:pt idx="92">
                <c:v>38899</c:v>
              </c:pt>
              <c:pt idx="93">
                <c:v>38930</c:v>
              </c:pt>
              <c:pt idx="94">
                <c:v>38961</c:v>
              </c:pt>
              <c:pt idx="95">
                <c:v>38991</c:v>
              </c:pt>
              <c:pt idx="96">
                <c:v>39022</c:v>
              </c:pt>
              <c:pt idx="97">
                <c:v>39052</c:v>
              </c:pt>
              <c:pt idx="98">
                <c:v>39083</c:v>
              </c:pt>
              <c:pt idx="99">
                <c:v>39114</c:v>
              </c:pt>
              <c:pt idx="100">
                <c:v>39142</c:v>
              </c:pt>
              <c:pt idx="101">
                <c:v>39173</c:v>
              </c:pt>
              <c:pt idx="102">
                <c:v>39203</c:v>
              </c:pt>
              <c:pt idx="103">
                <c:v>39234</c:v>
              </c:pt>
              <c:pt idx="104">
                <c:v>39264</c:v>
              </c:pt>
              <c:pt idx="105">
                <c:v>39295</c:v>
              </c:pt>
              <c:pt idx="106">
                <c:v>39326</c:v>
              </c:pt>
              <c:pt idx="107">
                <c:v>39356</c:v>
              </c:pt>
              <c:pt idx="108">
                <c:v>39387</c:v>
              </c:pt>
              <c:pt idx="109">
                <c:v>39417</c:v>
              </c:pt>
              <c:pt idx="110">
                <c:v>39448</c:v>
              </c:pt>
              <c:pt idx="111">
                <c:v>39479</c:v>
              </c:pt>
              <c:pt idx="112">
                <c:v>39508</c:v>
              </c:pt>
              <c:pt idx="113">
                <c:v>39539</c:v>
              </c:pt>
              <c:pt idx="114">
                <c:v>39569</c:v>
              </c:pt>
              <c:pt idx="115">
                <c:v>39600</c:v>
              </c:pt>
              <c:pt idx="116">
                <c:v>39630</c:v>
              </c:pt>
              <c:pt idx="117">
                <c:v>39661</c:v>
              </c:pt>
              <c:pt idx="118">
                <c:v>39692</c:v>
              </c:pt>
              <c:pt idx="119">
                <c:v>39722</c:v>
              </c:pt>
              <c:pt idx="120">
                <c:v>39753</c:v>
              </c:pt>
              <c:pt idx="121">
                <c:v>39783</c:v>
              </c:pt>
              <c:pt idx="122">
                <c:v>39814</c:v>
              </c:pt>
              <c:pt idx="123">
                <c:v>39845</c:v>
              </c:pt>
              <c:pt idx="124">
                <c:v>39873</c:v>
              </c:pt>
              <c:pt idx="125">
                <c:v>39904</c:v>
              </c:pt>
              <c:pt idx="126">
                <c:v>39934</c:v>
              </c:pt>
              <c:pt idx="127">
                <c:v>39965</c:v>
              </c:pt>
              <c:pt idx="128">
                <c:v>39995</c:v>
              </c:pt>
              <c:pt idx="129">
                <c:v>40026</c:v>
              </c:pt>
              <c:pt idx="130">
                <c:v>40057</c:v>
              </c:pt>
              <c:pt idx="131">
                <c:v>40087</c:v>
              </c:pt>
              <c:pt idx="132">
                <c:v>40118</c:v>
              </c:pt>
              <c:pt idx="133">
                <c:v>40148</c:v>
              </c:pt>
              <c:pt idx="134">
                <c:v>40179</c:v>
              </c:pt>
              <c:pt idx="135">
                <c:v>40210</c:v>
              </c:pt>
              <c:pt idx="136">
                <c:v>40238</c:v>
              </c:pt>
              <c:pt idx="137">
                <c:v>40269</c:v>
              </c:pt>
              <c:pt idx="138">
                <c:v>40299</c:v>
              </c:pt>
              <c:pt idx="139">
                <c:v>40330</c:v>
              </c:pt>
              <c:pt idx="140">
                <c:v>40360</c:v>
              </c:pt>
              <c:pt idx="141">
                <c:v>40391</c:v>
              </c:pt>
              <c:pt idx="142">
                <c:v>40422</c:v>
              </c:pt>
              <c:pt idx="143">
                <c:v>40452</c:v>
              </c:pt>
              <c:pt idx="144">
                <c:v>40483</c:v>
              </c:pt>
              <c:pt idx="145">
                <c:v>40513</c:v>
              </c:pt>
              <c:pt idx="146">
                <c:v>40544</c:v>
              </c:pt>
              <c:pt idx="147">
                <c:v>40575</c:v>
              </c:pt>
              <c:pt idx="148">
                <c:v>40603</c:v>
              </c:pt>
              <c:pt idx="149">
                <c:v>40634</c:v>
              </c:pt>
              <c:pt idx="150">
                <c:v>40664</c:v>
              </c:pt>
              <c:pt idx="151">
                <c:v>40756</c:v>
              </c:pt>
              <c:pt idx="152">
                <c:v>40787</c:v>
              </c:pt>
              <c:pt idx="153">
                <c:v>40817</c:v>
              </c:pt>
              <c:pt idx="154">
                <c:v>40848</c:v>
              </c:pt>
              <c:pt idx="155">
                <c:v>40878</c:v>
              </c:pt>
              <c:pt idx="156">
                <c:v>40909</c:v>
              </c:pt>
              <c:pt idx="157">
                <c:v>40940</c:v>
              </c:pt>
              <c:pt idx="158">
                <c:v>40969</c:v>
              </c:pt>
              <c:pt idx="159">
                <c:v>41000</c:v>
              </c:pt>
              <c:pt idx="160">
                <c:v>41030</c:v>
              </c:pt>
              <c:pt idx="161">
                <c:v>41061</c:v>
              </c:pt>
              <c:pt idx="162">
                <c:v>41091</c:v>
              </c:pt>
              <c:pt idx="163">
                <c:v>41122</c:v>
              </c:pt>
              <c:pt idx="164">
                <c:v>41153</c:v>
              </c:pt>
              <c:pt idx="165">
                <c:v>41183</c:v>
              </c:pt>
              <c:pt idx="166">
                <c:v>41214</c:v>
              </c:pt>
              <c:pt idx="167">
                <c:v>41244</c:v>
              </c:pt>
              <c:pt idx="168">
                <c:v>41275</c:v>
              </c:pt>
              <c:pt idx="169">
                <c:v>41306</c:v>
              </c:pt>
              <c:pt idx="170">
                <c:v>41334</c:v>
              </c:pt>
              <c:pt idx="171">
                <c:v>41365</c:v>
              </c:pt>
              <c:pt idx="172">
                <c:v>41395</c:v>
              </c:pt>
              <c:pt idx="173">
                <c:v>41426</c:v>
              </c:pt>
              <c:pt idx="174">
                <c:v>41456</c:v>
              </c:pt>
              <c:pt idx="175">
                <c:v>41487</c:v>
              </c:pt>
              <c:pt idx="176">
                <c:v>41518</c:v>
              </c:pt>
              <c:pt idx="177">
                <c:v>41548</c:v>
              </c:pt>
              <c:pt idx="178">
                <c:v>41579</c:v>
              </c:pt>
              <c:pt idx="179">
                <c:v>41609</c:v>
              </c:pt>
              <c:pt idx="180">
                <c:v>41640</c:v>
              </c:pt>
              <c:pt idx="181">
                <c:v>41671</c:v>
              </c:pt>
              <c:pt idx="182">
                <c:v>41699</c:v>
              </c:pt>
              <c:pt idx="183">
                <c:v>41730</c:v>
              </c:pt>
              <c:pt idx="184">
                <c:v>41760</c:v>
              </c:pt>
              <c:pt idx="185">
                <c:v>41791</c:v>
              </c:pt>
              <c:pt idx="186">
                <c:v>41821</c:v>
              </c:pt>
              <c:pt idx="187">
                <c:v>41852</c:v>
              </c:pt>
              <c:pt idx="188">
                <c:v>41883</c:v>
              </c:pt>
              <c:pt idx="189">
                <c:v>41913</c:v>
              </c:pt>
              <c:pt idx="190">
                <c:v>41944</c:v>
              </c:pt>
              <c:pt idx="191">
                <c:v>41974</c:v>
              </c:pt>
              <c:pt idx="192">
                <c:v>42005</c:v>
              </c:pt>
              <c:pt idx="193">
                <c:v>42036</c:v>
              </c:pt>
              <c:pt idx="194">
                <c:v>42064</c:v>
              </c:pt>
              <c:pt idx="195">
                <c:v>42095</c:v>
              </c:pt>
              <c:pt idx="196">
                <c:v>42125</c:v>
              </c:pt>
              <c:pt idx="197">
                <c:v>42156</c:v>
              </c:pt>
              <c:pt idx="198">
                <c:v>42186</c:v>
              </c:pt>
              <c:pt idx="199">
                <c:v>42217</c:v>
              </c:pt>
              <c:pt idx="200">
                <c:v>42248</c:v>
              </c:pt>
              <c:pt idx="201">
                <c:v>42278</c:v>
              </c:pt>
              <c:pt idx="202">
                <c:v>42309</c:v>
              </c:pt>
              <c:pt idx="203">
                <c:v>42339</c:v>
              </c:pt>
              <c:pt idx="204">
                <c:v>42370</c:v>
              </c:pt>
              <c:pt idx="205">
                <c:v>42401</c:v>
              </c:pt>
              <c:pt idx="206">
                <c:v>42430</c:v>
              </c:pt>
              <c:pt idx="207">
                <c:v>42461</c:v>
              </c:pt>
              <c:pt idx="208">
                <c:v>42491</c:v>
              </c:pt>
              <c:pt idx="209">
                <c:v>42522</c:v>
              </c:pt>
              <c:pt idx="210">
                <c:v>42552</c:v>
              </c:pt>
              <c:pt idx="211">
                <c:v>42583</c:v>
              </c:pt>
              <c:pt idx="212">
                <c:v>42614</c:v>
              </c:pt>
              <c:pt idx="213">
                <c:v>42644</c:v>
              </c:pt>
              <c:pt idx="214">
                <c:v>42675</c:v>
              </c:pt>
              <c:pt idx="215">
                <c:v>42705</c:v>
              </c:pt>
              <c:pt idx="216">
                <c:v>42736</c:v>
              </c:pt>
              <c:pt idx="217">
                <c:v>42767</c:v>
              </c:pt>
              <c:pt idx="218">
                <c:v>42795</c:v>
              </c:pt>
              <c:pt idx="219">
                <c:v>42826</c:v>
              </c:pt>
              <c:pt idx="220">
                <c:v>42856</c:v>
              </c:pt>
              <c:pt idx="221">
                <c:v>42887</c:v>
              </c:pt>
              <c:pt idx="222">
                <c:v>42917</c:v>
              </c:pt>
              <c:pt idx="223">
                <c:v>42948</c:v>
              </c:pt>
              <c:pt idx="224">
                <c:v>42979</c:v>
              </c:pt>
              <c:pt idx="225">
                <c:v>43009</c:v>
              </c:pt>
              <c:pt idx="226">
                <c:v>43040</c:v>
              </c:pt>
              <c:pt idx="227">
                <c:v>43070</c:v>
              </c:pt>
              <c:pt idx="228">
                <c:v>43101</c:v>
              </c:pt>
              <c:pt idx="229">
                <c:v>43132</c:v>
              </c:pt>
              <c:pt idx="230">
                <c:v>43160</c:v>
              </c:pt>
              <c:pt idx="231">
                <c:v>43191</c:v>
              </c:pt>
              <c:pt idx="232">
                <c:v>43221</c:v>
              </c:pt>
              <c:pt idx="233">
                <c:v>43252</c:v>
              </c:pt>
              <c:pt idx="234">
                <c:v>43282</c:v>
              </c:pt>
              <c:pt idx="235">
                <c:v>43313</c:v>
              </c:pt>
              <c:pt idx="236">
                <c:v>43344</c:v>
              </c:pt>
              <c:pt idx="237">
                <c:v>43374</c:v>
              </c:pt>
              <c:pt idx="238">
                <c:v>43405</c:v>
              </c:pt>
            </c:numLit>
          </c:cat>
          <c:val>
            <c:numLit>
              <c:formatCode>General</c:formatCode>
              <c:ptCount val="241"/>
              <c:pt idx="0">
                <c:v>53650</c:v>
              </c:pt>
              <c:pt idx="1">
                <c:v>54103</c:v>
              </c:pt>
              <c:pt idx="2">
                <c:v>53055</c:v>
              </c:pt>
              <c:pt idx="3">
                <c:v>54509</c:v>
              </c:pt>
              <c:pt idx="4">
                <c:v>55677</c:v>
              </c:pt>
              <c:pt idx="5">
                <c:v>56837</c:v>
              </c:pt>
              <c:pt idx="6">
                <c:v>56608</c:v>
              </c:pt>
              <c:pt idx="7">
                <c:v>57360</c:v>
              </c:pt>
              <c:pt idx="8">
                <c:v>57918</c:v>
              </c:pt>
              <c:pt idx="9">
                <c:v>55948</c:v>
              </c:pt>
              <c:pt idx="10">
                <c:v>53948</c:v>
              </c:pt>
              <c:pt idx="11">
                <c:v>53543</c:v>
              </c:pt>
              <c:pt idx="12">
                <c:v>53629</c:v>
              </c:pt>
              <c:pt idx="13">
                <c:v>53926</c:v>
              </c:pt>
              <c:pt idx="14">
                <c:v>51903</c:v>
              </c:pt>
              <c:pt idx="15">
                <c:v>51364</c:v>
              </c:pt>
              <c:pt idx="16">
                <c:v>51152</c:v>
              </c:pt>
              <c:pt idx="17">
                <c:v>51528</c:v>
              </c:pt>
              <c:pt idx="18">
                <c:v>51534</c:v>
              </c:pt>
              <c:pt idx="19">
                <c:v>51518</c:v>
              </c:pt>
              <c:pt idx="20">
                <c:v>52070</c:v>
              </c:pt>
              <c:pt idx="21">
                <c:v>50480</c:v>
              </c:pt>
              <c:pt idx="22">
                <c:v>48835</c:v>
              </c:pt>
              <c:pt idx="23">
                <c:v>48831</c:v>
              </c:pt>
              <c:pt idx="24">
                <c:v>48912</c:v>
              </c:pt>
              <c:pt idx="25">
                <c:v>49380</c:v>
              </c:pt>
              <c:pt idx="26">
                <c:v>47837</c:v>
              </c:pt>
              <c:pt idx="27">
                <c:v>47992</c:v>
              </c:pt>
              <c:pt idx="28">
                <c:v>48092</c:v>
              </c:pt>
              <c:pt idx="29">
                <c:v>48955</c:v>
              </c:pt>
              <c:pt idx="30">
                <c:v>49018</c:v>
              </c:pt>
              <c:pt idx="31">
                <c:v>49364</c:v>
              </c:pt>
              <c:pt idx="32">
                <c:v>49718</c:v>
              </c:pt>
              <c:pt idx="33">
                <c:v>48397</c:v>
              </c:pt>
              <c:pt idx="34">
                <c:v>47005</c:v>
              </c:pt>
              <c:pt idx="35">
                <c:v>46968</c:v>
              </c:pt>
              <c:pt idx="36">
                <c:v>47727</c:v>
              </c:pt>
              <c:pt idx="37">
                <c:v>48741</c:v>
              </c:pt>
              <c:pt idx="38">
                <c:v>48594</c:v>
              </c:pt>
              <c:pt idx="39">
                <c:v>50310</c:v>
              </c:pt>
              <c:pt idx="40">
                <c:v>51549</c:v>
              </c:pt>
              <c:pt idx="41">
                <c:v>53183</c:v>
              </c:pt>
              <c:pt idx="42">
                <c:v>54113</c:v>
              </c:pt>
              <c:pt idx="43">
                <c:v>54950</c:v>
              </c:pt>
              <c:pt idx="44">
                <c:v>56385</c:v>
              </c:pt>
              <c:pt idx="45">
                <c:v>55879</c:v>
              </c:pt>
              <c:pt idx="46">
                <c:v>53463</c:v>
              </c:pt>
              <c:pt idx="47">
                <c:v>53680</c:v>
              </c:pt>
              <c:pt idx="48">
                <c:v>54545</c:v>
              </c:pt>
              <c:pt idx="49">
                <c:v>55471</c:v>
              </c:pt>
              <c:pt idx="50">
                <c:v>55407</c:v>
              </c:pt>
              <c:pt idx="51">
                <c:v>56770</c:v>
              </c:pt>
              <c:pt idx="52">
                <c:v>57621</c:v>
              </c:pt>
              <c:pt idx="53">
                <c:v>59155</c:v>
              </c:pt>
              <c:pt idx="54">
                <c:v>59871</c:v>
              </c:pt>
              <c:pt idx="55">
                <c:v>60513</c:v>
              </c:pt>
              <c:pt idx="56">
                <c:v>60963</c:v>
              </c:pt>
              <c:pt idx="57">
                <c:v>59169</c:v>
              </c:pt>
              <c:pt idx="58">
                <c:v>57440</c:v>
              </c:pt>
              <c:pt idx="59">
                <c:v>57573</c:v>
              </c:pt>
              <c:pt idx="60">
                <c:v>58661</c:v>
              </c:pt>
              <c:pt idx="61">
                <c:v>59741</c:v>
              </c:pt>
              <c:pt idx="62">
                <c:v>58942</c:v>
              </c:pt>
              <c:pt idx="63">
                <c:v>60536</c:v>
              </c:pt>
              <c:pt idx="64">
                <c:v>61032</c:v>
              </c:pt>
              <c:pt idx="65">
                <c:v>62569</c:v>
              </c:pt>
              <c:pt idx="66">
                <c:v>62902</c:v>
              </c:pt>
              <c:pt idx="67">
                <c:v>63448</c:v>
              </c:pt>
              <c:pt idx="68">
                <c:v>63652</c:v>
              </c:pt>
              <c:pt idx="69">
                <c:v>58308</c:v>
              </c:pt>
              <c:pt idx="70">
                <c:v>56271</c:v>
              </c:pt>
              <c:pt idx="71">
                <c:v>56620</c:v>
              </c:pt>
              <c:pt idx="72">
                <c:v>57950</c:v>
              </c:pt>
              <c:pt idx="73">
                <c:v>58989</c:v>
              </c:pt>
              <c:pt idx="74">
                <c:v>58231</c:v>
              </c:pt>
              <c:pt idx="75">
                <c:v>58275</c:v>
              </c:pt>
              <c:pt idx="76">
                <c:v>58652</c:v>
              </c:pt>
              <c:pt idx="77">
                <c:v>59372</c:v>
              </c:pt>
              <c:pt idx="78">
                <c:v>59563</c:v>
              </c:pt>
              <c:pt idx="79">
                <c:v>59786</c:v>
              </c:pt>
              <c:pt idx="80">
                <c:v>60925</c:v>
              </c:pt>
              <c:pt idx="81">
                <c:v>58033</c:v>
              </c:pt>
              <c:pt idx="82">
                <c:v>56595</c:v>
              </c:pt>
              <c:pt idx="83">
                <c:v>57163</c:v>
              </c:pt>
              <c:pt idx="84">
                <c:v>58082</c:v>
              </c:pt>
              <c:pt idx="85">
                <c:v>59241</c:v>
              </c:pt>
              <c:pt idx="86">
                <c:v>58344</c:v>
              </c:pt>
              <c:pt idx="87">
                <c:v>59248</c:v>
              </c:pt>
              <c:pt idx="88">
                <c:v>59167</c:v>
              </c:pt>
              <c:pt idx="89">
                <c:v>59456</c:v>
              </c:pt>
              <c:pt idx="90">
                <c:v>59035</c:v>
              </c:pt>
              <c:pt idx="91">
                <c:v>59303</c:v>
              </c:pt>
              <c:pt idx="92">
                <c:v>59488</c:v>
              </c:pt>
              <c:pt idx="93">
                <c:v>56806</c:v>
              </c:pt>
              <c:pt idx="94">
                <c:v>55754</c:v>
              </c:pt>
              <c:pt idx="95">
                <c:v>56311</c:v>
              </c:pt>
              <c:pt idx="96">
                <c:v>57612</c:v>
              </c:pt>
              <c:pt idx="97">
                <c:v>59015</c:v>
              </c:pt>
              <c:pt idx="98">
                <c:v>58402</c:v>
              </c:pt>
              <c:pt idx="99">
                <c:v>59288</c:v>
              </c:pt>
              <c:pt idx="100">
                <c:v>59892</c:v>
              </c:pt>
              <c:pt idx="101">
                <c:v>60771</c:v>
              </c:pt>
              <c:pt idx="102">
                <c:v>60698</c:v>
              </c:pt>
              <c:pt idx="103">
                <c:v>60870</c:v>
              </c:pt>
              <c:pt idx="104">
                <c:v>61780</c:v>
              </c:pt>
              <c:pt idx="105">
                <c:v>61289</c:v>
              </c:pt>
              <c:pt idx="106">
                <c:v>60677</c:v>
              </c:pt>
              <c:pt idx="107">
                <c:v>61063</c:v>
              </c:pt>
              <c:pt idx="108">
                <c:v>61763</c:v>
              </c:pt>
              <c:pt idx="109">
                <c:v>62009</c:v>
              </c:pt>
              <c:pt idx="110">
                <c:v>61076</c:v>
              </c:pt>
              <c:pt idx="111">
                <c:v>62094</c:v>
              </c:pt>
              <c:pt idx="112">
                <c:v>62586</c:v>
              </c:pt>
              <c:pt idx="113">
                <c:v>63211</c:v>
              </c:pt>
              <c:pt idx="114">
                <c:v>63645</c:v>
              </c:pt>
              <c:pt idx="115">
                <c:v>63838</c:v>
              </c:pt>
              <c:pt idx="116">
                <c:v>64250</c:v>
              </c:pt>
              <c:pt idx="117">
                <c:v>63783</c:v>
              </c:pt>
              <c:pt idx="118">
                <c:v>62843</c:v>
              </c:pt>
              <c:pt idx="119">
                <c:v>63185</c:v>
              </c:pt>
              <c:pt idx="120">
                <c:v>63750</c:v>
              </c:pt>
              <c:pt idx="121">
                <c:v>63619</c:v>
              </c:pt>
              <c:pt idx="122">
                <c:v>62252</c:v>
              </c:pt>
              <c:pt idx="123">
                <c:v>62744</c:v>
              </c:pt>
              <c:pt idx="124">
                <c:v>62700</c:v>
              </c:pt>
              <c:pt idx="125">
                <c:v>63351</c:v>
              </c:pt>
              <c:pt idx="126">
                <c:v>63397</c:v>
              </c:pt>
              <c:pt idx="127">
                <c:v>63277</c:v>
              </c:pt>
              <c:pt idx="128">
                <c:v>63189</c:v>
              </c:pt>
              <c:pt idx="129">
                <c:v>62420</c:v>
              </c:pt>
              <c:pt idx="130">
                <c:v>61787</c:v>
              </c:pt>
              <c:pt idx="131">
                <c:v>61781</c:v>
              </c:pt>
              <c:pt idx="132">
                <c:v>62073</c:v>
              </c:pt>
              <c:pt idx="133">
                <c:v>62181</c:v>
              </c:pt>
              <c:pt idx="134">
                <c:v>60978</c:v>
              </c:pt>
              <c:pt idx="135">
                <c:v>61363</c:v>
              </c:pt>
              <c:pt idx="136">
                <c:v>61353</c:v>
              </c:pt>
              <c:pt idx="137">
                <c:v>61706</c:v>
              </c:pt>
              <c:pt idx="138">
                <c:v>61604</c:v>
              </c:pt>
              <c:pt idx="139">
                <c:v>61656</c:v>
              </c:pt>
              <c:pt idx="140">
                <c:v>62113</c:v>
              </c:pt>
              <c:pt idx="141">
                <c:v>60881</c:v>
              </c:pt>
              <c:pt idx="142">
                <c:v>60789</c:v>
              </c:pt>
              <c:pt idx="143">
                <c:v>61142</c:v>
              </c:pt>
              <c:pt idx="144">
                <c:v>61428</c:v>
              </c:pt>
              <c:pt idx="145">
                <c:v>61473</c:v>
              </c:pt>
              <c:pt idx="146">
                <c:v>60544</c:v>
              </c:pt>
              <c:pt idx="147">
                <c:v>61771</c:v>
              </c:pt>
              <c:pt idx="148">
                <c:v>62685</c:v>
              </c:pt>
              <c:pt idx="149">
                <c:v>64148</c:v>
              </c:pt>
              <c:pt idx="150">
                <c:v>64584</c:v>
              </c:pt>
              <c:pt idx="151">
                <c:v>64053</c:v>
              </c:pt>
              <c:pt idx="152">
                <c:v>63602</c:v>
              </c:pt>
              <c:pt idx="153">
                <c:v>64147</c:v>
              </c:pt>
              <c:pt idx="154">
                <c:v>64711</c:v>
              </c:pt>
              <c:pt idx="155">
                <c:v>65262</c:v>
              </c:pt>
              <c:pt idx="156">
                <c:v>64787</c:v>
              </c:pt>
              <c:pt idx="157">
                <c:v>65699</c:v>
              </c:pt>
              <c:pt idx="158">
                <c:v>66445</c:v>
              </c:pt>
              <c:pt idx="159">
                <c:v>67161</c:v>
              </c:pt>
              <c:pt idx="160">
                <c:v>67073</c:v>
              </c:pt>
              <c:pt idx="161">
                <c:v>66915</c:v>
              </c:pt>
              <c:pt idx="162">
                <c:v>67373</c:v>
              </c:pt>
              <c:pt idx="163">
                <c:v>66748</c:v>
              </c:pt>
              <c:pt idx="164">
                <c:v>66125</c:v>
              </c:pt>
              <c:pt idx="165">
                <c:v>66704</c:v>
              </c:pt>
              <c:pt idx="166">
                <c:v>67225</c:v>
              </c:pt>
              <c:pt idx="167">
                <c:v>67674</c:v>
              </c:pt>
              <c:pt idx="168">
                <c:v>66572</c:v>
              </c:pt>
              <c:pt idx="169">
                <c:v>66746</c:v>
              </c:pt>
              <c:pt idx="170">
                <c:v>66995</c:v>
              </c:pt>
              <c:pt idx="171">
                <c:v>67493</c:v>
              </c:pt>
              <c:pt idx="172">
                <c:v>67839</c:v>
              </c:pt>
              <c:pt idx="173">
                <c:v>67974</c:v>
              </c:pt>
              <c:pt idx="174">
                <c:v>68569</c:v>
              </c:pt>
              <c:pt idx="175">
                <c:v>67683</c:v>
              </c:pt>
              <c:pt idx="176">
                <c:v>67088</c:v>
              </c:pt>
              <c:pt idx="177">
                <c:v>67310</c:v>
              </c:pt>
              <c:pt idx="178">
                <c:v>67050</c:v>
              </c:pt>
              <c:pt idx="179">
                <c:v>67738</c:v>
              </c:pt>
              <c:pt idx="180">
                <c:v>67075</c:v>
              </c:pt>
              <c:pt idx="181">
                <c:v>67820</c:v>
              </c:pt>
              <c:pt idx="182">
                <c:v>68420</c:v>
              </c:pt>
              <c:pt idx="183">
                <c:v>68859</c:v>
              </c:pt>
              <c:pt idx="184">
                <c:v>68645</c:v>
              </c:pt>
              <c:pt idx="185">
                <c:v>68648</c:v>
              </c:pt>
              <c:pt idx="186">
                <c:v>68295</c:v>
              </c:pt>
              <c:pt idx="187">
                <c:v>67070</c:v>
              </c:pt>
              <c:pt idx="188">
                <c:v>66354</c:v>
              </c:pt>
              <c:pt idx="189">
                <c:v>66494</c:v>
              </c:pt>
              <c:pt idx="190">
                <c:v>66530</c:v>
              </c:pt>
              <c:pt idx="191">
                <c:v>67105</c:v>
              </c:pt>
              <c:pt idx="192">
                <c:v>66270</c:v>
              </c:pt>
              <c:pt idx="193">
                <c:v>66310</c:v>
              </c:pt>
              <c:pt idx="194">
                <c:v>66434</c:v>
              </c:pt>
              <c:pt idx="195">
                <c:v>66761</c:v>
              </c:pt>
              <c:pt idx="196">
                <c:v>66967</c:v>
              </c:pt>
              <c:pt idx="197">
                <c:v>66674</c:v>
              </c:pt>
              <c:pt idx="198">
                <c:v>66864</c:v>
              </c:pt>
              <c:pt idx="199">
                <c:v>66121</c:v>
              </c:pt>
              <c:pt idx="200">
                <c:v>65544</c:v>
              </c:pt>
              <c:pt idx="201">
                <c:v>65685</c:v>
              </c:pt>
              <c:pt idx="202">
                <c:v>66198</c:v>
              </c:pt>
              <c:pt idx="203">
                <c:v>66818</c:v>
              </c:pt>
              <c:pt idx="204">
                <c:v>66678</c:v>
              </c:pt>
              <c:pt idx="205">
                <c:v>67362</c:v>
              </c:pt>
              <c:pt idx="206">
                <c:v>67580</c:v>
              </c:pt>
              <c:pt idx="207">
                <c:v>68361</c:v>
              </c:pt>
              <c:pt idx="208">
                <c:v>68685</c:v>
              </c:pt>
              <c:pt idx="209">
                <c:v>68078</c:v>
              </c:pt>
              <c:pt idx="210">
                <c:v>69375</c:v>
              </c:pt>
              <c:pt idx="211">
                <c:v>68819</c:v>
              </c:pt>
              <c:pt idx="212">
                <c:v>68253</c:v>
              </c:pt>
              <c:pt idx="213">
                <c:v>68514</c:v>
              </c:pt>
              <c:pt idx="214">
                <c:v>68560</c:v>
              </c:pt>
              <c:pt idx="215">
                <c:v>69012</c:v>
              </c:pt>
              <c:pt idx="216">
                <c:v>68432</c:v>
              </c:pt>
              <c:pt idx="217">
                <c:v>69077</c:v>
              </c:pt>
              <c:pt idx="218">
                <c:v>69430</c:v>
              </c:pt>
              <c:pt idx="219">
                <c:v>70230</c:v>
              </c:pt>
              <c:pt idx="220">
                <c:v>69679</c:v>
              </c:pt>
              <c:pt idx="221">
                <c:v>69502</c:v>
              </c:pt>
              <c:pt idx="222">
                <c:v>70018</c:v>
              </c:pt>
              <c:pt idx="223">
                <c:v>69126</c:v>
              </c:pt>
              <c:pt idx="224">
                <c:v>68564</c:v>
              </c:pt>
              <c:pt idx="225">
                <c:v>68574</c:v>
              </c:pt>
              <c:pt idx="226">
                <c:v>69307</c:v>
              </c:pt>
              <c:pt idx="227">
                <c:v>69714</c:v>
              </c:pt>
              <c:pt idx="228">
                <c:v>68967</c:v>
              </c:pt>
              <c:pt idx="229">
                <c:v>69596</c:v>
              </c:pt>
              <c:pt idx="230">
                <c:v>69879</c:v>
              </c:pt>
              <c:pt idx="231">
                <c:v>70367</c:v>
              </c:pt>
              <c:pt idx="232">
                <c:v>70633</c:v>
              </c:pt>
              <c:pt idx="233">
                <c:v>70408</c:v>
              </c:pt>
              <c:pt idx="234">
                <c:v>70710</c:v>
              </c:pt>
              <c:pt idx="235">
                <c:v>70307</c:v>
              </c:pt>
              <c:pt idx="236">
                <c:v>70164</c:v>
              </c:pt>
              <c:pt idx="237">
                <c:v>70720</c:v>
              </c:pt>
              <c:pt idx="238">
                <c:v>70701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26912"/>
        <c:axId val="117928704"/>
      </c:lineChart>
      <c:catAx>
        <c:axId val="11792691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92870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7928704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926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054945054945054E-2"/>
          <c:y val="0.88541812481773108"/>
          <c:w val="0.9054949669752819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  <c:pt idx="6">
                <c:v>70710</c:v>
              </c:pt>
              <c:pt idx="7">
                <c:v>70519</c:v>
              </c:pt>
              <c:pt idx="8">
                <c:v>70164</c:v>
              </c:pt>
              <c:pt idx="9">
                <c:v>70714</c:v>
              </c:pt>
              <c:pt idx="10">
                <c:v>70708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4816"/>
        <c:axId val="118516352"/>
      </c:lineChart>
      <c:catAx>
        <c:axId val="1185148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5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16352"/>
        <c:scaling>
          <c:orientation val="minMax"/>
          <c:max val="72000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514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40811777346568"/>
          <c:y val="0.90812720848056538"/>
          <c:w val="0.5846651805998792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  <c:pt idx="6">
                <c:v>21007</c:v>
              </c:pt>
              <c:pt idx="7">
                <c:v>20336</c:v>
              </c:pt>
              <c:pt idx="8">
                <c:v>20302</c:v>
              </c:pt>
              <c:pt idx="9">
                <c:v>20915</c:v>
              </c:pt>
              <c:pt idx="10">
                <c:v>20554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3616"/>
        <c:axId val="120305152"/>
      </c:lineChart>
      <c:catAx>
        <c:axId val="12030361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3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05152"/>
        <c:scaling>
          <c:orientation val="minMax"/>
          <c:min val="1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30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26368443075055E-2"/>
          <c:y val="0.95993104520471528"/>
          <c:w val="0.8735849594887594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  <c:pt idx="6">
                <c:v>49703</c:v>
              </c:pt>
              <c:pt idx="7">
                <c:v>50183</c:v>
              </c:pt>
              <c:pt idx="8">
                <c:v>49862</c:v>
              </c:pt>
              <c:pt idx="9">
                <c:v>49799</c:v>
              </c:pt>
              <c:pt idx="10">
                <c:v>50154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0688"/>
        <c:axId val="118852224"/>
      </c:lineChart>
      <c:catAx>
        <c:axId val="1188506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852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852224"/>
        <c:scaling>
          <c:orientation val="minMax"/>
          <c:max val="50500"/>
          <c:min val="47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850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708759719641796E-2"/>
          <c:y val="0.95965078049454344"/>
          <c:w val="0.91141820755551628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  <c:pt idx="6">
                <c:v>12233</c:v>
              </c:pt>
              <c:pt idx="7">
                <c:v>11989</c:v>
              </c:pt>
              <c:pt idx="8">
                <c:v>11172</c:v>
              </c:pt>
              <c:pt idx="9">
                <c:v>11170</c:v>
              </c:pt>
              <c:pt idx="10">
                <c:v>11344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24864"/>
        <c:axId val="120326400"/>
      </c:lineChart>
      <c:catAx>
        <c:axId val="12032486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2640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32486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33364735190751"/>
          <c:y val="0.92817853569408793"/>
          <c:w val="0.3542323161748350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  <c:pt idx="6">
                <c:v>877</c:v>
              </c:pt>
              <c:pt idx="7">
                <c:v>846</c:v>
              </c:pt>
              <c:pt idx="8">
                <c:v>811</c:v>
              </c:pt>
              <c:pt idx="9">
                <c:v>835</c:v>
              </c:pt>
              <c:pt idx="10">
                <c:v>832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2464"/>
        <c:axId val="122224000"/>
      </c:lineChart>
      <c:catAx>
        <c:axId val="12222246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2400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2224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48541206131136"/>
          <c:y val="0.91186440677966096"/>
          <c:w val="0.67475723307208413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  <c:pt idx="6">
                <c:v>3280</c:v>
              </c:pt>
              <c:pt idx="7">
                <c:v>3214</c:v>
              </c:pt>
              <c:pt idx="8">
                <c:v>3140</c:v>
              </c:pt>
              <c:pt idx="9">
                <c:v>3104</c:v>
              </c:pt>
              <c:pt idx="10">
                <c:v>3125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0816"/>
        <c:axId val="138452352"/>
      </c:lineChart>
      <c:catAx>
        <c:axId val="13845081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4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52352"/>
        <c:scaling>
          <c:orientation val="minMax"/>
          <c:max val="33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45081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2437406284447"/>
          <c:y val="0.91728018372703413"/>
          <c:w val="0.5644672883396850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9484</c:v>
                </c:pt>
                <c:pt idx="1">
                  <c:v>9714</c:v>
                </c:pt>
                <c:pt idx="2">
                  <c:v>9505</c:v>
                </c:pt>
                <c:pt idx="3">
                  <c:v>9927</c:v>
                </c:pt>
                <c:pt idx="4">
                  <c:v>10190</c:v>
                </c:pt>
                <c:pt idx="5">
                  <c:v>10417</c:v>
                </c:pt>
                <c:pt idx="6">
                  <c:v>10448</c:v>
                </c:pt>
                <c:pt idx="7">
                  <c:v>10575</c:v>
                </c:pt>
                <c:pt idx="8">
                  <c:v>10791</c:v>
                </c:pt>
                <c:pt idx="9">
                  <c:v>10417</c:v>
                </c:pt>
                <c:pt idx="10">
                  <c:v>9723</c:v>
                </c:pt>
                <c:pt idx="11">
                  <c:v>9637</c:v>
                </c:pt>
                <c:pt idx="12">
                  <c:v>9787</c:v>
                </c:pt>
                <c:pt idx="13">
                  <c:v>10187</c:v>
                </c:pt>
                <c:pt idx="14">
                  <c:v>9907</c:v>
                </c:pt>
                <c:pt idx="15">
                  <c:v>10406</c:v>
                </c:pt>
                <c:pt idx="16">
                  <c:v>10603</c:v>
                </c:pt>
                <c:pt idx="17">
                  <c:v>10817</c:v>
                </c:pt>
                <c:pt idx="18">
                  <c:v>11127</c:v>
                </c:pt>
                <c:pt idx="19">
                  <c:v>11275</c:v>
                </c:pt>
                <c:pt idx="20">
                  <c:v>11322</c:v>
                </c:pt>
                <c:pt idx="21">
                  <c:v>11075</c:v>
                </c:pt>
                <c:pt idx="22">
                  <c:v>10329</c:v>
                </c:pt>
                <c:pt idx="23">
                  <c:v>10344</c:v>
                </c:pt>
                <c:pt idx="24">
                  <c:v>10458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844</c:v>
                </c:pt>
                <c:pt idx="1">
                  <c:v>866</c:v>
                </c:pt>
                <c:pt idx="2">
                  <c:v>855</c:v>
                </c:pt>
                <c:pt idx="3">
                  <c:v>900</c:v>
                </c:pt>
                <c:pt idx="4">
                  <c:v>942</c:v>
                </c:pt>
                <c:pt idx="5">
                  <c:v>931</c:v>
                </c:pt>
                <c:pt idx="6">
                  <c:v>924</c:v>
                </c:pt>
                <c:pt idx="7">
                  <c:v>951</c:v>
                </c:pt>
                <c:pt idx="8">
                  <c:v>974</c:v>
                </c:pt>
                <c:pt idx="9">
                  <c:v>963</c:v>
                </c:pt>
                <c:pt idx="10">
                  <c:v>903</c:v>
                </c:pt>
                <c:pt idx="11">
                  <c:v>879</c:v>
                </c:pt>
                <c:pt idx="12">
                  <c:v>885</c:v>
                </c:pt>
                <c:pt idx="13">
                  <c:v>876</c:v>
                </c:pt>
                <c:pt idx="14">
                  <c:v>847</c:v>
                </c:pt>
                <c:pt idx="15">
                  <c:v>895</c:v>
                </c:pt>
                <c:pt idx="16">
                  <c:v>942</c:v>
                </c:pt>
                <c:pt idx="17">
                  <c:v>901</c:v>
                </c:pt>
                <c:pt idx="18">
                  <c:v>882</c:v>
                </c:pt>
                <c:pt idx="19">
                  <c:v>890</c:v>
                </c:pt>
                <c:pt idx="20">
                  <c:v>905</c:v>
                </c:pt>
                <c:pt idx="21">
                  <c:v>888</c:v>
                </c:pt>
                <c:pt idx="22">
                  <c:v>837</c:v>
                </c:pt>
                <c:pt idx="23">
                  <c:v>776</c:v>
                </c:pt>
                <c:pt idx="24">
                  <c:v>863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1605</c:v>
                </c:pt>
                <c:pt idx="1">
                  <c:v>1641</c:v>
                </c:pt>
                <c:pt idx="2">
                  <c:v>1553</c:v>
                </c:pt>
                <c:pt idx="3">
                  <c:v>1542</c:v>
                </c:pt>
                <c:pt idx="4">
                  <c:v>1607</c:v>
                </c:pt>
                <c:pt idx="5">
                  <c:v>1590</c:v>
                </c:pt>
                <c:pt idx="6">
                  <c:v>1594</c:v>
                </c:pt>
                <c:pt idx="7">
                  <c:v>1664</c:v>
                </c:pt>
                <c:pt idx="8">
                  <c:v>1639</c:v>
                </c:pt>
                <c:pt idx="9">
                  <c:v>1644</c:v>
                </c:pt>
                <c:pt idx="10">
                  <c:v>1547</c:v>
                </c:pt>
                <c:pt idx="11">
                  <c:v>1445</c:v>
                </c:pt>
                <c:pt idx="12">
                  <c:v>1504</c:v>
                </c:pt>
                <c:pt idx="13">
                  <c:v>1568</c:v>
                </c:pt>
                <c:pt idx="14">
                  <c:v>1493</c:v>
                </c:pt>
                <c:pt idx="15">
                  <c:v>1508</c:v>
                </c:pt>
                <c:pt idx="16">
                  <c:v>1569</c:v>
                </c:pt>
                <c:pt idx="17">
                  <c:v>1544</c:v>
                </c:pt>
                <c:pt idx="18">
                  <c:v>1594</c:v>
                </c:pt>
                <c:pt idx="19">
                  <c:v>1591</c:v>
                </c:pt>
                <c:pt idx="20">
                  <c:v>1596</c:v>
                </c:pt>
                <c:pt idx="21">
                  <c:v>1537</c:v>
                </c:pt>
                <c:pt idx="22">
                  <c:v>1630</c:v>
                </c:pt>
                <c:pt idx="23">
                  <c:v>1587</c:v>
                </c:pt>
                <c:pt idx="24">
                  <c:v>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88832"/>
        <c:axId val="136489984"/>
      </c:lineChart>
      <c:dateAx>
        <c:axId val="136488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48998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648998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48883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422370280637998E-2"/>
          <c:y val="0.90552734384137801"/>
          <c:w val="0.98260932768019393"/>
          <c:h val="7.1301434914218587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7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0.29404</cdr:x>
      <cdr:y>0.21953</cdr:y>
    </cdr:from>
    <cdr:to>
      <cdr:x>0.47542</cdr:x>
      <cdr:y>0.22889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2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3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0.82223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0.73735</cdr:x>
      <cdr:y>0.37514</cdr:y>
    </cdr:from>
    <cdr:to>
      <cdr:x>0.85937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0.73166</cdr:x>
      <cdr:y>0.40429</cdr:y>
    </cdr:from>
    <cdr:to>
      <cdr:x>0.84328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0.38599</cdr:y>
    </cdr:from>
    <cdr:to>
      <cdr:x>0.76753</cdr:x>
      <cdr:y>0.41081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0.66468</cdr:x>
      <cdr:y>0.61644</cdr:y>
    </cdr:from>
    <cdr:to>
      <cdr:x>0.81747</cdr:x>
      <cdr:y>0.65968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0.38186</cdr:x>
      <cdr:y>0.62844</cdr:y>
    </cdr:from>
    <cdr:to>
      <cdr:x>0.53575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0.78144</cdr:x>
      <cdr:y>0.15041</cdr:y>
    </cdr:from>
    <cdr:to>
      <cdr:x>0.91547</cdr:x>
      <cdr:y>0.2042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0.27809</cdr:x>
      <cdr:y>0.13348</cdr:y>
    </cdr:from>
    <cdr:to>
      <cdr:x>0.41841</cdr:x>
      <cdr:y>0.18558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0.1726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0.80108</cdr:x>
      <cdr:y>0.14161</cdr:y>
    </cdr:from>
    <cdr:to>
      <cdr:x>0.9194</cdr:x>
      <cdr:y>0.1976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296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novembre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6" t="s">
        <v>57</v>
      </c>
      <c r="C8" s="743" t="s">
        <v>172</v>
      </c>
      <c r="D8" s="744"/>
      <c r="E8" s="744"/>
      <c r="F8" s="743" t="s">
        <v>173</v>
      </c>
      <c r="G8" s="744"/>
      <c r="H8" s="745"/>
    </row>
    <row r="9" spans="1:8" s="77" customFormat="1" ht="51" x14ac:dyDescent="0.2">
      <c r="B9" s="747"/>
      <c r="C9" s="416" t="s">
        <v>43</v>
      </c>
      <c r="D9" s="417" t="s">
        <v>174</v>
      </c>
      <c r="E9" s="417" t="s">
        <v>176</v>
      </c>
      <c r="F9" s="416" t="s">
        <v>43</v>
      </c>
      <c r="G9" s="417" t="s">
        <v>174</v>
      </c>
      <c r="H9" s="418" t="s">
        <v>175</v>
      </c>
    </row>
    <row r="10" spans="1:8" s="77" customFormat="1" ht="14.25" customHeight="1" x14ac:dyDescent="0.25">
      <c r="B10" s="647" t="s">
        <v>516</v>
      </c>
      <c r="C10" s="419">
        <v>9826</v>
      </c>
      <c r="D10" s="447">
        <v>9484</v>
      </c>
      <c r="E10" s="447">
        <v>342</v>
      </c>
      <c r="F10" s="648">
        <v>528</v>
      </c>
      <c r="G10" s="448">
        <f>F10-H10</f>
        <v>513</v>
      </c>
      <c r="H10" s="449">
        <v>15</v>
      </c>
    </row>
    <row r="11" spans="1:8" s="77" customFormat="1" ht="14.25" customHeight="1" x14ac:dyDescent="0.25">
      <c r="B11" s="647" t="s">
        <v>517</v>
      </c>
      <c r="C11" s="420">
        <v>10043</v>
      </c>
      <c r="D11" s="450">
        <v>9714</v>
      </c>
      <c r="E11" s="450">
        <v>329</v>
      </c>
      <c r="F11" s="649">
        <v>526</v>
      </c>
      <c r="G11" s="451">
        <f t="shared" ref="G11:G34" si="0">F11-H11</f>
        <v>509</v>
      </c>
      <c r="H11" s="452">
        <v>17</v>
      </c>
    </row>
    <row r="12" spans="1:8" s="77" customFormat="1" ht="14.25" customHeight="1" x14ac:dyDescent="0.25">
      <c r="B12" s="647" t="s">
        <v>518</v>
      </c>
      <c r="C12" s="420">
        <v>9801</v>
      </c>
      <c r="D12" s="450">
        <v>9505</v>
      </c>
      <c r="E12" s="450">
        <v>296</v>
      </c>
      <c r="F12" s="649">
        <v>563</v>
      </c>
      <c r="G12" s="451">
        <f t="shared" si="0"/>
        <v>541</v>
      </c>
      <c r="H12" s="452">
        <v>22</v>
      </c>
    </row>
    <row r="13" spans="1:8" s="77" customFormat="1" ht="14.25" customHeight="1" x14ac:dyDescent="0.25">
      <c r="B13" s="647" t="s">
        <v>519</v>
      </c>
      <c r="C13" s="420">
        <v>10227</v>
      </c>
      <c r="D13" s="450">
        <v>9927</v>
      </c>
      <c r="E13" s="450">
        <v>300</v>
      </c>
      <c r="F13" s="649">
        <v>571</v>
      </c>
      <c r="G13" s="451">
        <f t="shared" si="0"/>
        <v>523</v>
      </c>
      <c r="H13" s="452">
        <v>48</v>
      </c>
    </row>
    <row r="14" spans="1:8" s="77" customFormat="1" ht="14.25" customHeight="1" x14ac:dyDescent="0.25">
      <c r="B14" s="647" t="s">
        <v>520</v>
      </c>
      <c r="C14" s="420">
        <v>10520</v>
      </c>
      <c r="D14" s="450">
        <v>10190</v>
      </c>
      <c r="E14" s="450">
        <v>330</v>
      </c>
      <c r="F14" s="649">
        <v>603</v>
      </c>
      <c r="G14" s="451">
        <f t="shared" si="0"/>
        <v>576</v>
      </c>
      <c r="H14" s="452">
        <v>27</v>
      </c>
    </row>
    <row r="15" spans="1:8" s="77" customFormat="1" ht="14.25" customHeight="1" x14ac:dyDescent="0.25">
      <c r="B15" s="647" t="s">
        <v>521</v>
      </c>
      <c r="C15" s="420">
        <v>10722</v>
      </c>
      <c r="D15" s="450">
        <v>10417</v>
      </c>
      <c r="E15" s="450">
        <v>305</v>
      </c>
      <c r="F15" s="649">
        <v>578</v>
      </c>
      <c r="G15" s="451">
        <f t="shared" si="0"/>
        <v>559</v>
      </c>
      <c r="H15" s="452">
        <v>19</v>
      </c>
    </row>
    <row r="16" spans="1:8" s="77" customFormat="1" ht="14.25" customHeight="1" x14ac:dyDescent="0.25">
      <c r="B16" s="647" t="s">
        <v>522</v>
      </c>
      <c r="C16" s="420">
        <v>10756</v>
      </c>
      <c r="D16" s="450">
        <v>10448</v>
      </c>
      <c r="E16" s="450">
        <v>308</v>
      </c>
      <c r="F16" s="649">
        <v>585</v>
      </c>
      <c r="G16" s="451">
        <f t="shared" si="0"/>
        <v>562</v>
      </c>
      <c r="H16" s="452">
        <v>23</v>
      </c>
    </row>
    <row r="17" spans="2:8" s="77" customFormat="1" ht="14.25" customHeight="1" x14ac:dyDescent="0.25">
      <c r="B17" s="647" t="s">
        <v>523</v>
      </c>
      <c r="C17" s="420">
        <v>10920</v>
      </c>
      <c r="D17" s="450">
        <v>10575</v>
      </c>
      <c r="E17" s="450">
        <v>345</v>
      </c>
      <c r="F17" s="649">
        <v>596</v>
      </c>
      <c r="G17" s="451">
        <f t="shared" si="0"/>
        <v>576</v>
      </c>
      <c r="H17" s="452">
        <v>20</v>
      </c>
    </row>
    <row r="18" spans="2:8" s="77" customFormat="1" ht="14.25" customHeight="1" x14ac:dyDescent="0.25">
      <c r="B18" s="647" t="s">
        <v>524</v>
      </c>
      <c r="C18" s="420">
        <v>11146</v>
      </c>
      <c r="D18" s="450">
        <v>10791</v>
      </c>
      <c r="E18" s="450">
        <v>355</v>
      </c>
      <c r="F18" s="649">
        <v>617</v>
      </c>
      <c r="G18" s="451">
        <f t="shared" si="0"/>
        <v>594</v>
      </c>
      <c r="H18" s="452">
        <v>23</v>
      </c>
    </row>
    <row r="19" spans="2:8" s="77" customFormat="1" ht="14.25" customHeight="1" x14ac:dyDescent="0.25">
      <c r="B19" s="647" t="s">
        <v>525</v>
      </c>
      <c r="C19" s="420">
        <v>10749</v>
      </c>
      <c r="D19" s="450">
        <v>10417</v>
      </c>
      <c r="E19" s="450">
        <v>332</v>
      </c>
      <c r="F19" s="649">
        <v>585</v>
      </c>
      <c r="G19" s="451">
        <f t="shared" si="0"/>
        <v>563</v>
      </c>
      <c r="H19" s="452">
        <v>22</v>
      </c>
    </row>
    <row r="20" spans="2:8" s="77" customFormat="1" ht="14.25" customHeight="1" x14ac:dyDescent="0.25">
      <c r="B20" s="647" t="s">
        <v>526</v>
      </c>
      <c r="C20" s="420">
        <v>10061</v>
      </c>
      <c r="D20" s="450">
        <v>9723</v>
      </c>
      <c r="E20" s="450">
        <v>338</v>
      </c>
      <c r="F20" s="649">
        <v>601</v>
      </c>
      <c r="G20" s="451">
        <f t="shared" si="0"/>
        <v>569</v>
      </c>
      <c r="H20" s="452">
        <v>32</v>
      </c>
    </row>
    <row r="21" spans="2:8" s="77" customFormat="1" ht="14.25" customHeight="1" x14ac:dyDescent="0.25">
      <c r="B21" s="647" t="s">
        <v>527</v>
      </c>
      <c r="C21" s="420">
        <v>9980</v>
      </c>
      <c r="D21" s="450">
        <v>9637</v>
      </c>
      <c r="E21" s="450">
        <v>343</v>
      </c>
      <c r="F21" s="649">
        <v>579</v>
      </c>
      <c r="G21" s="451">
        <f t="shared" si="0"/>
        <v>543</v>
      </c>
      <c r="H21" s="452">
        <v>36</v>
      </c>
    </row>
    <row r="22" spans="2:8" s="77" customFormat="1" ht="14.25" customHeight="1" x14ac:dyDescent="0.25">
      <c r="B22" s="647" t="s">
        <v>528</v>
      </c>
      <c r="C22" s="420">
        <v>10124</v>
      </c>
      <c r="D22" s="450">
        <v>9787</v>
      </c>
      <c r="E22" s="450">
        <v>337</v>
      </c>
      <c r="F22" s="649">
        <v>568</v>
      </c>
      <c r="G22" s="451">
        <f t="shared" si="0"/>
        <v>543</v>
      </c>
      <c r="H22" s="452">
        <v>25</v>
      </c>
    </row>
    <row r="23" spans="2:8" s="77" customFormat="1" ht="14.25" customHeight="1" x14ac:dyDescent="0.25">
      <c r="B23" s="647" t="s">
        <v>529</v>
      </c>
      <c r="C23" s="420">
        <v>10519</v>
      </c>
      <c r="D23" s="450">
        <v>10187</v>
      </c>
      <c r="E23" s="450">
        <v>332</v>
      </c>
      <c r="F23" s="649">
        <v>578</v>
      </c>
      <c r="G23" s="451">
        <f t="shared" si="0"/>
        <v>558</v>
      </c>
      <c r="H23" s="452">
        <v>20</v>
      </c>
    </row>
    <row r="24" spans="2:8" s="77" customFormat="1" ht="14.25" customHeight="1" x14ac:dyDescent="0.25">
      <c r="B24" s="647" t="s">
        <v>530</v>
      </c>
      <c r="C24" s="420">
        <v>10241</v>
      </c>
      <c r="D24" s="450">
        <v>9907</v>
      </c>
      <c r="E24" s="450">
        <v>334</v>
      </c>
      <c r="F24" s="649">
        <v>570</v>
      </c>
      <c r="G24" s="451">
        <f t="shared" si="0"/>
        <v>545</v>
      </c>
      <c r="H24" s="452">
        <v>25</v>
      </c>
    </row>
    <row r="25" spans="2:8" s="77" customFormat="1" ht="14.25" customHeight="1" x14ac:dyDescent="0.25">
      <c r="B25" s="647" t="s">
        <v>531</v>
      </c>
      <c r="C25" s="420">
        <v>10712</v>
      </c>
      <c r="D25" s="450">
        <v>10406</v>
      </c>
      <c r="E25" s="450">
        <v>306</v>
      </c>
      <c r="F25" s="649">
        <v>585</v>
      </c>
      <c r="G25" s="451">
        <f t="shared" si="0"/>
        <v>562</v>
      </c>
      <c r="H25" s="452">
        <v>23</v>
      </c>
    </row>
    <row r="26" spans="2:8" s="77" customFormat="1" ht="14.25" customHeight="1" x14ac:dyDescent="0.25">
      <c r="B26" s="647" t="s">
        <v>532</v>
      </c>
      <c r="C26" s="420">
        <v>10907</v>
      </c>
      <c r="D26" s="450">
        <v>10603</v>
      </c>
      <c r="E26" s="450">
        <v>304</v>
      </c>
      <c r="F26" s="649">
        <v>591</v>
      </c>
      <c r="G26" s="451">
        <f t="shared" si="0"/>
        <v>582</v>
      </c>
      <c r="H26" s="452">
        <v>9</v>
      </c>
    </row>
    <row r="27" spans="2:8" s="77" customFormat="1" ht="14.25" customHeight="1" x14ac:dyDescent="0.25">
      <c r="B27" s="647" t="s">
        <v>533</v>
      </c>
      <c r="C27" s="420">
        <v>11129</v>
      </c>
      <c r="D27" s="450">
        <v>10817</v>
      </c>
      <c r="E27" s="450">
        <v>312</v>
      </c>
      <c r="F27" s="649">
        <v>590</v>
      </c>
      <c r="G27" s="451">
        <f t="shared" si="0"/>
        <v>579</v>
      </c>
      <c r="H27" s="452">
        <v>11</v>
      </c>
    </row>
    <row r="28" spans="2:8" s="77" customFormat="1" ht="14.25" customHeight="1" x14ac:dyDescent="0.25">
      <c r="B28" s="647" t="s">
        <v>534</v>
      </c>
      <c r="C28" s="420">
        <v>11439</v>
      </c>
      <c r="D28" s="450">
        <v>11127</v>
      </c>
      <c r="E28" s="450">
        <v>312</v>
      </c>
      <c r="F28" s="649">
        <v>591</v>
      </c>
      <c r="G28" s="451">
        <f t="shared" si="0"/>
        <v>574</v>
      </c>
      <c r="H28" s="452">
        <v>17</v>
      </c>
    </row>
    <row r="29" spans="2:8" s="77" customFormat="1" ht="14.25" customHeight="1" x14ac:dyDescent="0.25">
      <c r="B29" s="647" t="s">
        <v>535</v>
      </c>
      <c r="C29" s="420">
        <v>11584</v>
      </c>
      <c r="D29" s="450">
        <v>11275</v>
      </c>
      <c r="E29" s="450">
        <v>309</v>
      </c>
      <c r="F29" s="649">
        <v>590</v>
      </c>
      <c r="G29" s="451">
        <f t="shared" si="0"/>
        <v>571</v>
      </c>
      <c r="H29" s="452">
        <v>19</v>
      </c>
    </row>
    <row r="30" spans="2:8" s="77" customFormat="1" ht="14.25" customHeight="1" x14ac:dyDescent="0.25">
      <c r="B30" s="647" t="s">
        <v>536</v>
      </c>
      <c r="C30" s="420">
        <v>11615</v>
      </c>
      <c r="D30" s="450">
        <v>11322</v>
      </c>
      <c r="E30" s="450">
        <v>330</v>
      </c>
      <c r="F30" s="649">
        <v>618</v>
      </c>
      <c r="G30" s="451">
        <f t="shared" si="0"/>
        <v>595</v>
      </c>
      <c r="H30" s="452">
        <v>23</v>
      </c>
    </row>
    <row r="31" spans="2:8" s="77" customFormat="1" ht="14.25" customHeight="1" x14ac:dyDescent="0.25">
      <c r="B31" s="647" t="s">
        <v>537</v>
      </c>
      <c r="C31" s="420">
        <v>11378</v>
      </c>
      <c r="D31" s="450">
        <v>11075</v>
      </c>
      <c r="E31" s="450">
        <v>303</v>
      </c>
      <c r="F31" s="649">
        <v>611</v>
      </c>
      <c r="G31" s="451">
        <f t="shared" si="0"/>
        <v>592</v>
      </c>
      <c r="H31" s="452">
        <v>19</v>
      </c>
    </row>
    <row r="32" spans="2:8" s="77" customFormat="1" ht="14.25" customHeight="1" x14ac:dyDescent="0.25">
      <c r="B32" s="647" t="s">
        <v>538</v>
      </c>
      <c r="C32" s="420">
        <v>10590</v>
      </c>
      <c r="D32" s="450">
        <v>10329</v>
      </c>
      <c r="E32" s="450">
        <v>261</v>
      </c>
      <c r="F32" s="649">
        <v>582</v>
      </c>
      <c r="G32" s="451">
        <f t="shared" si="0"/>
        <v>567</v>
      </c>
      <c r="H32" s="452">
        <v>15</v>
      </c>
    </row>
    <row r="33" spans="2:8" s="77" customFormat="1" ht="14.25" customHeight="1" x14ac:dyDescent="0.25">
      <c r="B33" s="647" t="s">
        <v>539</v>
      </c>
      <c r="C33" s="420">
        <v>10627</v>
      </c>
      <c r="D33" s="450">
        <v>10344</v>
      </c>
      <c r="E33" s="450">
        <v>283</v>
      </c>
      <c r="F33" s="649">
        <v>543</v>
      </c>
      <c r="G33" s="451">
        <f t="shared" si="0"/>
        <v>503</v>
      </c>
      <c r="H33" s="452">
        <v>40</v>
      </c>
    </row>
    <row r="34" spans="2:8" ht="14.25" customHeight="1" x14ac:dyDescent="0.25">
      <c r="B34" s="650" t="s">
        <v>540</v>
      </c>
      <c r="C34" s="651">
        <v>10767</v>
      </c>
      <c r="D34" s="652">
        <v>10458</v>
      </c>
      <c r="E34" s="652">
        <v>309</v>
      </c>
      <c r="F34" s="653">
        <v>577</v>
      </c>
      <c r="G34" s="654">
        <f t="shared" si="0"/>
        <v>552</v>
      </c>
      <c r="H34" s="655">
        <v>25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301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novembre 2018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56526</v>
      </c>
      <c r="D12" s="56">
        <v>55635</v>
      </c>
      <c r="E12" s="56">
        <v>65694</v>
      </c>
      <c r="F12" s="113">
        <f>E12/D12*100</f>
        <v>118.0803451064977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5014</v>
      </c>
      <c r="F14" s="116">
        <f>E14/D14*100</f>
        <v>112.09479096803041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27" x14ac:dyDescent="0.2">
      <c r="B16" s="119" t="s">
        <v>56</v>
      </c>
      <c r="C16" s="67">
        <f>SUM(C12:C14)</f>
        <v>60999</v>
      </c>
      <c r="D16" s="67">
        <f>SUM(D12:D14)</f>
        <v>60108</v>
      </c>
      <c r="E16" s="67">
        <f>SUM(E12:E14)</f>
        <v>70708</v>
      </c>
      <c r="F16" s="120">
        <f>E16/D16*100</f>
        <v>117.63492380381979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novembre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5322</v>
      </c>
      <c r="D12" s="56">
        <v>703</v>
      </c>
      <c r="E12"/>
    </row>
    <row r="13" spans="1:5" x14ac:dyDescent="0.2">
      <c r="B13" s="123" t="s">
        <v>103</v>
      </c>
      <c r="C13" s="115">
        <v>4567</v>
      </c>
      <c r="D13" s="115">
        <v>883</v>
      </c>
      <c r="E13"/>
    </row>
    <row r="14" spans="1:5" x14ac:dyDescent="0.2">
      <c r="B14" s="123" t="s">
        <v>104</v>
      </c>
      <c r="C14" s="115">
        <v>7275</v>
      </c>
      <c r="D14" s="115">
        <v>1059</v>
      </c>
      <c r="E14"/>
    </row>
    <row r="15" spans="1:5" x14ac:dyDescent="0.2">
      <c r="B15" s="123" t="s">
        <v>105</v>
      </c>
      <c r="C15" s="115">
        <v>6601</v>
      </c>
      <c r="D15" s="115">
        <v>1299</v>
      </c>
      <c r="E15"/>
    </row>
    <row r="16" spans="1:5" x14ac:dyDescent="0.2">
      <c r="B16" s="123" t="s">
        <v>106</v>
      </c>
      <c r="C16" s="115">
        <v>7657</v>
      </c>
      <c r="D16" s="115">
        <v>1358</v>
      </c>
      <c r="E16"/>
    </row>
    <row r="17" spans="2:5" x14ac:dyDescent="0.2">
      <c r="B17" s="123" t="s">
        <v>107</v>
      </c>
      <c r="C17" s="115">
        <v>13678</v>
      </c>
      <c r="D17" s="115">
        <v>2194</v>
      </c>
      <c r="E17"/>
    </row>
    <row r="18" spans="2:5" x14ac:dyDescent="0.2">
      <c r="B18" s="123" t="s">
        <v>108</v>
      </c>
      <c r="C18" s="115">
        <v>8263</v>
      </c>
      <c r="D18" s="115">
        <v>1351</v>
      </c>
      <c r="E18"/>
    </row>
    <row r="19" spans="2:5" x14ac:dyDescent="0.2">
      <c r="B19" s="123" t="s">
        <v>109</v>
      </c>
      <c r="C19" s="115">
        <v>6338</v>
      </c>
      <c r="D19" s="115">
        <v>977</v>
      </c>
      <c r="E19"/>
    </row>
    <row r="20" spans="2:5" x14ac:dyDescent="0.2">
      <c r="B20" s="123" t="s">
        <v>110</v>
      </c>
      <c r="C20" s="115">
        <v>5993</v>
      </c>
      <c r="D20" s="115">
        <v>888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65694</v>
      </c>
      <c r="D22" s="125">
        <v>10712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5014</v>
      </c>
      <c r="D24" s="115">
        <v>632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70708</v>
      </c>
      <c r="D27" s="67">
        <v>11344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novembre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novembre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5237</v>
      </c>
      <c r="E12" s="134">
        <v>5322</v>
      </c>
      <c r="F12" s="428">
        <f t="shared" ref="F12:F24" si="0">E12/D12*100</f>
        <v>101.62306664120679</v>
      </c>
    </row>
    <row r="13" spans="1:6" ht="15.6" customHeight="1" x14ac:dyDescent="0.25">
      <c r="B13" s="123" t="s">
        <v>103</v>
      </c>
      <c r="C13" s="134">
        <v>4369</v>
      </c>
      <c r="D13" s="134">
        <v>4274</v>
      </c>
      <c r="E13" s="134">
        <v>4567</v>
      </c>
      <c r="F13" s="429">
        <f t="shared" si="0"/>
        <v>106.85540477304633</v>
      </c>
    </row>
    <row r="14" spans="1:6" ht="15.6" customHeight="1" x14ac:dyDescent="0.25">
      <c r="B14" s="123" t="s">
        <v>104</v>
      </c>
      <c r="C14" s="134">
        <v>6560</v>
      </c>
      <c r="D14" s="134">
        <v>6503</v>
      </c>
      <c r="E14" s="134">
        <v>7275</v>
      </c>
      <c r="F14" s="429">
        <f t="shared" si="0"/>
        <v>111.87144394894663</v>
      </c>
    </row>
    <row r="15" spans="1:6" ht="15.6" customHeight="1" x14ac:dyDescent="0.25">
      <c r="B15" s="123" t="s">
        <v>105</v>
      </c>
      <c r="C15" s="134">
        <v>6037</v>
      </c>
      <c r="D15" s="134">
        <v>5956</v>
      </c>
      <c r="E15" s="134">
        <v>6601</v>
      </c>
      <c r="F15" s="429">
        <f t="shared" si="0"/>
        <v>110.82941571524513</v>
      </c>
    </row>
    <row r="16" spans="1:6" ht="15.6" customHeight="1" x14ac:dyDescent="0.25">
      <c r="B16" s="123" t="s">
        <v>106</v>
      </c>
      <c r="C16" s="134">
        <v>6653</v>
      </c>
      <c r="D16" s="134">
        <v>6647</v>
      </c>
      <c r="E16" s="134">
        <v>7657</v>
      </c>
      <c r="F16" s="429">
        <f t="shared" si="0"/>
        <v>115.19482473296223</v>
      </c>
    </row>
    <row r="17" spans="2:6" ht="15.6" customHeight="1" x14ac:dyDescent="0.25">
      <c r="B17" s="123" t="s">
        <v>107</v>
      </c>
      <c r="C17" s="134">
        <v>9369</v>
      </c>
      <c r="D17" s="134">
        <v>9328</v>
      </c>
      <c r="E17" s="134">
        <v>13678</v>
      </c>
      <c r="F17" s="429">
        <f t="shared" si="0"/>
        <v>146.63379073756434</v>
      </c>
    </row>
    <row r="18" spans="2:6" ht="15.6" customHeight="1" x14ac:dyDescent="0.25">
      <c r="B18" s="123" t="s">
        <v>108</v>
      </c>
      <c r="C18" s="134">
        <v>7750</v>
      </c>
      <c r="D18" s="134">
        <v>7681</v>
      </c>
      <c r="E18" s="134">
        <v>8263</v>
      </c>
      <c r="F18" s="429">
        <f t="shared" si="0"/>
        <v>107.57713839343836</v>
      </c>
    </row>
    <row r="19" spans="2:6" ht="15.6" customHeight="1" x14ac:dyDescent="0.25">
      <c r="B19" s="123" t="s">
        <v>109</v>
      </c>
      <c r="C19" s="134">
        <v>5927</v>
      </c>
      <c r="D19" s="134">
        <v>5587</v>
      </c>
      <c r="E19" s="134">
        <v>6338</v>
      </c>
      <c r="F19" s="429">
        <f t="shared" si="0"/>
        <v>113.44191873993199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5993</v>
      </c>
      <c r="F20" s="429">
        <f t="shared" si="0"/>
        <v>135.52691090004524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70</v>
      </c>
      <c r="C22" s="135">
        <v>56526</v>
      </c>
      <c r="D22" s="135">
        <v>55635</v>
      </c>
      <c r="E22" s="135">
        <v>65694</v>
      </c>
      <c r="F22" s="429">
        <f t="shared" si="0"/>
        <v>118.0803451064977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5014</v>
      </c>
      <c r="F24" s="429">
        <f t="shared" si="0"/>
        <v>112.09479096803041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60999</v>
      </c>
      <c r="D26" s="137">
        <f>SUM(D24:D24,D22)</f>
        <v>60108</v>
      </c>
      <c r="E26" s="137">
        <f>SUM(E24:E24,E22)</f>
        <v>70708</v>
      </c>
      <c r="F26" s="138">
        <f>E26/D26*100</f>
        <v>117.63492380381979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novembre 2018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677</v>
      </c>
      <c r="D11" s="56">
        <v>26</v>
      </c>
      <c r="E11" s="56">
        <v>703</v>
      </c>
    </row>
    <row r="12" spans="1:5" ht="16.149999999999999" customHeight="1" x14ac:dyDescent="0.2">
      <c r="B12" s="123" t="s">
        <v>103</v>
      </c>
      <c r="C12" s="115">
        <v>863</v>
      </c>
      <c r="D12" s="115">
        <v>20</v>
      </c>
      <c r="E12" s="115">
        <v>883</v>
      </c>
    </row>
    <row r="13" spans="1:5" ht="16.149999999999999" customHeight="1" x14ac:dyDescent="0.2">
      <c r="B13" s="123" t="s">
        <v>104</v>
      </c>
      <c r="C13" s="115">
        <v>1001</v>
      </c>
      <c r="D13" s="115">
        <v>58</v>
      </c>
      <c r="E13" s="115">
        <v>1059</v>
      </c>
    </row>
    <row r="14" spans="1:5" ht="16.149999999999999" customHeight="1" x14ac:dyDescent="0.2">
      <c r="B14" s="123" t="s">
        <v>105</v>
      </c>
      <c r="C14" s="115">
        <v>1240</v>
      </c>
      <c r="D14" s="115">
        <v>59</v>
      </c>
      <c r="E14" s="115">
        <v>1299</v>
      </c>
    </row>
    <row r="15" spans="1:5" ht="16.149999999999999" customHeight="1" x14ac:dyDescent="0.2">
      <c r="B15" s="123" t="s">
        <v>106</v>
      </c>
      <c r="C15" s="115">
        <v>1338</v>
      </c>
      <c r="D15" s="115">
        <v>20</v>
      </c>
      <c r="E15" s="115">
        <v>1358</v>
      </c>
    </row>
    <row r="16" spans="1:5" ht="16.149999999999999" customHeight="1" x14ac:dyDescent="0.2">
      <c r="B16" s="123" t="s">
        <v>107</v>
      </c>
      <c r="C16" s="115">
        <v>2051</v>
      </c>
      <c r="D16" s="115">
        <v>143</v>
      </c>
      <c r="E16" s="115">
        <v>2194</v>
      </c>
    </row>
    <row r="17" spans="2:5" ht="16.149999999999999" customHeight="1" x14ac:dyDescent="0.2">
      <c r="B17" s="123" t="s">
        <v>108</v>
      </c>
      <c r="C17" s="115">
        <v>1279</v>
      </c>
      <c r="D17" s="115">
        <v>72</v>
      </c>
      <c r="E17" s="115">
        <v>1351</v>
      </c>
    </row>
    <row r="18" spans="2:5" ht="16.149999999999999" customHeight="1" x14ac:dyDescent="0.2">
      <c r="B18" s="123" t="s">
        <v>109</v>
      </c>
      <c r="C18" s="115">
        <v>909</v>
      </c>
      <c r="D18" s="115">
        <v>68</v>
      </c>
      <c r="E18" s="115">
        <v>977</v>
      </c>
    </row>
    <row r="19" spans="2:5" ht="16.149999999999999" customHeight="1" x14ac:dyDescent="0.2">
      <c r="B19" s="123" t="s">
        <v>110</v>
      </c>
      <c r="C19" s="115">
        <v>851</v>
      </c>
      <c r="D19" s="115">
        <v>37</v>
      </c>
      <c r="E19" s="115">
        <v>888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10209</v>
      </c>
      <c r="D21" s="125">
        <v>503</v>
      </c>
      <c r="E21" s="125">
        <v>10712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558</v>
      </c>
      <c r="D23" s="115">
        <v>74</v>
      </c>
      <c r="E23" s="115">
        <v>632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10767</v>
      </c>
      <c r="D26" s="67">
        <f>SUM(D21,D23)</f>
        <v>577</v>
      </c>
      <c r="E26" s="67">
        <f>SUM(E21,E23:E24)</f>
        <v>11344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novembre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1.2535079513564078</v>
      </c>
      <c r="D12" s="143">
        <v>0.85253307518554378</v>
      </c>
      <c r="E12" s="143">
        <v>1.0162306664120679</v>
      </c>
    </row>
    <row r="13" spans="1:5" ht="15.6" customHeight="1" x14ac:dyDescent="0.2">
      <c r="B13" s="144" t="s">
        <v>103</v>
      </c>
      <c r="C13" s="143">
        <v>1.3654970760233918</v>
      </c>
      <c r="D13" s="143">
        <v>0.79432943294329428</v>
      </c>
      <c r="E13" s="143">
        <v>1.0685540477304634</v>
      </c>
    </row>
    <row r="14" spans="1:5" ht="15.6" customHeight="1" x14ac:dyDescent="0.2">
      <c r="B14" s="144" t="s">
        <v>104</v>
      </c>
      <c r="C14" s="143">
        <v>1.3728401727861772</v>
      </c>
      <c r="D14" s="143">
        <v>0.782422293676313</v>
      </c>
      <c r="E14" s="143">
        <v>1.1187144394894664</v>
      </c>
    </row>
    <row r="15" spans="1:5" ht="15.6" customHeight="1" x14ac:dyDescent="0.2">
      <c r="B15" s="144" t="s">
        <v>105</v>
      </c>
      <c r="C15" s="143">
        <v>1.2249005964214712</v>
      </c>
      <c r="D15" s="143">
        <v>0.86542443064182195</v>
      </c>
      <c r="E15" s="143">
        <v>1.1082941571524514</v>
      </c>
    </row>
    <row r="16" spans="1:5" ht="15.6" customHeight="1" x14ac:dyDescent="0.2">
      <c r="B16" s="144" t="s">
        <v>106</v>
      </c>
      <c r="C16" s="143">
        <v>1.2834991900023143</v>
      </c>
      <c r="D16" s="143">
        <v>0.90756663800515902</v>
      </c>
      <c r="E16" s="143">
        <v>1.1519482473296223</v>
      </c>
    </row>
    <row r="17" spans="2:5" ht="15.6" customHeight="1" x14ac:dyDescent="0.2">
      <c r="B17" s="144" t="s">
        <v>107</v>
      </c>
      <c r="C17" s="143">
        <v>1.6200861230726489</v>
      </c>
      <c r="D17" s="143">
        <v>0.94645373414748712</v>
      </c>
      <c r="E17" s="143">
        <v>1.4663379073756433</v>
      </c>
    </row>
    <row r="18" spans="2:5" ht="15.6" customHeight="1" x14ac:dyDescent="0.2">
      <c r="B18" s="144" t="s">
        <v>108</v>
      </c>
      <c r="C18" s="143">
        <v>1.2645554202192448</v>
      </c>
      <c r="D18" s="143">
        <v>0.85906040268456374</v>
      </c>
      <c r="E18" s="143">
        <v>1.0757713839343837</v>
      </c>
    </row>
    <row r="19" spans="2:5" ht="15.6" customHeight="1" x14ac:dyDescent="0.2">
      <c r="B19" s="144" t="s">
        <v>109</v>
      </c>
      <c r="C19" s="143">
        <v>1.3595026642984014</v>
      </c>
      <c r="D19" s="143">
        <v>0.9058441558441559</v>
      </c>
      <c r="E19" s="143">
        <v>1.1344191873993199</v>
      </c>
    </row>
    <row r="20" spans="2:5" ht="15.6" customHeight="1" x14ac:dyDescent="0.2">
      <c r="B20" s="144" t="s">
        <v>110</v>
      </c>
      <c r="C20" s="143">
        <v>1.6402077151335313</v>
      </c>
      <c r="D20" s="143">
        <v>0.91019698725376597</v>
      </c>
      <c r="E20" s="143">
        <v>1.3552691090004523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1.3960488896956496</v>
      </c>
      <c r="D22" s="146">
        <v>0.86572782427704709</v>
      </c>
      <c r="E22" s="146">
        <v>1.180803451064977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1.3009838998211092</v>
      </c>
      <c r="D24" s="143">
        <v>0.94099240053643274</v>
      </c>
      <c r="E24" s="143">
        <v>1.1209479096803041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1.3900255029753472</v>
      </c>
      <c r="D27" s="150">
        <v>0.87251188653396727</v>
      </c>
      <c r="E27" s="150">
        <v>1.1763492380381979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novembre 2018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novembre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4" t="s">
        <v>179</v>
      </c>
      <c r="C14" s="153">
        <v>34110</v>
      </c>
      <c r="D14" s="153">
        <v>48245</v>
      </c>
      <c r="E14" s="525">
        <f t="shared" ref="E14:E19" si="0">D14/C14*100</f>
        <v>141.43946056874816</v>
      </c>
      <c r="G14" s="154"/>
      <c r="H14" s="152"/>
    </row>
    <row r="15" spans="1:8" ht="15" customHeight="1" x14ac:dyDescent="0.25">
      <c r="B15" s="155" t="s">
        <v>80</v>
      </c>
      <c r="C15" s="153">
        <v>20296</v>
      </c>
      <c r="D15" s="153">
        <v>18367</v>
      </c>
      <c r="E15" s="156">
        <f t="shared" si="0"/>
        <v>90.495664170279852</v>
      </c>
      <c r="G15" s="154"/>
      <c r="H15" s="152"/>
    </row>
    <row r="16" spans="1:8" ht="15" customHeight="1" x14ac:dyDescent="0.25">
      <c r="B16" s="155" t="s">
        <v>81</v>
      </c>
      <c r="C16" s="153">
        <v>2240</v>
      </c>
      <c r="D16" s="153">
        <v>1672</v>
      </c>
      <c r="E16" s="156">
        <f t="shared" si="0"/>
        <v>74.642857142857139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447</v>
      </c>
      <c r="E17" s="156">
        <f t="shared" si="0"/>
        <v>73.158756137479543</v>
      </c>
      <c r="G17" s="154"/>
      <c r="H17" s="152"/>
    </row>
    <row r="18" spans="2:8" ht="15" customHeight="1" x14ac:dyDescent="0.25">
      <c r="B18" s="157" t="s">
        <v>83</v>
      </c>
      <c r="C18" s="153">
        <v>1352</v>
      </c>
      <c r="D18" s="153">
        <v>947</v>
      </c>
      <c r="E18" s="156">
        <f t="shared" si="0"/>
        <v>70.044378698224847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809</v>
      </c>
      <c r="E19" s="156">
        <f t="shared" si="0"/>
        <v>68.559322033898312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221</v>
      </c>
      <c r="E20" s="156">
        <f>D20/C20*100</f>
        <v>69.278996865203752</v>
      </c>
    </row>
    <row r="21" spans="2:8" x14ac:dyDescent="0.25">
      <c r="B21" s="158" t="s">
        <v>60</v>
      </c>
      <c r="C21" s="159">
        <f>SUM(C14:C20)</f>
        <v>60108</v>
      </c>
      <c r="D21" s="159">
        <f>SUM(D14:D20)</f>
        <v>70708</v>
      </c>
      <c r="E21" s="160">
        <f>D21/C21*100</f>
        <v>117.63492380381979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8" t="s">
        <v>86</v>
      </c>
      <c r="B10" s="750" t="s">
        <v>55</v>
      </c>
      <c r="C10" s="751"/>
      <c r="D10" s="752"/>
      <c r="E10" s="750" t="s">
        <v>87</v>
      </c>
      <c r="F10" s="751"/>
      <c r="G10" s="752"/>
      <c r="H10" s="753" t="s">
        <v>88</v>
      </c>
      <c r="I10" s="754"/>
      <c r="J10" s="755"/>
    </row>
    <row r="11" spans="1:10" s="73" customFormat="1" ht="15" x14ac:dyDescent="0.2">
      <c r="A11" s="749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18293</v>
      </c>
      <c r="C14" s="173">
        <v>922</v>
      </c>
      <c r="D14" s="174">
        <f>SUM(B14:C14)</f>
        <v>19215</v>
      </c>
      <c r="E14" s="173">
        <v>1290</v>
      </c>
      <c r="F14" s="173">
        <v>49</v>
      </c>
      <c r="G14" s="174">
        <f>SUM(E14:F14)</f>
        <v>1339</v>
      </c>
      <c r="H14" s="171">
        <f>+B14+E14</f>
        <v>19583</v>
      </c>
      <c r="I14" s="171">
        <f>+C14+F14</f>
        <v>971</v>
      </c>
      <c r="J14" s="174">
        <f>+H14+I14</f>
        <v>20554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45084</v>
      </c>
      <c r="C19" s="173">
        <v>1395</v>
      </c>
      <c r="D19" s="174">
        <f>SUM(B19:C19)</f>
        <v>46479</v>
      </c>
      <c r="E19" s="173">
        <v>3541</v>
      </c>
      <c r="F19" s="173">
        <v>134</v>
      </c>
      <c r="G19" s="174">
        <f>SUM(E19:F19)</f>
        <v>3675</v>
      </c>
      <c r="H19" s="171">
        <f>+B19+E19</f>
        <v>48625</v>
      </c>
      <c r="I19" s="171">
        <f>+C19+F19</f>
        <v>1529</v>
      </c>
      <c r="J19" s="174">
        <f>+H19+I19</f>
        <v>50154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63377</v>
      </c>
      <c r="C22" s="180">
        <f t="shared" si="0"/>
        <v>2317</v>
      </c>
      <c r="D22" s="180">
        <f t="shared" si="0"/>
        <v>65694</v>
      </c>
      <c r="E22" s="180">
        <f t="shared" si="0"/>
        <v>4831</v>
      </c>
      <c r="F22" s="180">
        <f t="shared" si="0"/>
        <v>183</v>
      </c>
      <c r="G22" s="180">
        <f t="shared" si="0"/>
        <v>5014</v>
      </c>
      <c r="H22" s="180">
        <f t="shared" si="0"/>
        <v>68208</v>
      </c>
      <c r="I22" s="180">
        <f t="shared" si="0"/>
        <v>2500</v>
      </c>
      <c r="J22" s="180">
        <f t="shared" si="0"/>
        <v>70708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1435</v>
      </c>
      <c r="D12" s="184">
        <v>3887</v>
      </c>
      <c r="E12" s="184">
        <f t="shared" ref="E12:E20" si="0">SUM(C12:D12)</f>
        <v>5322</v>
      </c>
      <c r="F12" s="116">
        <f t="shared" ref="F12:F20" si="1">C12/E12*100</f>
        <v>26.963547538519357</v>
      </c>
    </row>
    <row r="13" spans="1:6" ht="15" customHeight="1" x14ac:dyDescent="0.2">
      <c r="B13" s="144" t="s">
        <v>103</v>
      </c>
      <c r="C13" s="184">
        <v>1258</v>
      </c>
      <c r="D13" s="184">
        <v>3309</v>
      </c>
      <c r="E13" s="184">
        <f t="shared" si="0"/>
        <v>4567</v>
      </c>
      <c r="F13" s="116">
        <f t="shared" si="1"/>
        <v>27.545434639807315</v>
      </c>
    </row>
    <row r="14" spans="1:6" ht="15" customHeight="1" x14ac:dyDescent="0.2">
      <c r="B14" s="144" t="s">
        <v>104</v>
      </c>
      <c r="C14" s="184">
        <v>1800</v>
      </c>
      <c r="D14" s="184">
        <v>5475</v>
      </c>
      <c r="E14" s="184">
        <f t="shared" si="0"/>
        <v>7275</v>
      </c>
      <c r="F14" s="116">
        <f t="shared" si="1"/>
        <v>24.742268041237114</v>
      </c>
    </row>
    <row r="15" spans="1:6" ht="15" customHeight="1" x14ac:dyDescent="0.2">
      <c r="B15" s="144" t="s">
        <v>105</v>
      </c>
      <c r="C15" s="184">
        <v>1876</v>
      </c>
      <c r="D15" s="184">
        <v>4725</v>
      </c>
      <c r="E15" s="184">
        <f t="shared" si="0"/>
        <v>6601</v>
      </c>
      <c r="F15" s="116">
        <f t="shared" si="1"/>
        <v>28.419936373276776</v>
      </c>
    </row>
    <row r="16" spans="1:6" ht="15" customHeight="1" x14ac:dyDescent="0.2">
      <c r="B16" s="144" t="s">
        <v>106</v>
      </c>
      <c r="C16" s="184">
        <v>2642</v>
      </c>
      <c r="D16" s="184">
        <v>5015</v>
      </c>
      <c r="E16" s="184">
        <f t="shared" si="0"/>
        <v>7657</v>
      </c>
      <c r="F16" s="116">
        <f t="shared" si="1"/>
        <v>34.504375081624659</v>
      </c>
    </row>
    <row r="17" spans="2:6" ht="15" customHeight="1" x14ac:dyDescent="0.2">
      <c r="B17" s="144" t="s">
        <v>107</v>
      </c>
      <c r="C17" s="184">
        <v>4939</v>
      </c>
      <c r="D17" s="184">
        <v>8739</v>
      </c>
      <c r="E17" s="184">
        <f t="shared" si="0"/>
        <v>13678</v>
      </c>
      <c r="F17" s="116">
        <f t="shared" si="1"/>
        <v>36.109080274893991</v>
      </c>
    </row>
    <row r="18" spans="2:6" ht="15" customHeight="1" x14ac:dyDescent="0.2">
      <c r="B18" s="144" t="s">
        <v>108</v>
      </c>
      <c r="C18" s="184">
        <v>1855</v>
      </c>
      <c r="D18" s="184">
        <v>6408</v>
      </c>
      <c r="E18" s="184">
        <f t="shared" si="0"/>
        <v>8263</v>
      </c>
      <c r="F18" s="116">
        <f t="shared" si="1"/>
        <v>22.449473556819559</v>
      </c>
    </row>
    <row r="19" spans="2:6" ht="15" customHeight="1" x14ac:dyDescent="0.2">
      <c r="B19" s="144" t="s">
        <v>109</v>
      </c>
      <c r="C19" s="184">
        <v>1574</v>
      </c>
      <c r="D19" s="184">
        <v>4764</v>
      </c>
      <c r="E19" s="184">
        <f t="shared" si="0"/>
        <v>6338</v>
      </c>
      <c r="F19" s="116">
        <f t="shared" si="1"/>
        <v>24.834332597033765</v>
      </c>
    </row>
    <row r="20" spans="2:6" ht="15" customHeight="1" x14ac:dyDescent="0.2">
      <c r="B20" s="144" t="s">
        <v>110</v>
      </c>
      <c r="C20" s="184">
        <v>1836</v>
      </c>
      <c r="D20" s="184">
        <v>4157</v>
      </c>
      <c r="E20" s="184">
        <f t="shared" si="0"/>
        <v>5993</v>
      </c>
      <c r="F20" s="116">
        <f t="shared" si="1"/>
        <v>30.635741698648424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19215</v>
      </c>
      <c r="D22" s="185">
        <f>SUM(D12:D20)</f>
        <v>46479</v>
      </c>
      <c r="E22" s="185">
        <f>SUM(C22:D22)</f>
        <v>65694</v>
      </c>
      <c r="F22" s="186">
        <f>C22/E22*100</f>
        <v>29.249246506530273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1339</v>
      </c>
      <c r="D24" s="184">
        <v>3675</v>
      </c>
      <c r="E24" s="184">
        <f>SUM(C24:D24)</f>
        <v>5014</v>
      </c>
      <c r="F24" s="116">
        <f>C24/E24*100</f>
        <v>26.705225368966897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20554</v>
      </c>
      <c r="D27" s="189">
        <f>SUM(D24:D25,D22)</f>
        <v>50154</v>
      </c>
      <c r="E27" s="189">
        <f>SUM(E24:E25,E22)</f>
        <v>70708</v>
      </c>
      <c r="F27" s="190">
        <f>C27/E27*100</f>
        <v>29.068846523731402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8" width="6.28515625" style="29"/>
    <col min="9" max="9" width="8.28515625" style="29" customWidth="1"/>
    <col min="10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307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318</v>
      </c>
      <c r="D9" s="342">
        <v>146</v>
      </c>
      <c r="E9" s="342">
        <v>145</v>
      </c>
      <c r="F9" s="342">
        <v>176</v>
      </c>
      <c r="G9" s="343">
        <f t="shared" ref="G9" si="0">IF(E9=0,0,F9/E9*100)</f>
        <v>121.37931034482759</v>
      </c>
    </row>
    <row r="10" spans="1:7" x14ac:dyDescent="0.2">
      <c r="A10"/>
      <c r="B10" s="126" t="s">
        <v>308</v>
      </c>
      <c r="C10" s="341" t="s">
        <v>319</v>
      </c>
      <c r="D10" s="340">
        <v>236</v>
      </c>
      <c r="E10" s="340">
        <v>236</v>
      </c>
      <c r="F10" s="340">
        <v>200</v>
      </c>
      <c r="G10" s="118">
        <f t="shared" ref="G10:G37" si="1">IF(E10=0,0,F10/E10*100)</f>
        <v>84.745762711864401</v>
      </c>
    </row>
    <row r="11" spans="1:7" x14ac:dyDescent="0.2">
      <c r="A11"/>
      <c r="B11" s="126" t="s">
        <v>308</v>
      </c>
      <c r="C11" s="341" t="s">
        <v>320</v>
      </c>
      <c r="D11" s="340">
        <v>75</v>
      </c>
      <c r="E11" s="340">
        <v>75</v>
      </c>
      <c r="F11" s="340">
        <v>118</v>
      </c>
      <c r="G11" s="118">
        <f t="shared" si="1"/>
        <v>157.33333333333331</v>
      </c>
    </row>
    <row r="12" spans="1:7" x14ac:dyDescent="0.2">
      <c r="A12"/>
      <c r="B12" s="126" t="s">
        <v>308</v>
      </c>
      <c r="C12" s="341" t="s">
        <v>321</v>
      </c>
      <c r="D12" s="340">
        <v>32</v>
      </c>
      <c r="E12" s="340">
        <v>32</v>
      </c>
      <c r="F12" s="340">
        <v>40</v>
      </c>
      <c r="G12" s="118">
        <f t="shared" si="1"/>
        <v>125</v>
      </c>
    </row>
    <row r="13" spans="1:7" x14ac:dyDescent="0.2">
      <c r="A13"/>
      <c r="B13" s="126" t="s">
        <v>308</v>
      </c>
      <c r="C13" s="341" t="s">
        <v>322</v>
      </c>
      <c r="D13" s="340">
        <v>83</v>
      </c>
      <c r="E13" s="340">
        <v>83</v>
      </c>
      <c r="F13" s="340">
        <v>142</v>
      </c>
      <c r="G13" s="118">
        <f t="shared" si="1"/>
        <v>171.08433734939757</v>
      </c>
    </row>
    <row r="14" spans="1:7" x14ac:dyDescent="0.2">
      <c r="A14"/>
      <c r="B14" s="126" t="s">
        <v>308</v>
      </c>
      <c r="C14" s="341" t="s">
        <v>323</v>
      </c>
      <c r="D14" s="340">
        <v>66</v>
      </c>
      <c r="E14" s="340">
        <v>66</v>
      </c>
      <c r="F14" s="340">
        <v>122</v>
      </c>
      <c r="G14" s="118">
        <f t="shared" si="1"/>
        <v>184.84848484848484</v>
      </c>
    </row>
    <row r="15" spans="1:7" x14ac:dyDescent="0.2">
      <c r="A15"/>
      <c r="B15" s="126" t="s">
        <v>308</v>
      </c>
      <c r="C15" s="341" t="s">
        <v>324</v>
      </c>
      <c r="D15" s="340">
        <v>255</v>
      </c>
      <c r="E15" s="340">
        <v>250</v>
      </c>
      <c r="F15" s="340">
        <v>184</v>
      </c>
      <c r="G15" s="118">
        <f t="shared" si="1"/>
        <v>73.599999999999994</v>
      </c>
    </row>
    <row r="16" spans="1:7" x14ac:dyDescent="0.2">
      <c r="A16"/>
      <c r="B16" s="126" t="s">
        <v>308</v>
      </c>
      <c r="C16" s="341" t="s">
        <v>325</v>
      </c>
      <c r="D16" s="340">
        <v>101</v>
      </c>
      <c r="E16" s="340">
        <v>79</v>
      </c>
      <c r="F16" s="340">
        <v>102</v>
      </c>
      <c r="G16" s="118">
        <f t="shared" si="1"/>
        <v>129.1139240506329</v>
      </c>
    </row>
    <row r="17" spans="1:7" x14ac:dyDescent="0.2">
      <c r="A17"/>
      <c r="B17" s="126" t="s">
        <v>308</v>
      </c>
      <c r="C17" s="341" t="s">
        <v>326</v>
      </c>
      <c r="D17" s="340">
        <v>52</v>
      </c>
      <c r="E17" s="340">
        <v>52</v>
      </c>
      <c r="F17" s="340">
        <v>89</v>
      </c>
      <c r="G17" s="118">
        <f t="shared" si="1"/>
        <v>171.15384615384613</v>
      </c>
    </row>
    <row r="18" spans="1:7" x14ac:dyDescent="0.2">
      <c r="A18"/>
      <c r="B18" s="126" t="s">
        <v>308</v>
      </c>
      <c r="C18" s="341" t="s">
        <v>327</v>
      </c>
      <c r="D18" s="340">
        <v>85</v>
      </c>
      <c r="E18" s="340">
        <v>85</v>
      </c>
      <c r="F18" s="340">
        <v>128</v>
      </c>
      <c r="G18" s="118">
        <f t="shared" si="1"/>
        <v>150.58823529411765</v>
      </c>
    </row>
    <row r="19" spans="1:7" x14ac:dyDescent="0.2">
      <c r="A19"/>
      <c r="B19" s="126" t="s">
        <v>308</v>
      </c>
      <c r="C19" s="341" t="s">
        <v>328</v>
      </c>
      <c r="D19" s="340">
        <v>47</v>
      </c>
      <c r="E19" s="340">
        <v>47</v>
      </c>
      <c r="F19" s="340">
        <v>74</v>
      </c>
      <c r="G19" s="118">
        <f t="shared" si="1"/>
        <v>157.44680851063831</v>
      </c>
    </row>
    <row r="20" spans="1:7" x14ac:dyDescent="0.2">
      <c r="A20"/>
      <c r="B20" s="126" t="s">
        <v>309</v>
      </c>
      <c r="C20" s="341" t="s">
        <v>329</v>
      </c>
      <c r="D20" s="340">
        <v>354</v>
      </c>
      <c r="E20" s="340">
        <v>350</v>
      </c>
      <c r="F20" s="340">
        <v>613</v>
      </c>
      <c r="G20" s="118">
        <f t="shared" si="1"/>
        <v>175.14285714285714</v>
      </c>
    </row>
    <row r="21" spans="1:7" x14ac:dyDescent="0.2">
      <c r="A21"/>
      <c r="B21" s="126" t="s">
        <v>309</v>
      </c>
      <c r="C21" s="341" t="s">
        <v>330</v>
      </c>
      <c r="D21" s="340">
        <v>333</v>
      </c>
      <c r="E21" s="340">
        <v>333</v>
      </c>
      <c r="F21" s="340">
        <v>269</v>
      </c>
      <c r="G21" s="118">
        <f t="shared" si="1"/>
        <v>80.780780780780788</v>
      </c>
    </row>
    <row r="22" spans="1:7" x14ac:dyDescent="0.2">
      <c r="A22"/>
      <c r="B22" s="126" t="s">
        <v>309</v>
      </c>
      <c r="C22" s="341" t="s">
        <v>331</v>
      </c>
      <c r="D22" s="340">
        <v>305</v>
      </c>
      <c r="E22" s="340">
        <v>305</v>
      </c>
      <c r="F22" s="340">
        <v>423</v>
      </c>
      <c r="G22" s="118">
        <f t="shared" si="1"/>
        <v>138.68852459016395</v>
      </c>
    </row>
    <row r="23" spans="1:7" x14ac:dyDescent="0.2">
      <c r="A23"/>
      <c r="B23" s="348" t="s">
        <v>310</v>
      </c>
      <c r="C23" s="349"/>
      <c r="D23" s="350">
        <v>2170</v>
      </c>
      <c r="E23" s="350">
        <v>2138</v>
      </c>
      <c r="F23" s="350">
        <v>2680</v>
      </c>
      <c r="G23" s="351">
        <f t="shared" si="1"/>
        <v>125.35079513564078</v>
      </c>
    </row>
    <row r="24" spans="1:7" x14ac:dyDescent="0.2">
      <c r="A24"/>
      <c r="B24" s="344" t="s">
        <v>311</v>
      </c>
      <c r="C24" s="345" t="s">
        <v>332</v>
      </c>
      <c r="D24" s="346">
        <v>194</v>
      </c>
      <c r="E24" s="346">
        <v>194</v>
      </c>
      <c r="F24" s="346">
        <v>178</v>
      </c>
      <c r="G24" s="347">
        <f t="shared" si="1"/>
        <v>91.75257731958763</v>
      </c>
    </row>
    <row r="25" spans="1:7" x14ac:dyDescent="0.2">
      <c r="A25"/>
      <c r="B25" s="126" t="s">
        <v>311</v>
      </c>
      <c r="C25" s="341" t="s">
        <v>333</v>
      </c>
      <c r="D25" s="340">
        <v>290</v>
      </c>
      <c r="E25" s="340">
        <v>290</v>
      </c>
      <c r="F25" s="340">
        <v>263</v>
      </c>
      <c r="G25" s="118">
        <f t="shared" si="1"/>
        <v>90.689655172413794</v>
      </c>
    </row>
    <row r="26" spans="1:7" x14ac:dyDescent="0.2">
      <c r="A26"/>
      <c r="B26" s="126" t="s">
        <v>311</v>
      </c>
      <c r="C26" s="341" t="s">
        <v>334</v>
      </c>
      <c r="D26" s="340">
        <v>369</v>
      </c>
      <c r="E26" s="340">
        <v>369</v>
      </c>
      <c r="F26" s="340">
        <v>310</v>
      </c>
      <c r="G26" s="118">
        <f t="shared" si="1"/>
        <v>84.010840108401084</v>
      </c>
    </row>
    <row r="27" spans="1:7" x14ac:dyDescent="0.2">
      <c r="A27"/>
      <c r="B27" s="126" t="s">
        <v>311</v>
      </c>
      <c r="C27" s="341" t="s">
        <v>335</v>
      </c>
      <c r="D27" s="340">
        <v>399</v>
      </c>
      <c r="E27" s="340">
        <v>399</v>
      </c>
      <c r="F27" s="340">
        <v>371</v>
      </c>
      <c r="G27" s="118">
        <f t="shared" si="1"/>
        <v>92.982456140350877</v>
      </c>
    </row>
    <row r="28" spans="1:7" x14ac:dyDescent="0.2">
      <c r="A28"/>
      <c r="B28" s="126" t="s">
        <v>311</v>
      </c>
      <c r="C28" s="341" t="s">
        <v>336</v>
      </c>
      <c r="D28" s="340">
        <v>594</v>
      </c>
      <c r="E28" s="340">
        <v>590</v>
      </c>
      <c r="F28" s="340">
        <v>546</v>
      </c>
      <c r="G28" s="118">
        <f t="shared" si="1"/>
        <v>92.542372881355931</v>
      </c>
    </row>
    <row r="29" spans="1:7" x14ac:dyDescent="0.2">
      <c r="A29"/>
      <c r="B29" s="126" t="s">
        <v>312</v>
      </c>
      <c r="C29" s="341" t="s">
        <v>330</v>
      </c>
      <c r="D29" s="340">
        <v>368</v>
      </c>
      <c r="E29" s="340">
        <v>368</v>
      </c>
      <c r="F29" s="340">
        <v>323</v>
      </c>
      <c r="G29" s="118">
        <f t="shared" si="1"/>
        <v>87.771739130434781</v>
      </c>
    </row>
    <row r="30" spans="1:7" x14ac:dyDescent="0.2">
      <c r="A30"/>
      <c r="B30" s="126" t="s">
        <v>312</v>
      </c>
      <c r="C30" s="341" t="s">
        <v>331</v>
      </c>
      <c r="D30" s="340">
        <v>271</v>
      </c>
      <c r="E30" s="340">
        <v>271</v>
      </c>
      <c r="F30" s="340">
        <v>261</v>
      </c>
      <c r="G30" s="118">
        <f t="shared" si="1"/>
        <v>96.309963099630991</v>
      </c>
    </row>
    <row r="31" spans="1:7" x14ac:dyDescent="0.2">
      <c r="A31"/>
      <c r="B31" s="126" t="s">
        <v>313</v>
      </c>
      <c r="C31" s="341" t="s">
        <v>337</v>
      </c>
      <c r="D31" s="340">
        <v>478</v>
      </c>
      <c r="E31" s="340">
        <v>460</v>
      </c>
      <c r="F31" s="340">
        <v>315</v>
      </c>
      <c r="G31" s="118">
        <f t="shared" si="1"/>
        <v>68.478260869565219</v>
      </c>
    </row>
    <row r="32" spans="1:7" x14ac:dyDescent="0.2">
      <c r="A32"/>
      <c r="B32" s="126" t="s">
        <v>314</v>
      </c>
      <c r="C32" s="341" t="s">
        <v>329</v>
      </c>
      <c r="D32" s="340">
        <v>82</v>
      </c>
      <c r="E32" s="340">
        <v>82</v>
      </c>
      <c r="F32" s="340">
        <v>52</v>
      </c>
      <c r="G32" s="118">
        <f t="shared" si="1"/>
        <v>63.414634146341463</v>
      </c>
    </row>
    <row r="33" spans="1:7" x14ac:dyDescent="0.2">
      <c r="A33"/>
      <c r="B33" s="126" t="s">
        <v>314</v>
      </c>
      <c r="C33" s="341" t="s">
        <v>331</v>
      </c>
      <c r="D33" s="340">
        <v>27</v>
      </c>
      <c r="E33" s="340">
        <v>27</v>
      </c>
      <c r="F33" s="340">
        <v>4</v>
      </c>
      <c r="G33" s="118">
        <f t="shared" si="1"/>
        <v>14.814814814814813</v>
      </c>
    </row>
    <row r="34" spans="1:7" x14ac:dyDescent="0.2">
      <c r="A34"/>
      <c r="B34" s="126" t="s">
        <v>315</v>
      </c>
      <c r="C34" s="341" t="s">
        <v>330</v>
      </c>
      <c r="D34" s="340">
        <v>19</v>
      </c>
      <c r="E34" s="340">
        <v>19</v>
      </c>
      <c r="F34" s="340">
        <v>8</v>
      </c>
      <c r="G34" s="118">
        <f t="shared" si="1"/>
        <v>42.105263157894733</v>
      </c>
    </row>
    <row r="35" spans="1:7" x14ac:dyDescent="0.2">
      <c r="A35"/>
      <c r="B35" s="126" t="s">
        <v>315</v>
      </c>
      <c r="C35" s="341" t="s">
        <v>331</v>
      </c>
      <c r="D35" s="340">
        <v>30</v>
      </c>
      <c r="E35" s="340">
        <v>30</v>
      </c>
      <c r="F35" s="340">
        <v>11</v>
      </c>
      <c r="G35" s="118">
        <f t="shared" si="1"/>
        <v>36.666666666666664</v>
      </c>
    </row>
    <row r="36" spans="1:7" x14ac:dyDescent="0.2">
      <c r="A36"/>
      <c r="B36" s="348" t="s">
        <v>316</v>
      </c>
      <c r="C36" s="349"/>
      <c r="D36" s="350">
        <v>3121</v>
      </c>
      <c r="E36" s="350">
        <v>3099</v>
      </c>
      <c r="F36" s="350">
        <v>2642</v>
      </c>
      <c r="G36" s="351">
        <f t="shared" si="1"/>
        <v>85.253307518554379</v>
      </c>
    </row>
    <row r="37" spans="1:7" x14ac:dyDescent="0.2">
      <c r="A37"/>
      <c r="B37" s="348" t="s">
        <v>317</v>
      </c>
      <c r="C37" s="349"/>
      <c r="D37" s="350">
        <v>5291</v>
      </c>
      <c r="E37" s="350">
        <v>5237</v>
      </c>
      <c r="F37" s="350">
        <v>5322</v>
      </c>
      <c r="G37" s="351">
        <f t="shared" si="1"/>
        <v>101.62306664120679</v>
      </c>
    </row>
    <row r="38" spans="1:7" x14ac:dyDescent="0.2">
      <c r="A38"/>
      <c r="B38" s="352" t="s">
        <v>84</v>
      </c>
      <c r="C38" s="353"/>
      <c r="D38" s="353"/>
      <c r="E38" s="353"/>
      <c r="F38" s="353"/>
      <c r="G38" s="353"/>
    </row>
    <row r="39" spans="1:7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8" t="s">
        <v>308</v>
      </c>
      <c r="C9" s="338" t="s">
        <v>340</v>
      </c>
      <c r="D9" s="342">
        <v>101</v>
      </c>
      <c r="E9" s="342">
        <v>100</v>
      </c>
      <c r="F9" s="342">
        <v>176</v>
      </c>
      <c r="G9" s="343">
        <f t="shared" ref="G9" si="0">IF(E9=0,0,F9/E9*100)</f>
        <v>176</v>
      </c>
    </row>
    <row r="10" spans="1:7" ht="14.25" customHeight="1" x14ac:dyDescent="0.2">
      <c r="A10"/>
      <c r="B10" s="126" t="s">
        <v>308</v>
      </c>
      <c r="C10" s="126" t="s">
        <v>341</v>
      </c>
      <c r="D10" s="340">
        <v>39</v>
      </c>
      <c r="E10" s="340">
        <v>39</v>
      </c>
      <c r="F10" s="340">
        <v>52</v>
      </c>
      <c r="G10" s="118">
        <f t="shared" ref="G10:G34" si="1">IF(E10=0,0,F10/E10*100)</f>
        <v>133.33333333333331</v>
      </c>
    </row>
    <row r="11" spans="1:7" ht="14.25" customHeight="1" x14ac:dyDescent="0.2">
      <c r="A11"/>
      <c r="B11" s="126" t="s">
        <v>308</v>
      </c>
      <c r="C11" s="126" t="s">
        <v>342</v>
      </c>
      <c r="D11" s="340">
        <v>275</v>
      </c>
      <c r="E11" s="340">
        <v>275</v>
      </c>
      <c r="F11" s="340">
        <v>422</v>
      </c>
      <c r="G11" s="118">
        <f t="shared" si="1"/>
        <v>153.45454545454544</v>
      </c>
    </row>
    <row r="12" spans="1:7" ht="14.25" customHeight="1" x14ac:dyDescent="0.2">
      <c r="A12"/>
      <c r="B12" s="126" t="s">
        <v>308</v>
      </c>
      <c r="C12" s="126" t="s">
        <v>343</v>
      </c>
      <c r="D12" s="340">
        <v>114</v>
      </c>
      <c r="E12" s="340">
        <v>114</v>
      </c>
      <c r="F12" s="340">
        <v>148</v>
      </c>
      <c r="G12" s="118">
        <f t="shared" si="1"/>
        <v>129.82456140350877</v>
      </c>
    </row>
    <row r="13" spans="1:7" ht="14.25" customHeight="1" x14ac:dyDescent="0.2">
      <c r="A13"/>
      <c r="B13" s="126" t="s">
        <v>308</v>
      </c>
      <c r="C13" s="126" t="s">
        <v>344</v>
      </c>
      <c r="D13" s="340">
        <v>116</v>
      </c>
      <c r="E13" s="340">
        <v>116</v>
      </c>
      <c r="F13" s="340">
        <v>151</v>
      </c>
      <c r="G13" s="118">
        <f t="shared" si="1"/>
        <v>130.17241379310346</v>
      </c>
    </row>
    <row r="14" spans="1:7" ht="14.25" customHeight="1" x14ac:dyDescent="0.2">
      <c r="A14"/>
      <c r="B14" s="126" t="s">
        <v>308</v>
      </c>
      <c r="C14" s="126" t="s">
        <v>103</v>
      </c>
      <c r="D14" s="340">
        <v>186</v>
      </c>
      <c r="E14" s="340">
        <v>186</v>
      </c>
      <c r="F14" s="340">
        <v>287</v>
      </c>
      <c r="G14" s="118">
        <f t="shared" si="1"/>
        <v>154.30107526881721</v>
      </c>
    </row>
    <row r="15" spans="1:7" ht="14.25" customHeight="1" x14ac:dyDescent="0.2">
      <c r="A15"/>
      <c r="B15" s="126" t="s">
        <v>308</v>
      </c>
      <c r="C15" s="126" t="s">
        <v>345</v>
      </c>
      <c r="D15" s="340">
        <v>39</v>
      </c>
      <c r="E15" s="340">
        <v>39</v>
      </c>
      <c r="F15" s="340">
        <v>67</v>
      </c>
      <c r="G15" s="118">
        <f t="shared" si="1"/>
        <v>171.7948717948718</v>
      </c>
    </row>
    <row r="16" spans="1:7" ht="14.25" customHeight="1" x14ac:dyDescent="0.2">
      <c r="A16"/>
      <c r="B16" s="126" t="s">
        <v>308</v>
      </c>
      <c r="C16" s="126" t="s">
        <v>346</v>
      </c>
      <c r="D16" s="340">
        <v>41</v>
      </c>
      <c r="E16" s="340">
        <v>41</v>
      </c>
      <c r="F16" s="340">
        <v>63</v>
      </c>
      <c r="G16" s="118">
        <f t="shared" si="1"/>
        <v>153.65853658536585</v>
      </c>
    </row>
    <row r="17" spans="1:7" ht="14.25" customHeight="1" x14ac:dyDescent="0.2">
      <c r="A17"/>
      <c r="B17" s="126" t="s">
        <v>308</v>
      </c>
      <c r="C17" s="126" t="s">
        <v>347</v>
      </c>
      <c r="D17" s="340">
        <v>118</v>
      </c>
      <c r="E17" s="340">
        <v>118</v>
      </c>
      <c r="F17" s="340">
        <v>115</v>
      </c>
      <c r="G17" s="118">
        <f t="shared" si="1"/>
        <v>97.457627118644069</v>
      </c>
    </row>
    <row r="18" spans="1:7" ht="14.25" customHeight="1" x14ac:dyDescent="0.2">
      <c r="A18"/>
      <c r="B18" s="126" t="s">
        <v>308</v>
      </c>
      <c r="C18" s="126" t="s">
        <v>348</v>
      </c>
      <c r="D18" s="340">
        <v>145</v>
      </c>
      <c r="E18" s="340">
        <v>145</v>
      </c>
      <c r="F18" s="340">
        <v>237</v>
      </c>
      <c r="G18" s="118">
        <f t="shared" si="1"/>
        <v>163.44827586206895</v>
      </c>
    </row>
    <row r="19" spans="1:7" ht="14.25" customHeight="1" x14ac:dyDescent="0.2">
      <c r="A19"/>
      <c r="B19" s="126" t="s">
        <v>308</v>
      </c>
      <c r="C19" s="126" t="s">
        <v>349</v>
      </c>
      <c r="D19" s="340">
        <v>50</v>
      </c>
      <c r="E19" s="340">
        <v>50</v>
      </c>
      <c r="F19" s="340">
        <v>72</v>
      </c>
      <c r="G19" s="118">
        <f t="shared" si="1"/>
        <v>144</v>
      </c>
    </row>
    <row r="20" spans="1:7" ht="14.25" customHeight="1" x14ac:dyDescent="0.2">
      <c r="A20"/>
      <c r="B20" s="126" t="s">
        <v>309</v>
      </c>
      <c r="C20" s="126" t="s">
        <v>350</v>
      </c>
      <c r="D20" s="340">
        <v>105</v>
      </c>
      <c r="E20" s="340">
        <v>105</v>
      </c>
      <c r="F20" s="340">
        <v>127</v>
      </c>
      <c r="G20" s="118">
        <f t="shared" si="1"/>
        <v>120.95238095238095</v>
      </c>
    </row>
    <row r="21" spans="1:7" ht="14.25" customHeight="1" x14ac:dyDescent="0.2">
      <c r="A21"/>
      <c r="B21" s="126" t="s">
        <v>309</v>
      </c>
      <c r="C21" s="126" t="s">
        <v>351</v>
      </c>
      <c r="D21" s="340">
        <v>531</v>
      </c>
      <c r="E21" s="340">
        <v>531</v>
      </c>
      <c r="F21" s="340">
        <v>592</v>
      </c>
      <c r="G21" s="118">
        <f t="shared" si="1"/>
        <v>111.48775894538608</v>
      </c>
    </row>
    <row r="22" spans="1:7" ht="14.25" customHeight="1" x14ac:dyDescent="0.2">
      <c r="A22"/>
      <c r="B22" s="126" t="s">
        <v>309</v>
      </c>
      <c r="C22" s="126" t="s">
        <v>352</v>
      </c>
      <c r="D22" s="340">
        <v>193</v>
      </c>
      <c r="E22" s="340">
        <v>193</v>
      </c>
      <c r="F22" s="340">
        <v>293</v>
      </c>
      <c r="G22" s="118">
        <f t="shared" si="1"/>
        <v>151.81347150259069</v>
      </c>
    </row>
    <row r="23" spans="1:7" ht="14.25" customHeight="1" x14ac:dyDescent="0.2">
      <c r="A23"/>
      <c r="B23" s="348" t="s">
        <v>310</v>
      </c>
      <c r="C23" s="348"/>
      <c r="D23" s="350">
        <v>2053</v>
      </c>
      <c r="E23" s="350">
        <v>2052</v>
      </c>
      <c r="F23" s="350">
        <v>2802</v>
      </c>
      <c r="G23" s="351">
        <f t="shared" si="1"/>
        <v>136.54970760233917</v>
      </c>
    </row>
    <row r="24" spans="1:7" ht="14.25" customHeight="1" x14ac:dyDescent="0.2">
      <c r="A24"/>
      <c r="B24" s="344" t="s">
        <v>311</v>
      </c>
      <c r="C24" s="344" t="s">
        <v>353</v>
      </c>
      <c r="D24" s="346">
        <v>597</v>
      </c>
      <c r="E24" s="346">
        <v>597</v>
      </c>
      <c r="F24" s="346">
        <v>556</v>
      </c>
      <c r="G24" s="347">
        <f t="shared" si="1"/>
        <v>93.132328308207704</v>
      </c>
    </row>
    <row r="25" spans="1:7" ht="14.25" customHeight="1" x14ac:dyDescent="0.2">
      <c r="A25"/>
      <c r="B25" s="126" t="s">
        <v>311</v>
      </c>
      <c r="C25" s="126" t="s">
        <v>354</v>
      </c>
      <c r="D25" s="340">
        <v>601</v>
      </c>
      <c r="E25" s="340">
        <v>601</v>
      </c>
      <c r="F25" s="340">
        <v>565</v>
      </c>
      <c r="G25" s="118">
        <f t="shared" si="1"/>
        <v>94.009983361064897</v>
      </c>
    </row>
    <row r="26" spans="1:7" ht="14.25" customHeight="1" x14ac:dyDescent="0.2">
      <c r="A26"/>
      <c r="B26" s="126" t="s">
        <v>312</v>
      </c>
      <c r="C26" s="126" t="s">
        <v>350</v>
      </c>
      <c r="D26" s="340">
        <v>270</v>
      </c>
      <c r="E26" s="340">
        <v>253</v>
      </c>
      <c r="F26" s="340">
        <v>235</v>
      </c>
      <c r="G26" s="118">
        <f t="shared" si="1"/>
        <v>92.885375494071141</v>
      </c>
    </row>
    <row r="27" spans="1:7" ht="14.25" customHeight="1" x14ac:dyDescent="0.2">
      <c r="A27"/>
      <c r="B27" s="126" t="s">
        <v>312</v>
      </c>
      <c r="C27" s="126" t="s">
        <v>351</v>
      </c>
      <c r="D27" s="340">
        <v>217</v>
      </c>
      <c r="E27" s="340">
        <v>217</v>
      </c>
      <c r="F27" s="340">
        <v>0</v>
      </c>
      <c r="G27" s="118">
        <f t="shared" si="1"/>
        <v>0</v>
      </c>
    </row>
    <row r="28" spans="1:7" ht="14.25" customHeight="1" x14ac:dyDescent="0.2">
      <c r="A28"/>
      <c r="B28" s="126" t="s">
        <v>312</v>
      </c>
      <c r="C28" s="126" t="s">
        <v>352</v>
      </c>
      <c r="D28" s="340">
        <v>191</v>
      </c>
      <c r="E28" s="340">
        <v>191</v>
      </c>
      <c r="F28" s="340">
        <v>181</v>
      </c>
      <c r="G28" s="118">
        <f t="shared" si="1"/>
        <v>94.764397905759154</v>
      </c>
    </row>
    <row r="29" spans="1:7" ht="14.25" customHeight="1" x14ac:dyDescent="0.2">
      <c r="A29"/>
      <c r="B29" s="126" t="s">
        <v>313</v>
      </c>
      <c r="C29" s="126" t="s">
        <v>355</v>
      </c>
      <c r="D29" s="340">
        <v>337</v>
      </c>
      <c r="E29" s="340">
        <v>260</v>
      </c>
      <c r="F29" s="340">
        <v>187</v>
      </c>
      <c r="G29" s="118">
        <f t="shared" si="1"/>
        <v>71.92307692307692</v>
      </c>
    </row>
    <row r="30" spans="1:7" ht="14.25" customHeight="1" x14ac:dyDescent="0.2">
      <c r="A30"/>
      <c r="B30" s="126" t="s">
        <v>339</v>
      </c>
      <c r="C30" s="126" t="s">
        <v>342</v>
      </c>
      <c r="D30" s="340">
        <v>23</v>
      </c>
      <c r="E30" s="340">
        <v>23</v>
      </c>
      <c r="F30" s="340">
        <v>12</v>
      </c>
      <c r="G30" s="118">
        <f t="shared" si="1"/>
        <v>52.173913043478258</v>
      </c>
    </row>
    <row r="31" spans="1:7" ht="14.25" customHeight="1" x14ac:dyDescent="0.2">
      <c r="A31"/>
      <c r="B31" s="126" t="s">
        <v>339</v>
      </c>
      <c r="C31" s="126" t="s">
        <v>356</v>
      </c>
      <c r="D31" s="340">
        <v>20</v>
      </c>
      <c r="E31" s="340">
        <v>20</v>
      </c>
      <c r="F31" s="340">
        <v>11</v>
      </c>
      <c r="G31" s="118">
        <f t="shared" si="1"/>
        <v>55.000000000000007</v>
      </c>
    </row>
    <row r="32" spans="1:7" ht="14.25" customHeight="1" x14ac:dyDescent="0.2">
      <c r="A32"/>
      <c r="B32" s="126" t="s">
        <v>315</v>
      </c>
      <c r="C32" s="126" t="s">
        <v>351</v>
      </c>
      <c r="D32" s="340">
        <v>60</v>
      </c>
      <c r="E32" s="340">
        <v>60</v>
      </c>
      <c r="F32" s="340">
        <v>18</v>
      </c>
      <c r="G32" s="118">
        <f t="shared" si="1"/>
        <v>30</v>
      </c>
    </row>
    <row r="33" spans="1:7" ht="14.25" customHeight="1" x14ac:dyDescent="0.2">
      <c r="A33"/>
      <c r="B33" s="348" t="s">
        <v>316</v>
      </c>
      <c r="C33" s="348"/>
      <c r="D33" s="350">
        <v>2316</v>
      </c>
      <c r="E33" s="350">
        <v>2222</v>
      </c>
      <c r="F33" s="350">
        <v>1765</v>
      </c>
      <c r="G33" s="351">
        <f t="shared" si="1"/>
        <v>79.432943294329434</v>
      </c>
    </row>
    <row r="34" spans="1:7" ht="14.25" customHeight="1" x14ac:dyDescent="0.2">
      <c r="A34"/>
      <c r="B34" s="348" t="s">
        <v>317</v>
      </c>
      <c r="C34" s="348"/>
      <c r="D34" s="350">
        <v>4369</v>
      </c>
      <c r="E34" s="350">
        <v>4274</v>
      </c>
      <c r="F34" s="350">
        <v>4567</v>
      </c>
      <c r="G34" s="351">
        <f t="shared" si="1"/>
        <v>106.85540477304633</v>
      </c>
    </row>
    <row r="35" spans="1:7" ht="14.25" customHeight="1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361</v>
      </c>
      <c r="D9" s="342">
        <v>307</v>
      </c>
      <c r="E9" s="342">
        <v>270</v>
      </c>
      <c r="F9" s="342">
        <v>432</v>
      </c>
      <c r="G9" s="343">
        <f t="shared" ref="G9" si="0">IF(E9=0,0,F9/E9*100)</f>
        <v>160</v>
      </c>
    </row>
    <row r="10" spans="1:7" x14ac:dyDescent="0.2">
      <c r="A10"/>
      <c r="B10" s="126" t="s">
        <v>308</v>
      </c>
      <c r="C10" s="341" t="s">
        <v>362</v>
      </c>
      <c r="D10" s="340">
        <v>209</v>
      </c>
      <c r="E10" s="340">
        <v>209</v>
      </c>
      <c r="F10" s="340">
        <v>188</v>
      </c>
      <c r="G10" s="118">
        <f t="shared" ref="G10:G41" si="1">IF(E10=0,0,F10/E10*100)</f>
        <v>89.952153110047846</v>
      </c>
    </row>
    <row r="11" spans="1:7" x14ac:dyDescent="0.2">
      <c r="A11"/>
      <c r="B11" s="126" t="s">
        <v>308</v>
      </c>
      <c r="C11" s="341" t="s">
        <v>363</v>
      </c>
      <c r="D11" s="340">
        <v>180</v>
      </c>
      <c r="E11" s="340">
        <v>180</v>
      </c>
      <c r="F11" s="340">
        <v>369</v>
      </c>
      <c r="G11" s="118">
        <f t="shared" si="1"/>
        <v>204.99999999999997</v>
      </c>
    </row>
    <row r="12" spans="1:7" x14ac:dyDescent="0.2">
      <c r="A12"/>
      <c r="B12" s="126" t="s">
        <v>308</v>
      </c>
      <c r="C12" s="341" t="s">
        <v>364</v>
      </c>
      <c r="D12" s="340">
        <v>384</v>
      </c>
      <c r="E12" s="340">
        <v>368</v>
      </c>
      <c r="F12" s="340">
        <v>561</v>
      </c>
      <c r="G12" s="118">
        <f t="shared" si="1"/>
        <v>152.44565217391303</v>
      </c>
    </row>
    <row r="13" spans="1:7" x14ac:dyDescent="0.2">
      <c r="A13"/>
      <c r="B13" s="126" t="s">
        <v>308</v>
      </c>
      <c r="C13" s="341" t="s">
        <v>365</v>
      </c>
      <c r="D13" s="340">
        <v>123</v>
      </c>
      <c r="E13" s="340">
        <v>123</v>
      </c>
      <c r="F13" s="340">
        <v>121</v>
      </c>
      <c r="G13" s="118">
        <f t="shared" si="1"/>
        <v>98.373983739837399</v>
      </c>
    </row>
    <row r="14" spans="1:7" x14ac:dyDescent="0.2">
      <c r="A14"/>
      <c r="B14" s="126" t="s">
        <v>308</v>
      </c>
      <c r="C14" s="341" t="s">
        <v>366</v>
      </c>
      <c r="D14" s="340">
        <v>212</v>
      </c>
      <c r="E14" s="340">
        <v>212</v>
      </c>
      <c r="F14" s="340">
        <v>367</v>
      </c>
      <c r="G14" s="118">
        <f t="shared" si="1"/>
        <v>173.11320754716982</v>
      </c>
    </row>
    <row r="15" spans="1:7" x14ac:dyDescent="0.2">
      <c r="A15"/>
      <c r="B15" s="126" t="s">
        <v>309</v>
      </c>
      <c r="C15" s="341" t="s">
        <v>367</v>
      </c>
      <c r="D15" s="340">
        <v>586</v>
      </c>
      <c r="E15" s="340">
        <v>586</v>
      </c>
      <c r="F15" s="340">
        <v>640</v>
      </c>
      <c r="G15" s="118">
        <f t="shared" si="1"/>
        <v>109.21501706484642</v>
      </c>
    </row>
    <row r="16" spans="1:7" x14ac:dyDescent="0.2">
      <c r="A16"/>
      <c r="B16" s="126" t="s">
        <v>309</v>
      </c>
      <c r="C16" s="341" t="s">
        <v>368</v>
      </c>
      <c r="D16" s="340">
        <v>189</v>
      </c>
      <c r="E16" s="340">
        <v>189</v>
      </c>
      <c r="F16" s="340">
        <v>297</v>
      </c>
      <c r="G16" s="118">
        <f t="shared" si="1"/>
        <v>157.14285714285714</v>
      </c>
    </row>
    <row r="17" spans="1:7" x14ac:dyDescent="0.2">
      <c r="A17"/>
      <c r="B17" s="126" t="s">
        <v>309</v>
      </c>
      <c r="C17" s="341" t="s">
        <v>369</v>
      </c>
      <c r="D17" s="340">
        <v>20</v>
      </c>
      <c r="E17" s="340">
        <v>20</v>
      </c>
      <c r="F17" s="340">
        <v>14</v>
      </c>
      <c r="G17" s="118">
        <f t="shared" si="1"/>
        <v>70</v>
      </c>
    </row>
    <row r="18" spans="1:7" x14ac:dyDescent="0.2">
      <c r="A18"/>
      <c r="B18" s="126" t="s">
        <v>309</v>
      </c>
      <c r="C18" s="341" t="s">
        <v>370</v>
      </c>
      <c r="D18" s="340">
        <v>477</v>
      </c>
      <c r="E18" s="340">
        <v>477</v>
      </c>
      <c r="F18" s="340">
        <v>598</v>
      </c>
      <c r="G18" s="118">
        <f t="shared" si="1"/>
        <v>125.36687631027254</v>
      </c>
    </row>
    <row r="19" spans="1:7" x14ac:dyDescent="0.2">
      <c r="A19"/>
      <c r="B19" s="126" t="s">
        <v>309</v>
      </c>
      <c r="C19" s="341" t="s">
        <v>371</v>
      </c>
      <c r="D19" s="340">
        <v>193</v>
      </c>
      <c r="E19" s="340">
        <v>193</v>
      </c>
      <c r="F19" s="340">
        <v>320</v>
      </c>
      <c r="G19" s="118">
        <f t="shared" si="1"/>
        <v>165.80310880829015</v>
      </c>
    </row>
    <row r="20" spans="1:7" x14ac:dyDescent="0.2">
      <c r="A20"/>
      <c r="B20" s="126" t="s">
        <v>309</v>
      </c>
      <c r="C20" s="341" t="s">
        <v>372</v>
      </c>
      <c r="D20" s="340">
        <v>201</v>
      </c>
      <c r="E20" s="340">
        <v>201</v>
      </c>
      <c r="F20" s="340">
        <v>270</v>
      </c>
      <c r="G20" s="118">
        <f t="shared" si="1"/>
        <v>134.32835820895522</v>
      </c>
    </row>
    <row r="21" spans="1:7" x14ac:dyDescent="0.2">
      <c r="A21"/>
      <c r="B21" s="126" t="s">
        <v>309</v>
      </c>
      <c r="C21" s="341" t="s">
        <v>373</v>
      </c>
      <c r="D21" s="340">
        <v>33</v>
      </c>
      <c r="E21" s="340">
        <v>33</v>
      </c>
      <c r="F21" s="340">
        <v>8</v>
      </c>
      <c r="G21" s="118">
        <f t="shared" si="1"/>
        <v>24.242424242424242</v>
      </c>
    </row>
    <row r="22" spans="1:7" x14ac:dyDescent="0.2">
      <c r="A22"/>
      <c r="B22" s="126" t="s">
        <v>309</v>
      </c>
      <c r="C22" s="341" t="s">
        <v>374</v>
      </c>
      <c r="D22" s="340">
        <v>584</v>
      </c>
      <c r="E22" s="340">
        <v>584</v>
      </c>
      <c r="F22" s="340">
        <v>861</v>
      </c>
      <c r="G22" s="118">
        <f t="shared" si="1"/>
        <v>147.43150684931507</v>
      </c>
    </row>
    <row r="23" spans="1:7" ht="13.5" x14ac:dyDescent="0.2">
      <c r="A23"/>
      <c r="B23" s="348" t="s">
        <v>310</v>
      </c>
      <c r="C23" s="349"/>
      <c r="D23" s="350">
        <v>3698</v>
      </c>
      <c r="E23" s="350">
        <v>3645</v>
      </c>
      <c r="F23" s="350">
        <v>5046</v>
      </c>
      <c r="G23" s="351">
        <f t="shared" si="1"/>
        <v>138.43621399176956</v>
      </c>
    </row>
    <row r="24" spans="1:7" x14ac:dyDescent="0.2">
      <c r="A24"/>
      <c r="B24" s="344" t="s">
        <v>311</v>
      </c>
      <c r="C24" s="345" t="s">
        <v>375</v>
      </c>
      <c r="D24" s="346">
        <v>599</v>
      </c>
      <c r="E24" s="346">
        <v>599</v>
      </c>
      <c r="F24" s="346">
        <v>537</v>
      </c>
      <c r="G24" s="347">
        <f t="shared" si="1"/>
        <v>89.649415692821364</v>
      </c>
    </row>
    <row r="25" spans="1:7" x14ac:dyDescent="0.2">
      <c r="A25"/>
      <c r="B25" s="126" t="s">
        <v>312</v>
      </c>
      <c r="C25" s="341" t="s">
        <v>376</v>
      </c>
      <c r="D25" s="340">
        <v>29</v>
      </c>
      <c r="E25" s="340">
        <v>29</v>
      </c>
      <c r="F25" s="340">
        <v>8</v>
      </c>
      <c r="G25" s="118">
        <f t="shared" si="1"/>
        <v>27.586206896551722</v>
      </c>
    </row>
    <row r="26" spans="1:7" x14ac:dyDescent="0.2">
      <c r="A26"/>
      <c r="B26" s="126" t="s">
        <v>312</v>
      </c>
      <c r="C26" s="341" t="s">
        <v>368</v>
      </c>
      <c r="D26" s="340">
        <v>199</v>
      </c>
      <c r="E26" s="340">
        <v>199</v>
      </c>
      <c r="F26" s="340">
        <v>176</v>
      </c>
      <c r="G26" s="118">
        <f t="shared" si="1"/>
        <v>88.442211055276388</v>
      </c>
    </row>
    <row r="27" spans="1:7" x14ac:dyDescent="0.2">
      <c r="A27"/>
      <c r="B27" s="126" t="s">
        <v>312</v>
      </c>
      <c r="C27" s="341" t="s">
        <v>369</v>
      </c>
      <c r="D27" s="340">
        <v>594</v>
      </c>
      <c r="E27" s="340">
        <v>594</v>
      </c>
      <c r="F27" s="340">
        <v>482</v>
      </c>
      <c r="G27" s="118">
        <f t="shared" si="1"/>
        <v>81.144781144781149</v>
      </c>
    </row>
    <row r="28" spans="1:7" x14ac:dyDescent="0.2">
      <c r="A28"/>
      <c r="B28" s="126" t="s">
        <v>312</v>
      </c>
      <c r="C28" s="341" t="s">
        <v>370</v>
      </c>
      <c r="D28" s="340">
        <v>209</v>
      </c>
      <c r="E28" s="340">
        <v>209</v>
      </c>
      <c r="F28" s="340">
        <v>195</v>
      </c>
      <c r="G28" s="118">
        <f t="shared" si="1"/>
        <v>93.301435406698559</v>
      </c>
    </row>
    <row r="29" spans="1:7" x14ac:dyDescent="0.2">
      <c r="A29"/>
      <c r="B29" s="126" t="s">
        <v>312</v>
      </c>
      <c r="C29" s="341" t="s">
        <v>371</v>
      </c>
      <c r="D29" s="340">
        <v>399</v>
      </c>
      <c r="E29" s="340">
        <v>399</v>
      </c>
      <c r="F29" s="340">
        <v>368</v>
      </c>
      <c r="G29" s="118">
        <f t="shared" si="1"/>
        <v>92.230576441102755</v>
      </c>
    </row>
    <row r="30" spans="1:7" x14ac:dyDescent="0.2">
      <c r="A30"/>
      <c r="B30" s="126" t="s">
        <v>312</v>
      </c>
      <c r="C30" s="341" t="s">
        <v>372</v>
      </c>
      <c r="D30" s="340">
        <v>199</v>
      </c>
      <c r="E30" s="340">
        <v>199</v>
      </c>
      <c r="F30" s="340">
        <v>166</v>
      </c>
      <c r="G30" s="118">
        <f t="shared" si="1"/>
        <v>83.417085427135675</v>
      </c>
    </row>
    <row r="31" spans="1:7" x14ac:dyDescent="0.2">
      <c r="A31"/>
      <c r="B31" s="126" t="s">
        <v>312</v>
      </c>
      <c r="C31" s="341" t="s">
        <v>373</v>
      </c>
      <c r="D31" s="340">
        <v>33</v>
      </c>
      <c r="E31" s="340">
        <v>33</v>
      </c>
      <c r="F31" s="340">
        <v>1</v>
      </c>
      <c r="G31" s="118">
        <f t="shared" si="1"/>
        <v>3.0303030303030303</v>
      </c>
    </row>
    <row r="32" spans="1:7" x14ac:dyDescent="0.2">
      <c r="A32"/>
      <c r="B32" s="126" t="s">
        <v>358</v>
      </c>
      <c r="C32" s="341" t="s">
        <v>376</v>
      </c>
      <c r="D32" s="340">
        <v>101</v>
      </c>
      <c r="E32" s="340">
        <v>101</v>
      </c>
      <c r="F32" s="340">
        <v>72</v>
      </c>
      <c r="G32" s="118">
        <f t="shared" si="1"/>
        <v>71.287128712871279</v>
      </c>
    </row>
    <row r="33" spans="1:7" x14ac:dyDescent="0.2">
      <c r="A33"/>
      <c r="B33" s="126" t="s">
        <v>358</v>
      </c>
      <c r="C33" s="341" t="s">
        <v>373</v>
      </c>
      <c r="D33" s="340">
        <v>171</v>
      </c>
      <c r="E33" s="340">
        <v>171</v>
      </c>
      <c r="F33" s="340">
        <v>100</v>
      </c>
      <c r="G33" s="118">
        <f t="shared" si="1"/>
        <v>58.479532163742689</v>
      </c>
    </row>
    <row r="34" spans="1:7" x14ac:dyDescent="0.2">
      <c r="A34"/>
      <c r="B34" s="126" t="s">
        <v>314</v>
      </c>
      <c r="C34" s="341" t="s">
        <v>371</v>
      </c>
      <c r="D34" s="340">
        <v>96</v>
      </c>
      <c r="E34" s="340">
        <v>96</v>
      </c>
      <c r="F34" s="340">
        <v>30</v>
      </c>
      <c r="G34" s="118">
        <f t="shared" si="1"/>
        <v>31.25</v>
      </c>
    </row>
    <row r="35" spans="1:7" x14ac:dyDescent="0.2">
      <c r="A35"/>
      <c r="B35" s="126" t="s">
        <v>315</v>
      </c>
      <c r="C35" s="341" t="s">
        <v>367</v>
      </c>
      <c r="D35" s="340">
        <v>30</v>
      </c>
      <c r="E35" s="340">
        <v>30</v>
      </c>
      <c r="F35" s="340">
        <v>20</v>
      </c>
      <c r="G35" s="118">
        <f t="shared" si="1"/>
        <v>66.666666666666657</v>
      </c>
    </row>
    <row r="36" spans="1:7" x14ac:dyDescent="0.2">
      <c r="A36"/>
      <c r="B36" s="126" t="s">
        <v>315</v>
      </c>
      <c r="C36" s="341" t="s">
        <v>377</v>
      </c>
      <c r="D36" s="340">
        <v>60</v>
      </c>
      <c r="E36" s="340">
        <v>60</v>
      </c>
      <c r="F36" s="340">
        <v>20</v>
      </c>
      <c r="G36" s="118">
        <f t="shared" si="1"/>
        <v>33.333333333333329</v>
      </c>
    </row>
    <row r="37" spans="1:7" x14ac:dyDescent="0.2">
      <c r="A37"/>
      <c r="B37" s="126" t="s">
        <v>315</v>
      </c>
      <c r="C37" s="341" t="s">
        <v>371</v>
      </c>
      <c r="D37" s="340">
        <v>50</v>
      </c>
      <c r="E37" s="340">
        <v>50</v>
      </c>
      <c r="F37" s="340">
        <v>13</v>
      </c>
      <c r="G37" s="118">
        <f t="shared" si="1"/>
        <v>26</v>
      </c>
    </row>
    <row r="38" spans="1:7" x14ac:dyDescent="0.2">
      <c r="A38"/>
      <c r="B38" s="126" t="s">
        <v>359</v>
      </c>
      <c r="C38" s="341" t="s">
        <v>378</v>
      </c>
      <c r="D38" s="340">
        <v>60</v>
      </c>
      <c r="E38" s="340">
        <v>59</v>
      </c>
      <c r="F38" s="340">
        <v>39</v>
      </c>
      <c r="G38" s="118">
        <f t="shared" si="1"/>
        <v>66.101694915254242</v>
      </c>
    </row>
    <row r="39" spans="1:7" x14ac:dyDescent="0.2">
      <c r="A39"/>
      <c r="B39" s="126" t="s">
        <v>360</v>
      </c>
      <c r="C39" s="341" t="s">
        <v>379</v>
      </c>
      <c r="D39" s="340">
        <v>33</v>
      </c>
      <c r="E39" s="340">
        <v>30</v>
      </c>
      <c r="F39" s="340">
        <v>2</v>
      </c>
      <c r="G39" s="118">
        <f t="shared" si="1"/>
        <v>6.666666666666667</v>
      </c>
    </row>
    <row r="40" spans="1:7" ht="13.5" x14ac:dyDescent="0.2">
      <c r="A40"/>
      <c r="B40" s="348" t="s">
        <v>316</v>
      </c>
      <c r="C40" s="349"/>
      <c r="D40" s="350">
        <v>2862</v>
      </c>
      <c r="E40" s="350">
        <v>2858</v>
      </c>
      <c r="F40" s="350">
        <v>2229</v>
      </c>
      <c r="G40" s="351">
        <f t="shared" si="1"/>
        <v>77.991602519244225</v>
      </c>
    </row>
    <row r="41" spans="1:7" ht="13.5" x14ac:dyDescent="0.2">
      <c r="A41"/>
      <c r="B41" s="348" t="s">
        <v>317</v>
      </c>
      <c r="C41" s="349"/>
      <c r="D41" s="350">
        <v>6560</v>
      </c>
      <c r="E41" s="350">
        <v>6503</v>
      </c>
      <c r="F41" s="350">
        <v>7275</v>
      </c>
      <c r="G41" s="351">
        <f t="shared" si="1"/>
        <v>111.87144394894663</v>
      </c>
    </row>
    <row r="42" spans="1:7" x14ac:dyDescent="0.2">
      <c r="A42"/>
      <c r="B42" s="352" t="s">
        <v>84</v>
      </c>
      <c r="C42" s="353"/>
      <c r="D42" s="353"/>
      <c r="E42" s="353"/>
      <c r="F42" s="353"/>
      <c r="G42" s="353"/>
    </row>
    <row r="43" spans="1:7" x14ac:dyDescent="0.2">
      <c r="A43"/>
      <c r="B43" s="354" t="s">
        <v>92</v>
      </c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380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381</v>
      </c>
      <c r="D9" s="342">
        <v>72</v>
      </c>
      <c r="E9" s="342">
        <v>72</v>
      </c>
      <c r="F9" s="342">
        <v>60</v>
      </c>
      <c r="G9" s="343">
        <f t="shared" ref="G9" si="0">IF(E9=0,0,F9/E9*100)</f>
        <v>83.333333333333343</v>
      </c>
    </row>
    <row r="10" spans="1:7" x14ac:dyDescent="0.2">
      <c r="A10"/>
      <c r="B10" s="126" t="s">
        <v>308</v>
      </c>
      <c r="C10" s="341" t="s">
        <v>382</v>
      </c>
      <c r="D10" s="340">
        <v>187</v>
      </c>
      <c r="E10" s="340">
        <v>171</v>
      </c>
      <c r="F10" s="340">
        <v>271</v>
      </c>
      <c r="G10" s="118">
        <f t="shared" ref="G10:G41" si="1">IF(E10=0,0,F10/E10*100)</f>
        <v>158.47953216374268</v>
      </c>
    </row>
    <row r="11" spans="1:7" x14ac:dyDescent="0.2">
      <c r="A11"/>
      <c r="B11" s="126" t="s">
        <v>308</v>
      </c>
      <c r="C11" s="341" t="s">
        <v>383</v>
      </c>
      <c r="D11" s="340">
        <v>93</v>
      </c>
      <c r="E11" s="340">
        <v>93</v>
      </c>
      <c r="F11" s="340">
        <v>140</v>
      </c>
      <c r="G11" s="118">
        <f t="shared" si="1"/>
        <v>150.53763440860214</v>
      </c>
    </row>
    <row r="12" spans="1:7" x14ac:dyDescent="0.2">
      <c r="A12"/>
      <c r="B12" s="126" t="s">
        <v>308</v>
      </c>
      <c r="C12" s="341" t="s">
        <v>384</v>
      </c>
      <c r="D12" s="340">
        <v>35</v>
      </c>
      <c r="E12" s="340">
        <v>35</v>
      </c>
      <c r="F12" s="340">
        <v>51</v>
      </c>
      <c r="G12" s="118">
        <f t="shared" si="1"/>
        <v>145.71428571428569</v>
      </c>
    </row>
    <row r="13" spans="1:7" x14ac:dyDescent="0.2">
      <c r="A13"/>
      <c r="B13" s="126" t="s">
        <v>308</v>
      </c>
      <c r="C13" s="341" t="s">
        <v>385</v>
      </c>
      <c r="D13" s="340">
        <v>688</v>
      </c>
      <c r="E13" s="340">
        <v>688</v>
      </c>
      <c r="F13" s="340">
        <v>907</v>
      </c>
      <c r="G13" s="118">
        <f t="shared" si="1"/>
        <v>131.83139534883722</v>
      </c>
    </row>
    <row r="14" spans="1:7" x14ac:dyDescent="0.2">
      <c r="A14"/>
      <c r="B14" s="126" t="s">
        <v>308</v>
      </c>
      <c r="C14" s="341" t="s">
        <v>386</v>
      </c>
      <c r="D14" s="340">
        <v>22</v>
      </c>
      <c r="E14" s="340">
        <v>22</v>
      </c>
      <c r="F14" s="340">
        <v>29</v>
      </c>
      <c r="G14" s="118">
        <f t="shared" si="1"/>
        <v>131.81818181818181</v>
      </c>
    </row>
    <row r="15" spans="1:7" x14ac:dyDescent="0.2">
      <c r="A15"/>
      <c r="B15" s="126" t="s">
        <v>308</v>
      </c>
      <c r="C15" s="341" t="s">
        <v>387</v>
      </c>
      <c r="D15" s="340">
        <v>57</v>
      </c>
      <c r="E15" s="340">
        <v>57</v>
      </c>
      <c r="F15" s="340">
        <v>76</v>
      </c>
      <c r="G15" s="118">
        <f t="shared" si="1"/>
        <v>133.33333333333331</v>
      </c>
    </row>
    <row r="16" spans="1:7" x14ac:dyDescent="0.2">
      <c r="A16"/>
      <c r="B16" s="126" t="s">
        <v>309</v>
      </c>
      <c r="C16" s="341" t="s">
        <v>388</v>
      </c>
      <c r="D16" s="340">
        <v>219</v>
      </c>
      <c r="E16" s="340">
        <v>219</v>
      </c>
      <c r="F16" s="340">
        <v>321</v>
      </c>
      <c r="G16" s="118">
        <f t="shared" si="1"/>
        <v>146.57534246575344</v>
      </c>
    </row>
    <row r="17" spans="1:7" x14ac:dyDescent="0.2">
      <c r="A17"/>
      <c r="B17" s="126" t="s">
        <v>309</v>
      </c>
      <c r="C17" s="341" t="s">
        <v>389</v>
      </c>
      <c r="D17" s="340">
        <v>388</v>
      </c>
      <c r="E17" s="340">
        <v>388</v>
      </c>
      <c r="F17" s="340">
        <v>414</v>
      </c>
      <c r="G17" s="118">
        <f t="shared" si="1"/>
        <v>106.70103092783505</v>
      </c>
    </row>
    <row r="18" spans="1:7" x14ac:dyDescent="0.2">
      <c r="A18"/>
      <c r="B18" s="126" t="s">
        <v>309</v>
      </c>
      <c r="C18" s="341" t="s">
        <v>390</v>
      </c>
      <c r="D18" s="340">
        <v>232</v>
      </c>
      <c r="E18" s="340">
        <v>232</v>
      </c>
      <c r="F18" s="340">
        <v>336</v>
      </c>
      <c r="G18" s="118">
        <f t="shared" si="1"/>
        <v>144.82758620689654</v>
      </c>
    </row>
    <row r="19" spans="1:7" x14ac:dyDescent="0.2">
      <c r="A19"/>
      <c r="B19" s="126" t="s">
        <v>309</v>
      </c>
      <c r="C19" s="341" t="s">
        <v>391</v>
      </c>
      <c r="D19" s="340">
        <v>136</v>
      </c>
      <c r="E19" s="340">
        <v>136</v>
      </c>
      <c r="F19" s="340">
        <v>151</v>
      </c>
      <c r="G19" s="118">
        <f t="shared" si="1"/>
        <v>111.02941176470588</v>
      </c>
    </row>
    <row r="20" spans="1:7" x14ac:dyDescent="0.2">
      <c r="A20"/>
      <c r="B20" s="126" t="s">
        <v>309</v>
      </c>
      <c r="C20" s="341" t="s">
        <v>392</v>
      </c>
      <c r="D20" s="340">
        <v>384</v>
      </c>
      <c r="E20" s="340">
        <v>384</v>
      </c>
      <c r="F20" s="340">
        <v>352</v>
      </c>
      <c r="G20" s="118">
        <f t="shared" si="1"/>
        <v>91.666666666666657</v>
      </c>
    </row>
    <row r="21" spans="1:7" x14ac:dyDescent="0.2">
      <c r="A21"/>
      <c r="B21" s="126" t="s">
        <v>309</v>
      </c>
      <c r="C21" s="341" t="s">
        <v>393</v>
      </c>
      <c r="D21" s="340">
        <v>287</v>
      </c>
      <c r="E21" s="340">
        <v>287</v>
      </c>
      <c r="F21" s="340">
        <v>389</v>
      </c>
      <c r="G21" s="118">
        <f t="shared" si="1"/>
        <v>135.54006968641116</v>
      </c>
    </row>
    <row r="22" spans="1:7" x14ac:dyDescent="0.2">
      <c r="A22"/>
      <c r="B22" s="126" t="s">
        <v>309</v>
      </c>
      <c r="C22" s="341" t="s">
        <v>394</v>
      </c>
      <c r="D22" s="340">
        <v>237</v>
      </c>
      <c r="E22" s="340">
        <v>237</v>
      </c>
      <c r="F22" s="340">
        <v>327</v>
      </c>
      <c r="G22" s="118">
        <f t="shared" si="1"/>
        <v>137.97468354430379</v>
      </c>
    </row>
    <row r="23" spans="1:7" x14ac:dyDescent="0.2">
      <c r="A23"/>
      <c r="B23" s="126" t="s">
        <v>309</v>
      </c>
      <c r="C23" s="341" t="s">
        <v>395</v>
      </c>
      <c r="D23" s="340">
        <v>344</v>
      </c>
      <c r="E23" s="340">
        <v>344</v>
      </c>
      <c r="F23" s="340">
        <v>395</v>
      </c>
      <c r="G23" s="118">
        <f t="shared" si="1"/>
        <v>114.82558139534885</v>
      </c>
    </row>
    <row r="24" spans="1:7" x14ac:dyDescent="0.2">
      <c r="A24"/>
      <c r="B24" s="126" t="s">
        <v>309</v>
      </c>
      <c r="C24" s="341" t="s">
        <v>396</v>
      </c>
      <c r="D24" s="340">
        <v>599</v>
      </c>
      <c r="E24" s="340">
        <v>599</v>
      </c>
      <c r="F24" s="340">
        <v>675</v>
      </c>
      <c r="G24" s="118">
        <f t="shared" si="1"/>
        <v>112.68781302170284</v>
      </c>
    </row>
    <row r="25" spans="1:7" ht="13.5" x14ac:dyDescent="0.2">
      <c r="A25"/>
      <c r="B25" s="348" t="s">
        <v>310</v>
      </c>
      <c r="C25" s="349"/>
      <c r="D25" s="350">
        <v>3980</v>
      </c>
      <c r="E25" s="350">
        <v>3964</v>
      </c>
      <c r="F25" s="350">
        <v>4894</v>
      </c>
      <c r="G25" s="351">
        <f t="shared" si="1"/>
        <v>123.46115035317862</v>
      </c>
    </row>
    <row r="26" spans="1:7" x14ac:dyDescent="0.2">
      <c r="A26"/>
      <c r="B26" s="344" t="s">
        <v>311</v>
      </c>
      <c r="C26" s="345" t="s">
        <v>397</v>
      </c>
      <c r="D26" s="346">
        <v>599</v>
      </c>
      <c r="E26" s="346">
        <v>599</v>
      </c>
      <c r="F26" s="346">
        <v>522</v>
      </c>
      <c r="G26" s="347">
        <f t="shared" si="1"/>
        <v>87.145242070116851</v>
      </c>
    </row>
    <row r="27" spans="1:7" x14ac:dyDescent="0.2">
      <c r="A27"/>
      <c r="B27" s="126" t="s">
        <v>312</v>
      </c>
      <c r="C27" s="341" t="s">
        <v>388</v>
      </c>
      <c r="D27" s="340">
        <v>200</v>
      </c>
      <c r="E27" s="340">
        <v>200</v>
      </c>
      <c r="F27" s="340">
        <v>192</v>
      </c>
      <c r="G27" s="118">
        <f t="shared" si="1"/>
        <v>96</v>
      </c>
    </row>
    <row r="28" spans="1:7" x14ac:dyDescent="0.2">
      <c r="A28"/>
      <c r="B28" s="126" t="s">
        <v>312</v>
      </c>
      <c r="C28" s="341" t="s">
        <v>389</v>
      </c>
      <c r="D28" s="340">
        <v>300</v>
      </c>
      <c r="E28" s="340">
        <v>300</v>
      </c>
      <c r="F28" s="340">
        <v>281</v>
      </c>
      <c r="G28" s="118">
        <f t="shared" si="1"/>
        <v>93.666666666666671</v>
      </c>
    </row>
    <row r="29" spans="1:7" x14ac:dyDescent="0.2">
      <c r="A29"/>
      <c r="B29" s="126" t="s">
        <v>312</v>
      </c>
      <c r="C29" s="341" t="s">
        <v>392</v>
      </c>
      <c r="D29" s="340">
        <v>164</v>
      </c>
      <c r="E29" s="340">
        <v>164</v>
      </c>
      <c r="F29" s="340">
        <v>157</v>
      </c>
      <c r="G29" s="118">
        <f t="shared" si="1"/>
        <v>95.731707317073173</v>
      </c>
    </row>
    <row r="30" spans="1:7" x14ac:dyDescent="0.2">
      <c r="A30"/>
      <c r="B30" s="126" t="s">
        <v>312</v>
      </c>
      <c r="C30" s="341" t="s">
        <v>394</v>
      </c>
      <c r="D30" s="340">
        <v>192</v>
      </c>
      <c r="E30" s="340">
        <v>192</v>
      </c>
      <c r="F30" s="340">
        <v>180</v>
      </c>
      <c r="G30" s="118">
        <f t="shared" si="1"/>
        <v>93.75</v>
      </c>
    </row>
    <row r="31" spans="1:7" x14ac:dyDescent="0.2">
      <c r="A31"/>
      <c r="B31" s="126" t="s">
        <v>358</v>
      </c>
      <c r="C31" s="341" t="s">
        <v>391</v>
      </c>
      <c r="D31" s="340">
        <v>123</v>
      </c>
      <c r="E31" s="340">
        <v>123</v>
      </c>
      <c r="F31" s="340">
        <v>108</v>
      </c>
      <c r="G31" s="118">
        <f t="shared" si="1"/>
        <v>87.804878048780495</v>
      </c>
    </row>
    <row r="32" spans="1:7" x14ac:dyDescent="0.2">
      <c r="A32"/>
      <c r="B32" s="126" t="s">
        <v>358</v>
      </c>
      <c r="C32" s="341" t="s">
        <v>395</v>
      </c>
      <c r="D32" s="340">
        <v>128</v>
      </c>
      <c r="E32" s="340">
        <v>63</v>
      </c>
      <c r="F32" s="340">
        <v>49</v>
      </c>
      <c r="G32" s="118">
        <f t="shared" si="1"/>
        <v>77.777777777777786</v>
      </c>
    </row>
    <row r="33" spans="1:8" x14ac:dyDescent="0.2">
      <c r="A33"/>
      <c r="B33" s="126" t="s">
        <v>339</v>
      </c>
      <c r="C33" s="341" t="s">
        <v>105</v>
      </c>
      <c r="D33" s="340">
        <v>116</v>
      </c>
      <c r="E33" s="340">
        <v>116</v>
      </c>
      <c r="F33" s="340">
        <v>89</v>
      </c>
      <c r="G33" s="118">
        <f t="shared" si="1"/>
        <v>76.724137931034491</v>
      </c>
    </row>
    <row r="34" spans="1:8" x14ac:dyDescent="0.2">
      <c r="A34"/>
      <c r="B34" s="126" t="s">
        <v>315</v>
      </c>
      <c r="C34" s="341" t="s">
        <v>389</v>
      </c>
      <c r="D34" s="340">
        <v>40</v>
      </c>
      <c r="E34" s="340">
        <v>40</v>
      </c>
      <c r="F34" s="340">
        <v>24</v>
      </c>
      <c r="G34" s="118">
        <f t="shared" si="1"/>
        <v>60</v>
      </c>
    </row>
    <row r="35" spans="1:8" x14ac:dyDescent="0.2">
      <c r="A35"/>
      <c r="B35" s="126" t="s">
        <v>315</v>
      </c>
      <c r="C35" s="341" t="s">
        <v>390</v>
      </c>
      <c r="D35" s="340">
        <v>36</v>
      </c>
      <c r="E35" s="340">
        <v>36</v>
      </c>
      <c r="F35" s="340">
        <v>20</v>
      </c>
      <c r="G35" s="118">
        <f t="shared" si="1"/>
        <v>55.555555555555557</v>
      </c>
    </row>
    <row r="36" spans="1:8" x14ac:dyDescent="0.2">
      <c r="A36"/>
      <c r="B36" s="126" t="s">
        <v>315</v>
      </c>
      <c r="C36" s="341" t="s">
        <v>392</v>
      </c>
      <c r="D36" s="340">
        <v>20</v>
      </c>
      <c r="E36" s="340">
        <v>20</v>
      </c>
      <c r="F36" s="340">
        <v>17</v>
      </c>
      <c r="G36" s="118">
        <f t="shared" si="1"/>
        <v>85</v>
      </c>
    </row>
    <row r="37" spans="1:8" x14ac:dyDescent="0.2">
      <c r="A37"/>
      <c r="B37" s="126" t="s">
        <v>315</v>
      </c>
      <c r="C37" s="341" t="s">
        <v>393</v>
      </c>
      <c r="D37" s="340">
        <v>40</v>
      </c>
      <c r="E37" s="340">
        <v>40</v>
      </c>
      <c r="F37" s="340">
        <v>19</v>
      </c>
      <c r="G37" s="118">
        <f t="shared" si="1"/>
        <v>47.5</v>
      </c>
      <c r="H37" s="242"/>
    </row>
    <row r="38" spans="1:8" x14ac:dyDescent="0.2">
      <c r="A38"/>
      <c r="B38" s="126" t="s">
        <v>315</v>
      </c>
      <c r="C38" s="341" t="s">
        <v>396</v>
      </c>
      <c r="D38" s="340">
        <v>39</v>
      </c>
      <c r="E38" s="340">
        <v>39</v>
      </c>
      <c r="F38" s="340">
        <v>14</v>
      </c>
      <c r="G38" s="118">
        <f t="shared" si="1"/>
        <v>35.897435897435898</v>
      </c>
    </row>
    <row r="39" spans="1:8" x14ac:dyDescent="0.2">
      <c r="A39"/>
      <c r="B39" s="126" t="s">
        <v>359</v>
      </c>
      <c r="C39" s="341" t="s">
        <v>398</v>
      </c>
      <c r="D39" s="340">
        <v>60</v>
      </c>
      <c r="E39" s="340">
        <v>60</v>
      </c>
      <c r="F39" s="340">
        <v>35</v>
      </c>
      <c r="G39" s="118">
        <f t="shared" si="1"/>
        <v>58.333333333333336</v>
      </c>
    </row>
    <row r="40" spans="1:8" ht="13.5" x14ac:dyDescent="0.2">
      <c r="A40"/>
      <c r="B40" s="348" t="s">
        <v>316</v>
      </c>
      <c r="C40" s="349"/>
      <c r="D40" s="350">
        <v>2057</v>
      </c>
      <c r="E40" s="350">
        <v>1992</v>
      </c>
      <c r="F40" s="350">
        <v>1707</v>
      </c>
      <c r="G40" s="351">
        <f t="shared" si="1"/>
        <v>85.692771084337352</v>
      </c>
    </row>
    <row r="41" spans="1:8" ht="13.5" x14ac:dyDescent="0.2">
      <c r="A41"/>
      <c r="B41" s="348" t="s">
        <v>317</v>
      </c>
      <c r="C41" s="349"/>
      <c r="D41" s="350">
        <v>6037</v>
      </c>
      <c r="E41" s="350">
        <v>5956</v>
      </c>
      <c r="F41" s="350">
        <v>6601</v>
      </c>
      <c r="G41" s="351">
        <f t="shared" si="1"/>
        <v>110.82941571524513</v>
      </c>
    </row>
    <row r="42" spans="1:8" x14ac:dyDescent="0.2">
      <c r="A42"/>
      <c r="B42" s="352" t="s">
        <v>84</v>
      </c>
      <c r="C42" s="353"/>
      <c r="D42" s="353"/>
      <c r="E42" s="353"/>
      <c r="F42" s="353"/>
      <c r="G42" s="353"/>
    </row>
    <row r="43" spans="1:8" x14ac:dyDescent="0.2">
      <c r="A43"/>
      <c r="B43" s="354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400</v>
      </c>
      <c r="D9" s="342">
        <v>53</v>
      </c>
      <c r="E9" s="342">
        <v>53</v>
      </c>
      <c r="F9" s="342">
        <v>59</v>
      </c>
      <c r="G9" s="343">
        <f t="shared" ref="G9" si="0">IF(E9=0,0,F9/E9*100)</f>
        <v>111.32075471698113</v>
      </c>
    </row>
    <row r="10" spans="1:7" x14ac:dyDescent="0.2">
      <c r="A10"/>
      <c r="B10" s="126" t="s">
        <v>308</v>
      </c>
      <c r="C10" s="341" t="s">
        <v>401</v>
      </c>
      <c r="D10" s="340">
        <v>35</v>
      </c>
      <c r="E10" s="340">
        <v>35</v>
      </c>
      <c r="F10" s="340">
        <v>40</v>
      </c>
      <c r="G10" s="118">
        <f t="shared" ref="G10:G35" si="1">IF(E10=0,0,F10/E10*100)</f>
        <v>114.28571428571428</v>
      </c>
    </row>
    <row r="11" spans="1:7" x14ac:dyDescent="0.2">
      <c r="A11"/>
      <c r="B11" s="126" t="s">
        <v>308</v>
      </c>
      <c r="C11" s="341" t="s">
        <v>402</v>
      </c>
      <c r="D11" s="340">
        <v>504</v>
      </c>
      <c r="E11" s="340">
        <v>504</v>
      </c>
      <c r="F11" s="340">
        <v>539</v>
      </c>
      <c r="G11" s="118">
        <f t="shared" si="1"/>
        <v>106.94444444444444</v>
      </c>
    </row>
    <row r="12" spans="1:7" x14ac:dyDescent="0.2">
      <c r="A12"/>
      <c r="B12" s="126" t="s">
        <v>308</v>
      </c>
      <c r="C12" s="341" t="s">
        <v>403</v>
      </c>
      <c r="D12" s="340">
        <v>37</v>
      </c>
      <c r="E12" s="340">
        <v>37</v>
      </c>
      <c r="F12" s="340">
        <v>34</v>
      </c>
      <c r="G12" s="118">
        <f t="shared" si="1"/>
        <v>91.891891891891902</v>
      </c>
    </row>
    <row r="13" spans="1:7" x14ac:dyDescent="0.2">
      <c r="A13"/>
      <c r="B13" s="126" t="s">
        <v>308</v>
      </c>
      <c r="C13" s="341" t="s">
        <v>404</v>
      </c>
      <c r="D13" s="340">
        <v>574</v>
      </c>
      <c r="E13" s="340">
        <v>574</v>
      </c>
      <c r="F13" s="340">
        <v>705</v>
      </c>
      <c r="G13" s="118">
        <f t="shared" si="1"/>
        <v>122.82229965156795</v>
      </c>
    </row>
    <row r="14" spans="1:7" x14ac:dyDescent="0.2">
      <c r="A14"/>
      <c r="B14" s="126" t="s">
        <v>308</v>
      </c>
      <c r="C14" s="341" t="s">
        <v>405</v>
      </c>
      <c r="D14" s="340">
        <v>363</v>
      </c>
      <c r="E14" s="340">
        <v>363</v>
      </c>
      <c r="F14" s="340">
        <v>545</v>
      </c>
      <c r="G14" s="118">
        <f t="shared" si="1"/>
        <v>150.13774104683196</v>
      </c>
    </row>
    <row r="15" spans="1:7" x14ac:dyDescent="0.2">
      <c r="A15"/>
      <c r="B15" s="126" t="s">
        <v>309</v>
      </c>
      <c r="C15" s="341" t="s">
        <v>406</v>
      </c>
      <c r="D15" s="340">
        <v>1111</v>
      </c>
      <c r="E15" s="340">
        <v>1111</v>
      </c>
      <c r="F15" s="340">
        <v>1341</v>
      </c>
      <c r="G15" s="118">
        <f t="shared" si="1"/>
        <v>120.70207020702071</v>
      </c>
    </row>
    <row r="16" spans="1:7" x14ac:dyDescent="0.2">
      <c r="A16"/>
      <c r="B16" s="126" t="s">
        <v>309</v>
      </c>
      <c r="C16" s="341" t="s">
        <v>407</v>
      </c>
      <c r="D16" s="340">
        <v>394</v>
      </c>
      <c r="E16" s="340">
        <v>394</v>
      </c>
      <c r="F16" s="340">
        <v>581</v>
      </c>
      <c r="G16" s="118">
        <f t="shared" si="1"/>
        <v>147.46192893401016</v>
      </c>
    </row>
    <row r="17" spans="1:7" x14ac:dyDescent="0.2">
      <c r="A17"/>
      <c r="B17" s="126" t="s">
        <v>309</v>
      </c>
      <c r="C17" s="341" t="s">
        <v>408</v>
      </c>
      <c r="D17" s="340">
        <v>183</v>
      </c>
      <c r="E17" s="340">
        <v>183</v>
      </c>
      <c r="F17" s="340">
        <v>204</v>
      </c>
      <c r="G17" s="118">
        <f t="shared" si="1"/>
        <v>111.47540983606557</v>
      </c>
    </row>
    <row r="18" spans="1:7" x14ac:dyDescent="0.2">
      <c r="A18"/>
      <c r="B18" s="126" t="s">
        <v>309</v>
      </c>
      <c r="C18" s="341" t="s">
        <v>409</v>
      </c>
      <c r="D18" s="340">
        <v>614</v>
      </c>
      <c r="E18" s="340">
        <v>614</v>
      </c>
      <c r="F18" s="340">
        <v>915</v>
      </c>
      <c r="G18" s="118">
        <f t="shared" si="1"/>
        <v>149.02280130293158</v>
      </c>
    </row>
    <row r="19" spans="1:7" x14ac:dyDescent="0.2">
      <c r="A19"/>
      <c r="B19" s="126" t="s">
        <v>309</v>
      </c>
      <c r="C19" s="341" t="s">
        <v>410</v>
      </c>
      <c r="D19" s="340">
        <v>394</v>
      </c>
      <c r="E19" s="340">
        <v>394</v>
      </c>
      <c r="F19" s="340">
        <v>536</v>
      </c>
      <c r="G19" s="118">
        <f t="shared" si="1"/>
        <v>136.04060913705584</v>
      </c>
    </row>
    <row r="20" spans="1:7" ht="13.5" x14ac:dyDescent="0.2">
      <c r="A20"/>
      <c r="B20" s="348" t="s">
        <v>310</v>
      </c>
      <c r="C20" s="349"/>
      <c r="D20" s="350">
        <v>4262</v>
      </c>
      <c r="E20" s="350">
        <v>4262</v>
      </c>
      <c r="F20" s="350">
        <v>5499</v>
      </c>
      <c r="G20" s="351">
        <f t="shared" si="1"/>
        <v>129.02393242609105</v>
      </c>
    </row>
    <row r="21" spans="1:7" x14ac:dyDescent="0.2">
      <c r="A21"/>
      <c r="B21" s="344" t="s">
        <v>311</v>
      </c>
      <c r="C21" s="345" t="s">
        <v>411</v>
      </c>
      <c r="D21" s="346">
        <v>194</v>
      </c>
      <c r="E21" s="346">
        <v>194</v>
      </c>
      <c r="F21" s="346">
        <v>113</v>
      </c>
      <c r="G21" s="347">
        <f t="shared" si="1"/>
        <v>58.247422680412377</v>
      </c>
    </row>
    <row r="22" spans="1:7" x14ac:dyDescent="0.2">
      <c r="A22"/>
      <c r="B22" s="126" t="s">
        <v>311</v>
      </c>
      <c r="C22" s="341" t="s">
        <v>412</v>
      </c>
      <c r="D22" s="340">
        <v>650</v>
      </c>
      <c r="E22" s="340">
        <v>650</v>
      </c>
      <c r="F22" s="340">
        <v>609</v>
      </c>
      <c r="G22" s="118">
        <f t="shared" si="1"/>
        <v>93.692307692307693</v>
      </c>
    </row>
    <row r="23" spans="1:7" x14ac:dyDescent="0.2">
      <c r="A23"/>
      <c r="B23" s="126" t="s">
        <v>311</v>
      </c>
      <c r="C23" s="341" t="s">
        <v>413</v>
      </c>
      <c r="D23" s="340">
        <v>651</v>
      </c>
      <c r="E23" s="340">
        <v>648</v>
      </c>
      <c r="F23" s="340">
        <v>630</v>
      </c>
      <c r="G23" s="118">
        <f t="shared" si="1"/>
        <v>97.222222222222214</v>
      </c>
    </row>
    <row r="24" spans="1:7" x14ac:dyDescent="0.2">
      <c r="A24"/>
      <c r="B24" s="126" t="s">
        <v>312</v>
      </c>
      <c r="C24" s="341" t="s">
        <v>407</v>
      </c>
      <c r="D24" s="340">
        <v>180</v>
      </c>
      <c r="E24" s="340">
        <v>180</v>
      </c>
      <c r="F24" s="340">
        <v>177</v>
      </c>
      <c r="G24" s="118">
        <f t="shared" si="1"/>
        <v>98.333333333333329</v>
      </c>
    </row>
    <row r="25" spans="1:7" x14ac:dyDescent="0.2">
      <c r="A25"/>
      <c r="B25" s="126" t="s">
        <v>312</v>
      </c>
      <c r="C25" s="341" t="s">
        <v>408</v>
      </c>
      <c r="D25" s="340">
        <v>48</v>
      </c>
      <c r="E25" s="340">
        <v>48</v>
      </c>
      <c r="F25" s="340">
        <v>40</v>
      </c>
      <c r="G25" s="118">
        <f t="shared" si="1"/>
        <v>83.333333333333343</v>
      </c>
    </row>
    <row r="26" spans="1:7" x14ac:dyDescent="0.2">
      <c r="A26"/>
      <c r="B26" s="126" t="s">
        <v>312</v>
      </c>
      <c r="C26" s="341" t="s">
        <v>409</v>
      </c>
      <c r="D26" s="340">
        <v>60</v>
      </c>
      <c r="E26" s="340">
        <v>60</v>
      </c>
      <c r="F26" s="340">
        <v>58</v>
      </c>
      <c r="G26" s="118">
        <f t="shared" si="1"/>
        <v>96.666666666666671</v>
      </c>
    </row>
    <row r="27" spans="1:7" x14ac:dyDescent="0.2">
      <c r="A27"/>
      <c r="B27" s="126" t="s">
        <v>312</v>
      </c>
      <c r="C27" s="341" t="s">
        <v>410</v>
      </c>
      <c r="D27" s="340">
        <v>191</v>
      </c>
      <c r="E27" s="340">
        <v>191</v>
      </c>
      <c r="F27" s="340">
        <v>187</v>
      </c>
      <c r="G27" s="118">
        <f t="shared" si="1"/>
        <v>97.905759162303667</v>
      </c>
    </row>
    <row r="28" spans="1:7" x14ac:dyDescent="0.2">
      <c r="A28"/>
      <c r="B28" s="126" t="s">
        <v>313</v>
      </c>
      <c r="C28" s="341" t="s">
        <v>414</v>
      </c>
      <c r="D28" s="340">
        <v>160</v>
      </c>
      <c r="E28" s="340">
        <v>157</v>
      </c>
      <c r="F28" s="340">
        <v>134</v>
      </c>
      <c r="G28" s="118">
        <f t="shared" si="1"/>
        <v>85.350318471337587</v>
      </c>
    </row>
    <row r="29" spans="1:7" x14ac:dyDescent="0.2">
      <c r="A29"/>
      <c r="B29" s="126" t="s">
        <v>314</v>
      </c>
      <c r="C29" s="341" t="s">
        <v>406</v>
      </c>
      <c r="D29" s="340">
        <v>82</v>
      </c>
      <c r="E29" s="340">
        <v>82</v>
      </c>
      <c r="F29" s="340">
        <v>54</v>
      </c>
      <c r="G29" s="118">
        <f t="shared" si="1"/>
        <v>65.853658536585371</v>
      </c>
    </row>
    <row r="30" spans="1:7" x14ac:dyDescent="0.2">
      <c r="A30"/>
      <c r="B30" s="126" t="s">
        <v>314</v>
      </c>
      <c r="C30" s="341" t="s">
        <v>409</v>
      </c>
      <c r="D30" s="340">
        <v>24</v>
      </c>
      <c r="E30" s="340">
        <v>24</v>
      </c>
      <c r="F30" s="340">
        <v>26</v>
      </c>
      <c r="G30" s="118">
        <f t="shared" si="1"/>
        <v>108.33333333333333</v>
      </c>
    </row>
    <row r="31" spans="1:7" x14ac:dyDescent="0.2">
      <c r="A31"/>
      <c r="B31" s="126" t="s">
        <v>315</v>
      </c>
      <c r="C31" s="341" t="s">
        <v>407</v>
      </c>
      <c r="D31" s="340">
        <v>51</v>
      </c>
      <c r="E31" s="340">
        <v>51</v>
      </c>
      <c r="F31" s="340">
        <v>45</v>
      </c>
      <c r="G31" s="118">
        <f t="shared" si="1"/>
        <v>88.235294117647058</v>
      </c>
    </row>
    <row r="32" spans="1:7" x14ac:dyDescent="0.2">
      <c r="A32"/>
      <c r="B32" s="126" t="s">
        <v>315</v>
      </c>
      <c r="C32" s="341" t="s">
        <v>410</v>
      </c>
      <c r="D32" s="340">
        <v>41</v>
      </c>
      <c r="E32" s="340">
        <v>41</v>
      </c>
      <c r="F32" s="340">
        <v>38</v>
      </c>
      <c r="G32" s="118">
        <f t="shared" si="1"/>
        <v>92.682926829268297</v>
      </c>
    </row>
    <row r="33" spans="1:7" x14ac:dyDescent="0.2">
      <c r="A33"/>
      <c r="B33" s="126" t="s">
        <v>359</v>
      </c>
      <c r="C33" s="341" t="s">
        <v>106</v>
      </c>
      <c r="D33" s="340">
        <v>59</v>
      </c>
      <c r="E33" s="340">
        <v>59</v>
      </c>
      <c r="F33" s="340">
        <v>47</v>
      </c>
      <c r="G33" s="118">
        <f t="shared" si="1"/>
        <v>79.66101694915254</v>
      </c>
    </row>
    <row r="34" spans="1:7" ht="13.5" x14ac:dyDescent="0.2">
      <c r="A34"/>
      <c r="B34" s="348" t="s">
        <v>316</v>
      </c>
      <c r="C34" s="349"/>
      <c r="D34" s="350">
        <v>2391</v>
      </c>
      <c r="E34" s="350">
        <v>2385</v>
      </c>
      <c r="F34" s="350">
        <v>2158</v>
      </c>
      <c r="G34" s="351">
        <f t="shared" si="1"/>
        <v>90.482180293501045</v>
      </c>
    </row>
    <row r="35" spans="1:7" ht="13.5" x14ac:dyDescent="0.2">
      <c r="A35"/>
      <c r="B35" s="348" t="s">
        <v>317</v>
      </c>
      <c r="C35" s="349"/>
      <c r="D35" s="350">
        <v>6653</v>
      </c>
      <c r="E35" s="350">
        <v>6647</v>
      </c>
      <c r="F35" s="350">
        <v>7657</v>
      </c>
      <c r="G35" s="351">
        <f t="shared" si="1"/>
        <v>115.19482473296223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416</v>
      </c>
      <c r="D9" s="342">
        <v>2956</v>
      </c>
      <c r="E9" s="342">
        <v>2956</v>
      </c>
      <c r="F9" s="342">
        <v>4255</v>
      </c>
      <c r="G9" s="343">
        <f t="shared" ref="G9" si="0">IF(E9=0,0,F9/E9*100)</f>
        <v>143.94451962110961</v>
      </c>
    </row>
    <row r="10" spans="1:7" x14ac:dyDescent="0.2">
      <c r="A10"/>
      <c r="B10" s="126" t="s">
        <v>308</v>
      </c>
      <c r="C10" s="341" t="s">
        <v>417</v>
      </c>
      <c r="D10" s="340">
        <v>592</v>
      </c>
      <c r="E10" s="340">
        <v>592</v>
      </c>
      <c r="F10" s="340">
        <v>976</v>
      </c>
      <c r="G10" s="118">
        <f t="shared" ref="G10:G35" si="1">IF(E10=0,0,F10/E10*100)</f>
        <v>164.86486486486487</v>
      </c>
    </row>
    <row r="11" spans="1:7" x14ac:dyDescent="0.2">
      <c r="A11"/>
      <c r="B11" s="126" t="s">
        <v>308</v>
      </c>
      <c r="C11" s="341" t="s">
        <v>418</v>
      </c>
      <c r="D11" s="340">
        <v>579</v>
      </c>
      <c r="E11" s="340">
        <v>579</v>
      </c>
      <c r="F11" s="340">
        <v>895</v>
      </c>
      <c r="G11" s="118">
        <f t="shared" si="1"/>
        <v>154.57685664939552</v>
      </c>
    </row>
    <row r="12" spans="1:7" x14ac:dyDescent="0.2">
      <c r="A12"/>
      <c r="B12" s="126" t="s">
        <v>308</v>
      </c>
      <c r="C12" s="341" t="s">
        <v>419</v>
      </c>
      <c r="D12" s="340">
        <v>137</v>
      </c>
      <c r="E12" s="340">
        <v>137</v>
      </c>
      <c r="F12" s="340">
        <v>135</v>
      </c>
      <c r="G12" s="118">
        <f t="shared" si="1"/>
        <v>98.540145985401466</v>
      </c>
    </row>
    <row r="13" spans="1:7" x14ac:dyDescent="0.2">
      <c r="A13"/>
      <c r="B13" s="126" t="s">
        <v>308</v>
      </c>
      <c r="C13" s="341" t="s">
        <v>420</v>
      </c>
      <c r="D13" s="340">
        <v>583</v>
      </c>
      <c r="E13" s="340">
        <v>583</v>
      </c>
      <c r="F13" s="340">
        <v>1113</v>
      </c>
      <c r="G13" s="118">
        <f t="shared" si="1"/>
        <v>190.90909090909091</v>
      </c>
    </row>
    <row r="14" spans="1:7" x14ac:dyDescent="0.2">
      <c r="A14"/>
      <c r="B14" s="126" t="s">
        <v>309</v>
      </c>
      <c r="C14" s="341" t="s">
        <v>421</v>
      </c>
      <c r="D14" s="340">
        <v>503</v>
      </c>
      <c r="E14" s="340">
        <v>503</v>
      </c>
      <c r="F14" s="340">
        <v>961</v>
      </c>
      <c r="G14" s="118">
        <f t="shared" si="1"/>
        <v>191.05367793240558</v>
      </c>
    </row>
    <row r="15" spans="1:7" x14ac:dyDescent="0.2">
      <c r="A15"/>
      <c r="B15" s="126" t="s">
        <v>309</v>
      </c>
      <c r="C15" s="341" t="s">
        <v>422</v>
      </c>
      <c r="D15" s="340">
        <v>1404</v>
      </c>
      <c r="E15" s="340">
        <v>1404</v>
      </c>
      <c r="F15" s="340">
        <v>2586</v>
      </c>
      <c r="G15" s="118">
        <f t="shared" si="1"/>
        <v>184.18803418803418</v>
      </c>
    </row>
    <row r="16" spans="1:7" x14ac:dyDescent="0.2">
      <c r="A16"/>
      <c r="B16" s="126" t="s">
        <v>309</v>
      </c>
      <c r="C16" s="341" t="s">
        <v>423</v>
      </c>
      <c r="D16" s="340">
        <v>385</v>
      </c>
      <c r="E16" s="340">
        <v>385</v>
      </c>
      <c r="F16" s="340">
        <v>687</v>
      </c>
      <c r="G16" s="118">
        <f t="shared" si="1"/>
        <v>178.44155844155844</v>
      </c>
    </row>
    <row r="17" spans="1:9" ht="12" customHeight="1" x14ac:dyDescent="0.2">
      <c r="A17"/>
      <c r="B17" s="348" t="s">
        <v>310</v>
      </c>
      <c r="C17" s="349"/>
      <c r="D17" s="350">
        <v>7139</v>
      </c>
      <c r="E17" s="350">
        <v>7139</v>
      </c>
      <c r="F17" s="350">
        <v>11608</v>
      </c>
      <c r="G17" s="351">
        <f t="shared" si="1"/>
        <v>162.59980389410282</v>
      </c>
    </row>
    <row r="18" spans="1:9" x14ac:dyDescent="0.2">
      <c r="A18"/>
      <c r="B18" s="344" t="s">
        <v>311</v>
      </c>
      <c r="C18" s="345" t="s">
        <v>424</v>
      </c>
      <c r="D18" s="346">
        <v>310</v>
      </c>
      <c r="E18" s="346">
        <v>308</v>
      </c>
      <c r="F18" s="346">
        <v>287</v>
      </c>
      <c r="G18" s="347">
        <f t="shared" si="1"/>
        <v>93.181818181818173</v>
      </c>
    </row>
    <row r="19" spans="1:9" x14ac:dyDescent="0.2">
      <c r="A19"/>
      <c r="B19" s="126" t="s">
        <v>312</v>
      </c>
      <c r="C19" s="341" t="s">
        <v>423</v>
      </c>
      <c r="D19" s="340">
        <v>192</v>
      </c>
      <c r="E19" s="340">
        <v>192</v>
      </c>
      <c r="F19" s="340">
        <v>187</v>
      </c>
      <c r="G19" s="118">
        <f t="shared" si="1"/>
        <v>97.395833333333343</v>
      </c>
    </row>
    <row r="20" spans="1:9" x14ac:dyDescent="0.2">
      <c r="A20"/>
      <c r="B20" s="126" t="s">
        <v>312</v>
      </c>
      <c r="C20" s="341" t="s">
        <v>425</v>
      </c>
      <c r="D20" s="340">
        <v>535</v>
      </c>
      <c r="E20" s="340">
        <v>535</v>
      </c>
      <c r="F20" s="340">
        <v>491</v>
      </c>
      <c r="G20" s="118">
        <f t="shared" si="1"/>
        <v>91.775700934579447</v>
      </c>
    </row>
    <row r="21" spans="1:9" x14ac:dyDescent="0.2">
      <c r="A21"/>
      <c r="B21" s="126" t="s">
        <v>313</v>
      </c>
      <c r="C21" s="341" t="s">
        <v>426</v>
      </c>
      <c r="D21" s="340">
        <v>279</v>
      </c>
      <c r="E21" s="340">
        <v>240</v>
      </c>
      <c r="F21" s="340">
        <v>201</v>
      </c>
      <c r="G21" s="118">
        <f t="shared" si="1"/>
        <v>83.75</v>
      </c>
    </row>
    <row r="22" spans="1:9" x14ac:dyDescent="0.2">
      <c r="A22"/>
      <c r="B22" s="126" t="s">
        <v>358</v>
      </c>
      <c r="C22" s="341" t="s">
        <v>425</v>
      </c>
      <c r="D22" s="340">
        <v>28</v>
      </c>
      <c r="E22" s="340">
        <v>28</v>
      </c>
      <c r="F22" s="340">
        <v>21</v>
      </c>
      <c r="G22" s="118">
        <f t="shared" si="1"/>
        <v>75</v>
      </c>
    </row>
    <row r="23" spans="1:9" x14ac:dyDescent="0.2">
      <c r="A23"/>
      <c r="B23" s="126" t="s">
        <v>314</v>
      </c>
      <c r="C23" s="341" t="s">
        <v>427</v>
      </c>
      <c r="D23" s="340">
        <v>116</v>
      </c>
      <c r="E23" s="340">
        <v>116</v>
      </c>
      <c r="F23" s="340">
        <v>125</v>
      </c>
      <c r="G23" s="118">
        <f t="shared" si="1"/>
        <v>107.75862068965519</v>
      </c>
    </row>
    <row r="24" spans="1:9" x14ac:dyDescent="0.2">
      <c r="A24"/>
      <c r="B24" s="126" t="s">
        <v>314</v>
      </c>
      <c r="C24" s="341" t="s">
        <v>423</v>
      </c>
      <c r="D24" s="340">
        <v>62</v>
      </c>
      <c r="E24" s="340">
        <v>62</v>
      </c>
      <c r="F24" s="340">
        <v>105</v>
      </c>
      <c r="G24" s="118">
        <f t="shared" si="1"/>
        <v>169.35483870967744</v>
      </c>
    </row>
    <row r="25" spans="1:9" x14ac:dyDescent="0.2">
      <c r="A25"/>
      <c r="B25" s="126" t="s">
        <v>339</v>
      </c>
      <c r="C25" s="341" t="s">
        <v>428</v>
      </c>
      <c r="D25" s="340">
        <v>80</v>
      </c>
      <c r="E25" s="340">
        <v>80</v>
      </c>
      <c r="F25" s="340">
        <v>93</v>
      </c>
      <c r="G25" s="118">
        <f t="shared" si="1"/>
        <v>116.25000000000001</v>
      </c>
    </row>
    <row r="26" spans="1:9" x14ac:dyDescent="0.2">
      <c r="A26"/>
      <c r="B26" s="126" t="s">
        <v>339</v>
      </c>
      <c r="C26" s="341" t="s">
        <v>429</v>
      </c>
      <c r="D26" s="340">
        <v>48</v>
      </c>
      <c r="E26" s="340">
        <v>48</v>
      </c>
      <c r="F26" s="340">
        <v>89</v>
      </c>
      <c r="G26" s="118">
        <f t="shared" si="1"/>
        <v>185.41666666666669</v>
      </c>
    </row>
    <row r="27" spans="1:9" x14ac:dyDescent="0.2">
      <c r="A27"/>
      <c r="B27" s="126" t="s">
        <v>339</v>
      </c>
      <c r="C27" s="341" t="s">
        <v>424</v>
      </c>
      <c r="D27" s="340">
        <v>43</v>
      </c>
      <c r="E27" s="340">
        <v>43</v>
      </c>
      <c r="F27" s="340">
        <v>40</v>
      </c>
      <c r="G27" s="118">
        <f t="shared" si="1"/>
        <v>93.023255813953483</v>
      </c>
    </row>
    <row r="28" spans="1:9" x14ac:dyDescent="0.2">
      <c r="A28"/>
      <c r="B28" s="126" t="s">
        <v>339</v>
      </c>
      <c r="C28" s="341" t="s">
        <v>430</v>
      </c>
      <c r="D28" s="340">
        <v>100</v>
      </c>
      <c r="E28" s="340">
        <v>100</v>
      </c>
      <c r="F28" s="340">
        <v>93</v>
      </c>
      <c r="G28" s="118">
        <f t="shared" si="1"/>
        <v>93</v>
      </c>
    </row>
    <row r="29" spans="1:9" x14ac:dyDescent="0.2">
      <c r="A29"/>
      <c r="B29" s="126" t="s">
        <v>315</v>
      </c>
      <c r="C29" s="341" t="s">
        <v>421</v>
      </c>
      <c r="D29" s="340">
        <v>61</v>
      </c>
      <c r="E29" s="340">
        <v>61</v>
      </c>
      <c r="F29" s="340">
        <v>43</v>
      </c>
      <c r="G29" s="118">
        <f t="shared" si="1"/>
        <v>70.491803278688522</v>
      </c>
    </row>
    <row r="30" spans="1:9" x14ac:dyDescent="0.2">
      <c r="A30"/>
      <c r="B30" s="126" t="s">
        <v>315</v>
      </c>
      <c r="C30" s="341" t="s">
        <v>427</v>
      </c>
      <c r="D30" s="340">
        <v>27</v>
      </c>
      <c r="E30" s="340">
        <v>27</v>
      </c>
      <c r="F30" s="340">
        <v>21</v>
      </c>
      <c r="G30" s="118">
        <f t="shared" si="1"/>
        <v>77.777777777777786</v>
      </c>
      <c r="H30" s="132"/>
      <c r="I30" s="132"/>
    </row>
    <row r="31" spans="1:9" x14ac:dyDescent="0.2">
      <c r="A31"/>
      <c r="B31" s="126" t="s">
        <v>359</v>
      </c>
      <c r="C31" s="341" t="s">
        <v>431</v>
      </c>
      <c r="D31" s="340">
        <v>60</v>
      </c>
      <c r="E31" s="340">
        <v>60</v>
      </c>
      <c r="F31" s="340">
        <v>55</v>
      </c>
      <c r="G31" s="118">
        <f t="shared" si="1"/>
        <v>91.666666666666657</v>
      </c>
      <c r="H31" s="132"/>
      <c r="I31" s="132"/>
    </row>
    <row r="32" spans="1:9" x14ac:dyDescent="0.2">
      <c r="A32"/>
      <c r="B32" s="126" t="s">
        <v>360</v>
      </c>
      <c r="C32" s="341" t="s">
        <v>422</v>
      </c>
      <c r="D32" s="340">
        <v>56</v>
      </c>
      <c r="E32" s="340">
        <v>56</v>
      </c>
      <c r="F32" s="340">
        <v>35</v>
      </c>
      <c r="G32" s="118">
        <f t="shared" si="1"/>
        <v>62.5</v>
      </c>
      <c r="H32" s="132"/>
      <c r="I32" s="132"/>
    </row>
    <row r="33" spans="1:7" x14ac:dyDescent="0.2">
      <c r="A33"/>
      <c r="B33" s="126" t="s">
        <v>360</v>
      </c>
      <c r="C33" s="341" t="s">
        <v>425</v>
      </c>
      <c r="D33" s="340">
        <v>233</v>
      </c>
      <c r="E33" s="340">
        <v>233</v>
      </c>
      <c r="F33" s="340">
        <v>184</v>
      </c>
      <c r="G33" s="118">
        <f t="shared" si="1"/>
        <v>78.969957081545061</v>
      </c>
    </row>
    <row r="34" spans="1:7" ht="13.5" x14ac:dyDescent="0.2">
      <c r="A34"/>
      <c r="B34" s="348" t="s">
        <v>316</v>
      </c>
      <c r="C34" s="349"/>
      <c r="D34" s="350">
        <v>2230</v>
      </c>
      <c r="E34" s="350">
        <v>2189</v>
      </c>
      <c r="F34" s="350">
        <v>2070</v>
      </c>
      <c r="G34" s="351">
        <f t="shared" si="1"/>
        <v>94.563727729556874</v>
      </c>
    </row>
    <row r="35" spans="1:7" ht="13.5" x14ac:dyDescent="0.2">
      <c r="A35"/>
      <c r="B35" s="348" t="s">
        <v>317</v>
      </c>
      <c r="C35" s="349"/>
      <c r="D35" s="350">
        <v>9369</v>
      </c>
      <c r="E35" s="350">
        <v>9328</v>
      </c>
      <c r="F35" s="350">
        <v>13678</v>
      </c>
      <c r="G35" s="351">
        <f t="shared" si="1"/>
        <v>146.63379073756434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 s="354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432</v>
      </c>
      <c r="G2" s="35"/>
    </row>
    <row r="3" spans="1:7" ht="15" x14ac:dyDescent="0.2">
      <c r="A3" s="38" t="s">
        <v>51</v>
      </c>
      <c r="B3" s="39" t="str">
        <f>couverture!D15</f>
        <v xml:space="preserve">1er novembre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8" t="s">
        <v>308</v>
      </c>
      <c r="C7" s="339" t="s">
        <v>433</v>
      </c>
      <c r="D7" s="342">
        <v>266</v>
      </c>
      <c r="E7" s="342">
        <v>266</v>
      </c>
      <c r="F7" s="342">
        <v>388</v>
      </c>
      <c r="G7" s="343">
        <f t="shared" ref="G7:G9" si="0">IF(E7=0,0,F7/E7*100)</f>
        <v>145.86466165413535</v>
      </c>
    </row>
    <row r="8" spans="1:7" x14ac:dyDescent="0.2">
      <c r="A8"/>
      <c r="B8" s="126" t="s">
        <v>308</v>
      </c>
      <c r="C8" s="341" t="s">
        <v>434</v>
      </c>
      <c r="D8" s="340">
        <v>254</v>
      </c>
      <c r="E8" s="340">
        <v>254</v>
      </c>
      <c r="F8" s="340">
        <v>367</v>
      </c>
      <c r="G8" s="118">
        <f t="shared" si="0"/>
        <v>144.48818897637796</v>
      </c>
    </row>
    <row r="9" spans="1:7" x14ac:dyDescent="0.2">
      <c r="A9"/>
      <c r="B9" s="126" t="s">
        <v>308</v>
      </c>
      <c r="C9" s="341" t="s">
        <v>435</v>
      </c>
      <c r="D9" s="340">
        <v>269</v>
      </c>
      <c r="E9" s="340">
        <v>269</v>
      </c>
      <c r="F9" s="340">
        <v>397</v>
      </c>
      <c r="G9" s="118">
        <f t="shared" si="0"/>
        <v>147.58364312267659</v>
      </c>
    </row>
    <row r="10" spans="1:7" x14ac:dyDescent="0.2">
      <c r="A10"/>
      <c r="B10" s="126" t="s">
        <v>308</v>
      </c>
      <c r="C10" s="341" t="s">
        <v>436</v>
      </c>
      <c r="D10" s="340">
        <v>46</v>
      </c>
      <c r="E10" s="340">
        <v>46</v>
      </c>
      <c r="F10" s="340">
        <v>42</v>
      </c>
      <c r="G10" s="118">
        <f t="shared" ref="G10:G43" si="1">IF(E10=0,0,F10/E10*100)</f>
        <v>91.304347826086953</v>
      </c>
    </row>
    <row r="11" spans="1:7" x14ac:dyDescent="0.2">
      <c r="A11"/>
      <c r="B11" s="126" t="s">
        <v>308</v>
      </c>
      <c r="C11" s="341" t="s">
        <v>437</v>
      </c>
      <c r="D11" s="340">
        <v>48</v>
      </c>
      <c r="E11" s="340">
        <v>48</v>
      </c>
      <c r="F11" s="340">
        <v>46</v>
      </c>
      <c r="G11" s="118">
        <f t="shared" si="1"/>
        <v>95.833333333333343</v>
      </c>
    </row>
    <row r="12" spans="1:7" x14ac:dyDescent="0.2">
      <c r="A12"/>
      <c r="B12" s="126" t="s">
        <v>308</v>
      </c>
      <c r="C12" s="341" t="s">
        <v>438</v>
      </c>
      <c r="D12" s="340">
        <v>162</v>
      </c>
      <c r="E12" s="340">
        <v>162</v>
      </c>
      <c r="F12" s="340">
        <v>281</v>
      </c>
      <c r="G12" s="118">
        <f t="shared" si="1"/>
        <v>173.45679012345678</v>
      </c>
    </row>
    <row r="13" spans="1:7" x14ac:dyDescent="0.2">
      <c r="A13"/>
      <c r="B13" s="126" t="s">
        <v>308</v>
      </c>
      <c r="C13" s="341" t="s">
        <v>439</v>
      </c>
      <c r="D13" s="340">
        <v>39</v>
      </c>
      <c r="E13" s="340">
        <v>39</v>
      </c>
      <c r="F13" s="340">
        <v>72</v>
      </c>
      <c r="G13" s="118">
        <f t="shared" si="1"/>
        <v>184.61538461538461</v>
      </c>
    </row>
    <row r="14" spans="1:7" x14ac:dyDescent="0.2">
      <c r="A14"/>
      <c r="B14" s="126" t="s">
        <v>308</v>
      </c>
      <c r="C14" s="341" t="s">
        <v>440</v>
      </c>
      <c r="D14" s="340">
        <v>39</v>
      </c>
      <c r="E14" s="340">
        <v>39</v>
      </c>
      <c r="F14" s="340">
        <v>72</v>
      </c>
      <c r="G14" s="118">
        <f t="shared" si="1"/>
        <v>184.61538461538461</v>
      </c>
    </row>
    <row r="15" spans="1:7" x14ac:dyDescent="0.2">
      <c r="A15"/>
      <c r="B15" s="126" t="s">
        <v>308</v>
      </c>
      <c r="C15" s="341" t="s">
        <v>441</v>
      </c>
      <c r="D15" s="340">
        <v>71</v>
      </c>
      <c r="E15" s="340">
        <v>56</v>
      </c>
      <c r="F15" s="340">
        <v>109</v>
      </c>
      <c r="G15" s="118">
        <f t="shared" si="1"/>
        <v>194.64285714285714</v>
      </c>
    </row>
    <row r="16" spans="1:7" x14ac:dyDescent="0.2">
      <c r="A16"/>
      <c r="B16" s="126" t="s">
        <v>308</v>
      </c>
      <c r="C16" s="341" t="s">
        <v>442</v>
      </c>
      <c r="D16" s="340">
        <v>399</v>
      </c>
      <c r="E16" s="340">
        <v>399</v>
      </c>
      <c r="F16" s="340">
        <v>529</v>
      </c>
      <c r="G16" s="118">
        <f t="shared" si="1"/>
        <v>132.58145363408522</v>
      </c>
    </row>
    <row r="17" spans="1:7" x14ac:dyDescent="0.2">
      <c r="A17"/>
      <c r="B17" s="126" t="s">
        <v>308</v>
      </c>
      <c r="C17" s="341" t="s">
        <v>443</v>
      </c>
      <c r="D17" s="340">
        <v>649</v>
      </c>
      <c r="E17" s="340">
        <v>649</v>
      </c>
      <c r="F17" s="340">
        <v>565</v>
      </c>
      <c r="G17" s="118">
        <f t="shared" si="1"/>
        <v>87.057010785824346</v>
      </c>
    </row>
    <row r="18" spans="1:7" x14ac:dyDescent="0.2">
      <c r="A18"/>
      <c r="B18" s="126" t="s">
        <v>308</v>
      </c>
      <c r="C18" s="341" t="s">
        <v>444</v>
      </c>
      <c r="D18" s="340">
        <v>92</v>
      </c>
      <c r="E18" s="340">
        <v>92</v>
      </c>
      <c r="F18" s="340">
        <v>113</v>
      </c>
      <c r="G18" s="118">
        <f t="shared" si="1"/>
        <v>122.82608695652173</v>
      </c>
    </row>
    <row r="19" spans="1:7" x14ac:dyDescent="0.2">
      <c r="A19"/>
      <c r="B19" s="126" t="s">
        <v>308</v>
      </c>
      <c r="C19" s="341" t="s">
        <v>445</v>
      </c>
      <c r="D19" s="340">
        <v>85</v>
      </c>
      <c r="E19" s="340">
        <v>85</v>
      </c>
      <c r="F19" s="340">
        <v>127</v>
      </c>
      <c r="G19" s="118">
        <f t="shared" si="1"/>
        <v>149.41176470588235</v>
      </c>
    </row>
    <row r="20" spans="1:7" x14ac:dyDescent="0.2">
      <c r="A20"/>
      <c r="B20" s="126" t="s">
        <v>308</v>
      </c>
      <c r="C20" s="341" t="s">
        <v>446</v>
      </c>
      <c r="D20" s="340">
        <v>52</v>
      </c>
      <c r="E20" s="340">
        <v>52</v>
      </c>
      <c r="F20" s="340">
        <v>77</v>
      </c>
      <c r="G20" s="118">
        <f t="shared" si="1"/>
        <v>148.07692307692309</v>
      </c>
    </row>
    <row r="21" spans="1:7" x14ac:dyDescent="0.2">
      <c r="A21"/>
      <c r="B21" s="126" t="s">
        <v>309</v>
      </c>
      <c r="C21" s="341" t="s">
        <v>435</v>
      </c>
      <c r="D21" s="340">
        <v>6</v>
      </c>
      <c r="E21" s="340">
        <v>6</v>
      </c>
      <c r="F21" s="340">
        <v>1</v>
      </c>
      <c r="G21" s="118">
        <f t="shared" si="1"/>
        <v>16.666666666666664</v>
      </c>
    </row>
    <row r="22" spans="1:7" x14ac:dyDescent="0.2">
      <c r="A22"/>
      <c r="B22" s="126" t="s">
        <v>309</v>
      </c>
      <c r="C22" s="341" t="s">
        <v>447</v>
      </c>
      <c r="D22" s="340">
        <v>298</v>
      </c>
      <c r="E22" s="340">
        <v>297</v>
      </c>
      <c r="F22" s="340">
        <v>298</v>
      </c>
      <c r="G22" s="118">
        <f t="shared" si="1"/>
        <v>100.33670033670035</v>
      </c>
    </row>
    <row r="23" spans="1:7" x14ac:dyDescent="0.2">
      <c r="A23"/>
      <c r="B23" s="126" t="s">
        <v>309</v>
      </c>
      <c r="C23" s="341" t="s">
        <v>448</v>
      </c>
      <c r="D23" s="340">
        <v>187</v>
      </c>
      <c r="E23" s="340">
        <v>187</v>
      </c>
      <c r="F23" s="340">
        <v>252</v>
      </c>
      <c r="G23" s="118">
        <f t="shared" si="1"/>
        <v>134.75935828877004</v>
      </c>
    </row>
    <row r="24" spans="1:7" x14ac:dyDescent="0.2">
      <c r="A24"/>
      <c r="B24" s="126" t="s">
        <v>309</v>
      </c>
      <c r="C24" s="341" t="s">
        <v>449</v>
      </c>
      <c r="D24" s="340">
        <v>570</v>
      </c>
      <c r="E24" s="340">
        <v>570</v>
      </c>
      <c r="F24" s="340">
        <v>693</v>
      </c>
      <c r="G24" s="118">
        <f t="shared" si="1"/>
        <v>121.57894736842105</v>
      </c>
    </row>
    <row r="25" spans="1:7" x14ac:dyDescent="0.2">
      <c r="A25"/>
      <c r="B25" s="126" t="s">
        <v>309</v>
      </c>
      <c r="C25" s="341" t="s">
        <v>108</v>
      </c>
      <c r="D25" s="340">
        <v>57</v>
      </c>
      <c r="E25" s="340">
        <v>57</v>
      </c>
      <c r="F25" s="340">
        <v>49</v>
      </c>
      <c r="G25" s="118">
        <f t="shared" si="1"/>
        <v>85.964912280701753</v>
      </c>
    </row>
    <row r="26" spans="1:7" x14ac:dyDescent="0.2">
      <c r="A26"/>
      <c r="B26" s="126" t="s">
        <v>309</v>
      </c>
      <c r="C26" s="341" t="s">
        <v>450</v>
      </c>
      <c r="D26" s="340">
        <v>477</v>
      </c>
      <c r="E26" s="340">
        <v>477</v>
      </c>
      <c r="F26" s="340">
        <v>671</v>
      </c>
      <c r="G26" s="118">
        <f t="shared" si="1"/>
        <v>140.67085953878407</v>
      </c>
    </row>
    <row r="27" spans="1:7" ht="13.5" x14ac:dyDescent="0.2">
      <c r="A27"/>
      <c r="B27" s="348" t="s">
        <v>310</v>
      </c>
      <c r="C27" s="349"/>
      <c r="D27" s="350">
        <v>4066</v>
      </c>
      <c r="E27" s="350">
        <v>4050</v>
      </c>
      <c r="F27" s="350">
        <v>5149</v>
      </c>
      <c r="G27" s="351">
        <f t="shared" si="1"/>
        <v>127.13580246913581</v>
      </c>
    </row>
    <row r="28" spans="1:7" x14ac:dyDescent="0.2">
      <c r="A28"/>
      <c r="B28" s="344" t="s">
        <v>311</v>
      </c>
      <c r="C28" s="345" t="s">
        <v>451</v>
      </c>
      <c r="D28" s="346">
        <v>638</v>
      </c>
      <c r="E28" s="346">
        <v>638</v>
      </c>
      <c r="F28" s="346">
        <v>566</v>
      </c>
      <c r="G28" s="347">
        <f t="shared" si="1"/>
        <v>88.714733542319749</v>
      </c>
    </row>
    <row r="29" spans="1:7" x14ac:dyDescent="0.2">
      <c r="A29"/>
      <c r="B29" s="126" t="s">
        <v>311</v>
      </c>
      <c r="C29" s="341" t="s">
        <v>452</v>
      </c>
      <c r="D29" s="340">
        <v>819</v>
      </c>
      <c r="E29" s="340">
        <v>780</v>
      </c>
      <c r="F29" s="340">
        <v>776</v>
      </c>
      <c r="G29" s="118">
        <f t="shared" si="1"/>
        <v>99.487179487179489</v>
      </c>
    </row>
    <row r="30" spans="1:7" x14ac:dyDescent="0.2">
      <c r="A30"/>
      <c r="B30" s="126" t="s">
        <v>312</v>
      </c>
      <c r="C30" s="341" t="s">
        <v>435</v>
      </c>
      <c r="D30" s="340">
        <v>434</v>
      </c>
      <c r="E30" s="340">
        <v>425</v>
      </c>
      <c r="F30" s="340">
        <v>369</v>
      </c>
      <c r="G30" s="118">
        <f t="shared" si="1"/>
        <v>86.82352941176471</v>
      </c>
    </row>
    <row r="31" spans="1:7" x14ac:dyDescent="0.2">
      <c r="A31"/>
      <c r="B31" s="126" t="s">
        <v>312</v>
      </c>
      <c r="C31" s="341" t="s">
        <v>447</v>
      </c>
      <c r="D31" s="340">
        <v>392</v>
      </c>
      <c r="E31" s="340">
        <v>391</v>
      </c>
      <c r="F31" s="340">
        <v>326</v>
      </c>
      <c r="G31" s="118">
        <f t="shared" si="1"/>
        <v>83.375959079283888</v>
      </c>
    </row>
    <row r="32" spans="1:7" x14ac:dyDescent="0.2">
      <c r="A32"/>
      <c r="B32" s="126" t="s">
        <v>312</v>
      </c>
      <c r="C32" s="341" t="s">
        <v>448</v>
      </c>
      <c r="D32" s="340">
        <v>40</v>
      </c>
      <c r="E32" s="340">
        <v>40</v>
      </c>
      <c r="F32" s="340">
        <v>37</v>
      </c>
      <c r="G32" s="118">
        <f t="shared" si="1"/>
        <v>92.5</v>
      </c>
    </row>
    <row r="33" spans="1:8" x14ac:dyDescent="0.2">
      <c r="A33"/>
      <c r="B33" s="126" t="s">
        <v>312</v>
      </c>
      <c r="C33" s="341" t="s">
        <v>449</v>
      </c>
      <c r="D33" s="340">
        <v>510</v>
      </c>
      <c r="E33" s="340">
        <v>510</v>
      </c>
      <c r="F33" s="340">
        <v>469</v>
      </c>
      <c r="G33" s="118">
        <f t="shared" si="1"/>
        <v>91.960784313725483</v>
      </c>
    </row>
    <row r="34" spans="1:8" x14ac:dyDescent="0.2">
      <c r="A34"/>
      <c r="B34" s="126" t="s">
        <v>312</v>
      </c>
      <c r="C34" s="341" t="s">
        <v>108</v>
      </c>
      <c r="D34" s="340">
        <v>231</v>
      </c>
      <c r="E34" s="340">
        <v>231</v>
      </c>
      <c r="F34" s="340">
        <v>168</v>
      </c>
      <c r="G34" s="118">
        <f t="shared" si="1"/>
        <v>72.727272727272734</v>
      </c>
    </row>
    <row r="35" spans="1:8" s="140" customFormat="1" x14ac:dyDescent="0.2">
      <c r="A35"/>
      <c r="B35" s="126" t="s">
        <v>312</v>
      </c>
      <c r="C35" s="341" t="s">
        <v>450</v>
      </c>
      <c r="D35" s="340">
        <v>209</v>
      </c>
      <c r="E35" s="340">
        <v>209</v>
      </c>
      <c r="F35" s="340">
        <v>198</v>
      </c>
      <c r="G35" s="118">
        <f t="shared" si="1"/>
        <v>94.73684210526315</v>
      </c>
    </row>
    <row r="36" spans="1:8" s="140" customFormat="1" x14ac:dyDescent="0.2">
      <c r="A36"/>
      <c r="B36" s="126" t="s">
        <v>358</v>
      </c>
      <c r="C36" s="341" t="s">
        <v>453</v>
      </c>
      <c r="D36" s="340">
        <v>195</v>
      </c>
      <c r="E36" s="340">
        <v>195</v>
      </c>
      <c r="F36" s="340">
        <v>106</v>
      </c>
      <c r="G36" s="118">
        <f t="shared" si="1"/>
        <v>54.358974358974358</v>
      </c>
    </row>
    <row r="37" spans="1:8" x14ac:dyDescent="0.2">
      <c r="A37"/>
      <c r="B37" s="126" t="s">
        <v>314</v>
      </c>
      <c r="C37" s="341" t="s">
        <v>453</v>
      </c>
      <c r="D37" s="340">
        <v>45</v>
      </c>
      <c r="E37" s="340">
        <v>45</v>
      </c>
      <c r="F37" s="340">
        <v>9</v>
      </c>
      <c r="G37" s="118">
        <f t="shared" si="1"/>
        <v>20</v>
      </c>
    </row>
    <row r="38" spans="1:8" x14ac:dyDescent="0.2">
      <c r="A38"/>
      <c r="B38" s="126" t="s">
        <v>315</v>
      </c>
      <c r="C38" s="341" t="s">
        <v>435</v>
      </c>
      <c r="D38" s="340">
        <v>50</v>
      </c>
      <c r="E38" s="340">
        <v>50</v>
      </c>
      <c r="F38" s="340">
        <v>16</v>
      </c>
      <c r="G38" s="118">
        <f t="shared" si="1"/>
        <v>32</v>
      </c>
    </row>
    <row r="39" spans="1:8" x14ac:dyDescent="0.2">
      <c r="A39"/>
      <c r="B39" s="126" t="s">
        <v>315</v>
      </c>
      <c r="C39" s="341" t="s">
        <v>449</v>
      </c>
      <c r="D39" s="340">
        <v>36</v>
      </c>
      <c r="E39" s="340">
        <v>36</v>
      </c>
      <c r="F39" s="340">
        <v>16</v>
      </c>
      <c r="G39" s="118">
        <f t="shared" si="1"/>
        <v>44.444444444444443</v>
      </c>
    </row>
    <row r="40" spans="1:8" x14ac:dyDescent="0.2">
      <c r="A40"/>
      <c r="B40" s="126" t="s">
        <v>315</v>
      </c>
      <c r="C40" s="341" t="s">
        <v>450</v>
      </c>
      <c r="D40" s="340">
        <v>26</v>
      </c>
      <c r="E40" s="340">
        <v>26</v>
      </c>
      <c r="F40" s="340">
        <v>16</v>
      </c>
      <c r="G40" s="118">
        <f t="shared" si="1"/>
        <v>61.53846153846154</v>
      </c>
    </row>
    <row r="41" spans="1:8" x14ac:dyDescent="0.2">
      <c r="A41"/>
      <c r="B41" s="126" t="s">
        <v>359</v>
      </c>
      <c r="C41" s="341" t="s">
        <v>454</v>
      </c>
      <c r="D41" s="340">
        <v>59</v>
      </c>
      <c r="E41" s="340">
        <v>55</v>
      </c>
      <c r="F41" s="340">
        <v>42</v>
      </c>
      <c r="G41" s="118">
        <f t="shared" si="1"/>
        <v>76.363636363636374</v>
      </c>
    </row>
    <row r="42" spans="1:8" ht="13.5" x14ac:dyDescent="0.2">
      <c r="A42"/>
      <c r="B42" s="348" t="s">
        <v>316</v>
      </c>
      <c r="C42" s="349"/>
      <c r="D42" s="350">
        <v>3684</v>
      </c>
      <c r="E42" s="350">
        <v>3631</v>
      </c>
      <c r="F42" s="350">
        <v>3114</v>
      </c>
      <c r="G42" s="351">
        <f t="shared" si="1"/>
        <v>85.761498209859539</v>
      </c>
      <c r="H42" s="669"/>
    </row>
    <row r="43" spans="1:8" ht="13.5" x14ac:dyDescent="0.2">
      <c r="A43"/>
      <c r="B43" s="348" t="s">
        <v>317</v>
      </c>
      <c r="C43" s="349"/>
      <c r="D43" s="350">
        <v>7750</v>
      </c>
      <c r="E43" s="350">
        <v>7681</v>
      </c>
      <c r="F43" s="350">
        <v>8263</v>
      </c>
      <c r="G43" s="351">
        <f t="shared" si="1"/>
        <v>107.57713839343836</v>
      </c>
      <c r="H43" s="354"/>
    </row>
    <row r="44" spans="1:8" x14ac:dyDescent="0.2">
      <c r="A44"/>
      <c r="B44" s="352" t="s">
        <v>84</v>
      </c>
      <c r="C44" s="353"/>
      <c r="D44" s="353"/>
      <c r="E44" s="353"/>
      <c r="F44" s="353"/>
      <c r="G44" s="353"/>
    </row>
    <row r="45" spans="1:8" x14ac:dyDescent="0.2">
      <c r="A45"/>
      <c r="B45" s="354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704416666666666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456</v>
      </c>
      <c r="D9" s="342">
        <v>80</v>
      </c>
      <c r="E9" s="342">
        <v>80</v>
      </c>
      <c r="F9" s="342">
        <v>98</v>
      </c>
      <c r="G9" s="343">
        <f t="shared" ref="G9" si="0">IF(E9=0,0,F9/E9*100)</f>
        <v>122.50000000000001</v>
      </c>
    </row>
    <row r="10" spans="1:7" x14ac:dyDescent="0.2">
      <c r="A10"/>
      <c r="B10" s="126" t="s">
        <v>308</v>
      </c>
      <c r="C10" s="341" t="s">
        <v>457</v>
      </c>
      <c r="D10" s="340">
        <v>313</v>
      </c>
      <c r="E10" s="340">
        <v>313</v>
      </c>
      <c r="F10" s="340">
        <v>338</v>
      </c>
      <c r="G10" s="118">
        <f t="shared" ref="G10:G37" si="1">IF(E10=0,0,F10/E10*100)</f>
        <v>107.98722044728434</v>
      </c>
    </row>
    <row r="11" spans="1:7" x14ac:dyDescent="0.2">
      <c r="A11"/>
      <c r="B11" s="126" t="s">
        <v>308</v>
      </c>
      <c r="C11" s="341" t="s">
        <v>458</v>
      </c>
      <c r="D11" s="340">
        <v>59</v>
      </c>
      <c r="E11" s="340">
        <v>59</v>
      </c>
      <c r="F11" s="340">
        <v>62</v>
      </c>
      <c r="G11" s="118">
        <f t="shared" si="1"/>
        <v>105.08474576271188</v>
      </c>
    </row>
    <row r="12" spans="1:7" x14ac:dyDescent="0.2">
      <c r="A12"/>
      <c r="B12" s="126" t="s">
        <v>308</v>
      </c>
      <c r="C12" s="341" t="s">
        <v>459</v>
      </c>
      <c r="D12" s="340">
        <v>78</v>
      </c>
      <c r="E12" s="340">
        <v>78</v>
      </c>
      <c r="F12" s="340">
        <v>97</v>
      </c>
      <c r="G12" s="118">
        <f t="shared" si="1"/>
        <v>124.35897435897436</v>
      </c>
    </row>
    <row r="13" spans="1:7" x14ac:dyDescent="0.2">
      <c r="A13"/>
      <c r="B13" s="126" t="s">
        <v>308</v>
      </c>
      <c r="C13" s="341" t="s">
        <v>460</v>
      </c>
      <c r="D13" s="340">
        <v>120</v>
      </c>
      <c r="E13" s="340">
        <v>86</v>
      </c>
      <c r="F13" s="340">
        <v>93</v>
      </c>
      <c r="G13" s="118">
        <f t="shared" si="1"/>
        <v>108.13953488372093</v>
      </c>
    </row>
    <row r="14" spans="1:7" x14ac:dyDescent="0.2">
      <c r="A14"/>
      <c r="B14" s="126" t="s">
        <v>308</v>
      </c>
      <c r="C14" s="341" t="s">
        <v>461</v>
      </c>
      <c r="D14" s="340">
        <v>294</v>
      </c>
      <c r="E14" s="340">
        <v>294</v>
      </c>
      <c r="F14" s="340">
        <v>253</v>
      </c>
      <c r="G14" s="118">
        <f t="shared" si="1"/>
        <v>86.054421768707485</v>
      </c>
    </row>
    <row r="15" spans="1:7" x14ac:dyDescent="0.2">
      <c r="A15"/>
      <c r="B15" s="126" t="s">
        <v>308</v>
      </c>
      <c r="C15" s="341" t="s">
        <v>462</v>
      </c>
      <c r="D15" s="340">
        <v>277</v>
      </c>
      <c r="E15" s="340">
        <v>277</v>
      </c>
      <c r="F15" s="340">
        <v>458</v>
      </c>
      <c r="G15" s="118">
        <f t="shared" si="1"/>
        <v>165.34296028880865</v>
      </c>
    </row>
    <row r="16" spans="1:7" x14ac:dyDescent="0.2">
      <c r="A16"/>
      <c r="B16" s="126" t="s">
        <v>308</v>
      </c>
      <c r="C16" s="341" t="s">
        <v>463</v>
      </c>
      <c r="D16" s="340">
        <v>154</v>
      </c>
      <c r="E16" s="340">
        <v>154</v>
      </c>
      <c r="F16" s="340">
        <v>186</v>
      </c>
      <c r="G16" s="118">
        <f t="shared" si="1"/>
        <v>120.77922077922079</v>
      </c>
    </row>
    <row r="17" spans="1:7" x14ac:dyDescent="0.2">
      <c r="A17"/>
      <c r="B17" s="126" t="s">
        <v>308</v>
      </c>
      <c r="C17" s="341" t="s">
        <v>464</v>
      </c>
      <c r="D17" s="340">
        <v>71</v>
      </c>
      <c r="E17" s="340">
        <v>71</v>
      </c>
      <c r="F17" s="340">
        <v>118</v>
      </c>
      <c r="G17" s="118">
        <f t="shared" si="1"/>
        <v>166.19718309859155</v>
      </c>
    </row>
    <row r="18" spans="1:7" x14ac:dyDescent="0.2">
      <c r="A18"/>
      <c r="B18" s="126" t="s">
        <v>308</v>
      </c>
      <c r="C18" s="341" t="s">
        <v>109</v>
      </c>
      <c r="D18" s="340">
        <v>445</v>
      </c>
      <c r="E18" s="340">
        <v>445</v>
      </c>
      <c r="F18" s="340">
        <v>684</v>
      </c>
      <c r="G18" s="118">
        <f t="shared" si="1"/>
        <v>153.70786516853931</v>
      </c>
    </row>
    <row r="19" spans="1:7" x14ac:dyDescent="0.2">
      <c r="A19"/>
      <c r="B19" s="126" t="s">
        <v>308</v>
      </c>
      <c r="C19" s="341" t="s">
        <v>465</v>
      </c>
      <c r="D19" s="340">
        <v>114</v>
      </c>
      <c r="E19" s="340">
        <v>102</v>
      </c>
      <c r="F19" s="340">
        <v>135</v>
      </c>
      <c r="G19" s="118">
        <f t="shared" si="1"/>
        <v>132.35294117647058</v>
      </c>
    </row>
    <row r="20" spans="1:7" x14ac:dyDescent="0.2">
      <c r="A20"/>
      <c r="B20" s="126" t="s">
        <v>309</v>
      </c>
      <c r="C20" s="341" t="s">
        <v>466</v>
      </c>
      <c r="D20" s="340">
        <v>403</v>
      </c>
      <c r="E20" s="340">
        <v>403</v>
      </c>
      <c r="F20" s="340">
        <v>657</v>
      </c>
      <c r="G20" s="118">
        <f t="shared" si="1"/>
        <v>163.0272952853598</v>
      </c>
    </row>
    <row r="21" spans="1:7" x14ac:dyDescent="0.2">
      <c r="A21"/>
      <c r="B21" s="126" t="s">
        <v>309</v>
      </c>
      <c r="C21" s="341" t="s">
        <v>467</v>
      </c>
      <c r="D21" s="340">
        <v>453</v>
      </c>
      <c r="E21" s="340">
        <v>453</v>
      </c>
      <c r="F21" s="340">
        <v>648</v>
      </c>
      <c r="G21" s="118">
        <f t="shared" si="1"/>
        <v>143.04635761589404</v>
      </c>
    </row>
    <row r="22" spans="1:7" ht="13.5" x14ac:dyDescent="0.2">
      <c r="A22"/>
      <c r="B22" s="348" t="s">
        <v>310</v>
      </c>
      <c r="C22" s="349"/>
      <c r="D22" s="350">
        <v>2861</v>
      </c>
      <c r="E22" s="350">
        <v>2815</v>
      </c>
      <c r="F22" s="350">
        <v>3827</v>
      </c>
      <c r="G22" s="351">
        <f t="shared" si="1"/>
        <v>135.95026642984013</v>
      </c>
    </row>
    <row r="23" spans="1:7" x14ac:dyDescent="0.2">
      <c r="A23"/>
      <c r="B23" s="344" t="s">
        <v>311</v>
      </c>
      <c r="C23" s="345" t="s">
        <v>468</v>
      </c>
      <c r="D23" s="346">
        <v>269</v>
      </c>
      <c r="E23" s="346">
        <v>269</v>
      </c>
      <c r="F23" s="346">
        <v>249</v>
      </c>
      <c r="G23" s="347">
        <f t="shared" si="1"/>
        <v>92.565055762081784</v>
      </c>
    </row>
    <row r="24" spans="1:7" x14ac:dyDescent="0.2">
      <c r="A24"/>
      <c r="B24" s="126" t="s">
        <v>311</v>
      </c>
      <c r="C24" s="341" t="s">
        <v>469</v>
      </c>
      <c r="D24" s="340">
        <v>343</v>
      </c>
      <c r="E24" s="340">
        <v>280</v>
      </c>
      <c r="F24" s="340">
        <v>275</v>
      </c>
      <c r="G24" s="118">
        <f t="shared" si="1"/>
        <v>98.214285714285708</v>
      </c>
    </row>
    <row r="25" spans="1:7" x14ac:dyDescent="0.2">
      <c r="A25"/>
      <c r="B25" s="126" t="s">
        <v>311</v>
      </c>
      <c r="C25" s="341" t="s">
        <v>470</v>
      </c>
      <c r="D25" s="340">
        <v>268</v>
      </c>
      <c r="E25" s="340">
        <v>263</v>
      </c>
      <c r="F25" s="340">
        <v>266</v>
      </c>
      <c r="G25" s="118">
        <f t="shared" si="1"/>
        <v>101.14068441064639</v>
      </c>
    </row>
    <row r="26" spans="1:7" x14ac:dyDescent="0.2">
      <c r="A26"/>
      <c r="B26" s="126" t="s">
        <v>311</v>
      </c>
      <c r="C26" s="341" t="s">
        <v>471</v>
      </c>
      <c r="D26" s="340">
        <v>400</v>
      </c>
      <c r="E26" s="340">
        <v>400</v>
      </c>
      <c r="F26" s="340">
        <v>343</v>
      </c>
      <c r="G26" s="118">
        <f t="shared" si="1"/>
        <v>85.75</v>
      </c>
    </row>
    <row r="27" spans="1:7" x14ac:dyDescent="0.2">
      <c r="A27"/>
      <c r="B27" s="126" t="s">
        <v>311</v>
      </c>
      <c r="C27" s="341" t="s">
        <v>472</v>
      </c>
      <c r="D27" s="340">
        <v>427</v>
      </c>
      <c r="E27" s="340">
        <v>427</v>
      </c>
      <c r="F27" s="340">
        <v>403</v>
      </c>
      <c r="G27" s="118">
        <f t="shared" si="1"/>
        <v>94.379391100702577</v>
      </c>
    </row>
    <row r="28" spans="1:7" x14ac:dyDescent="0.2">
      <c r="A28"/>
      <c r="B28" s="126" t="s">
        <v>311</v>
      </c>
      <c r="C28" s="341" t="s">
        <v>473</v>
      </c>
      <c r="D28" s="340">
        <v>606</v>
      </c>
      <c r="E28" s="340">
        <v>406</v>
      </c>
      <c r="F28" s="340">
        <v>373</v>
      </c>
      <c r="G28" s="118">
        <f t="shared" si="1"/>
        <v>91.871921182266021</v>
      </c>
    </row>
    <row r="29" spans="1:7" x14ac:dyDescent="0.2">
      <c r="A29"/>
      <c r="B29" s="126" t="s">
        <v>312</v>
      </c>
      <c r="C29" s="341" t="s">
        <v>467</v>
      </c>
      <c r="D29" s="340">
        <v>240</v>
      </c>
      <c r="E29" s="340">
        <v>240</v>
      </c>
      <c r="F29" s="340">
        <v>222</v>
      </c>
      <c r="G29" s="118">
        <f t="shared" si="1"/>
        <v>92.5</v>
      </c>
    </row>
    <row r="30" spans="1:7" x14ac:dyDescent="0.2">
      <c r="A30"/>
      <c r="B30" s="126" t="s">
        <v>313</v>
      </c>
      <c r="C30" s="341" t="s">
        <v>474</v>
      </c>
      <c r="D30" s="340">
        <v>91</v>
      </c>
      <c r="E30" s="340">
        <v>80</v>
      </c>
      <c r="F30" s="340">
        <v>70</v>
      </c>
      <c r="G30" s="118">
        <f t="shared" si="1"/>
        <v>87.5</v>
      </c>
    </row>
    <row r="31" spans="1:7" x14ac:dyDescent="0.2">
      <c r="A31"/>
      <c r="B31" s="126" t="s">
        <v>313</v>
      </c>
      <c r="C31" s="341" t="s">
        <v>475</v>
      </c>
      <c r="D31" s="340">
        <v>215</v>
      </c>
      <c r="E31" s="340">
        <v>200</v>
      </c>
      <c r="F31" s="340">
        <v>182</v>
      </c>
      <c r="G31" s="118">
        <f t="shared" si="1"/>
        <v>91</v>
      </c>
    </row>
    <row r="32" spans="1:7" x14ac:dyDescent="0.2">
      <c r="A32"/>
      <c r="B32" s="126" t="s">
        <v>314</v>
      </c>
      <c r="C32" s="341" t="s">
        <v>466</v>
      </c>
      <c r="D32" s="340">
        <v>77</v>
      </c>
      <c r="E32" s="340">
        <v>77</v>
      </c>
      <c r="F32" s="340">
        <v>42</v>
      </c>
      <c r="G32" s="118">
        <f t="shared" si="1"/>
        <v>54.54545454545454</v>
      </c>
    </row>
    <row r="33" spans="1:7" x14ac:dyDescent="0.2">
      <c r="A33"/>
      <c r="B33" s="126" t="s">
        <v>339</v>
      </c>
      <c r="C33" s="341" t="s">
        <v>476</v>
      </c>
      <c r="D33" s="340">
        <v>25</v>
      </c>
      <c r="E33" s="340">
        <v>25</v>
      </c>
      <c r="F33" s="340">
        <v>13</v>
      </c>
      <c r="G33" s="118">
        <f t="shared" si="1"/>
        <v>52</v>
      </c>
    </row>
    <row r="34" spans="1:7" x14ac:dyDescent="0.2">
      <c r="A34"/>
      <c r="B34" s="126" t="s">
        <v>339</v>
      </c>
      <c r="C34" s="341" t="s">
        <v>477</v>
      </c>
      <c r="D34" s="340">
        <v>52</v>
      </c>
      <c r="E34" s="340">
        <v>52</v>
      </c>
      <c r="F34" s="340">
        <v>39</v>
      </c>
      <c r="G34" s="118">
        <f t="shared" si="1"/>
        <v>75</v>
      </c>
    </row>
    <row r="35" spans="1:7" x14ac:dyDescent="0.2">
      <c r="A35"/>
      <c r="B35" s="126" t="s">
        <v>339</v>
      </c>
      <c r="C35" s="341" t="s">
        <v>478</v>
      </c>
      <c r="D35" s="340">
        <v>53</v>
      </c>
      <c r="E35" s="340">
        <v>53</v>
      </c>
      <c r="F35" s="340">
        <v>34</v>
      </c>
      <c r="G35" s="118">
        <f t="shared" si="1"/>
        <v>64.15094339622641</v>
      </c>
    </row>
    <row r="36" spans="1:7" ht="13.5" x14ac:dyDescent="0.2">
      <c r="A36"/>
      <c r="B36" s="348" t="s">
        <v>316</v>
      </c>
      <c r="C36" s="349"/>
      <c r="D36" s="350">
        <v>3066</v>
      </c>
      <c r="E36" s="350">
        <v>2772</v>
      </c>
      <c r="F36" s="350">
        <v>2511</v>
      </c>
      <c r="G36" s="351">
        <f t="shared" si="1"/>
        <v>90.584415584415595</v>
      </c>
    </row>
    <row r="37" spans="1:7" ht="13.5" x14ac:dyDescent="0.2">
      <c r="A37"/>
      <c r="B37" s="348" t="s">
        <v>317</v>
      </c>
      <c r="C37" s="349"/>
      <c r="D37" s="350">
        <v>5927</v>
      </c>
      <c r="E37" s="350">
        <v>5587</v>
      </c>
      <c r="F37" s="350">
        <v>6338</v>
      </c>
      <c r="G37" s="351">
        <f t="shared" si="1"/>
        <v>113.44191873993199</v>
      </c>
    </row>
    <row r="38" spans="1:7" s="140" customFormat="1" x14ac:dyDescent="0.2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480</v>
      </c>
      <c r="D9" s="342">
        <v>105</v>
      </c>
      <c r="E9" s="342">
        <v>105</v>
      </c>
      <c r="F9" s="342">
        <v>173</v>
      </c>
      <c r="G9" s="343">
        <f t="shared" ref="G9" si="0">IF(E9=0,0,F9/E9*100)</f>
        <v>164.76190476190476</v>
      </c>
    </row>
    <row r="10" spans="1:7" x14ac:dyDescent="0.2">
      <c r="A10"/>
      <c r="B10" s="126" t="s">
        <v>308</v>
      </c>
      <c r="C10" s="341" t="s">
        <v>481</v>
      </c>
      <c r="D10" s="340">
        <v>64</v>
      </c>
      <c r="E10" s="340">
        <v>64</v>
      </c>
      <c r="F10" s="340">
        <v>136</v>
      </c>
      <c r="G10" s="118">
        <f t="shared" ref="G10:G32" si="1">IF(E10=0,0,F10/E10*100)</f>
        <v>212.5</v>
      </c>
    </row>
    <row r="11" spans="1:7" x14ac:dyDescent="0.2">
      <c r="A11"/>
      <c r="B11" s="126" t="s">
        <v>308</v>
      </c>
      <c r="C11" s="341" t="s">
        <v>482</v>
      </c>
      <c r="D11" s="340">
        <v>67</v>
      </c>
      <c r="E11" s="340">
        <v>65</v>
      </c>
      <c r="F11" s="340">
        <v>101</v>
      </c>
      <c r="G11" s="118">
        <f t="shared" si="1"/>
        <v>155.38461538461539</v>
      </c>
    </row>
    <row r="12" spans="1:7" x14ac:dyDescent="0.2">
      <c r="A12"/>
      <c r="B12" s="126" t="s">
        <v>308</v>
      </c>
      <c r="C12" s="341" t="s">
        <v>483</v>
      </c>
      <c r="D12" s="340">
        <v>49</v>
      </c>
      <c r="E12" s="340">
        <v>49</v>
      </c>
      <c r="F12" s="340">
        <v>63</v>
      </c>
      <c r="G12" s="118">
        <f t="shared" si="1"/>
        <v>128.57142857142858</v>
      </c>
    </row>
    <row r="13" spans="1:7" x14ac:dyDescent="0.2">
      <c r="A13"/>
      <c r="B13" s="126" t="s">
        <v>308</v>
      </c>
      <c r="C13" s="341" t="s">
        <v>484</v>
      </c>
      <c r="D13" s="340">
        <v>144</v>
      </c>
      <c r="E13" s="340">
        <v>144</v>
      </c>
      <c r="F13" s="340">
        <v>230</v>
      </c>
      <c r="G13" s="118">
        <f t="shared" si="1"/>
        <v>159.72222222222223</v>
      </c>
    </row>
    <row r="14" spans="1:7" x14ac:dyDescent="0.2">
      <c r="A14"/>
      <c r="B14" s="126" t="s">
        <v>308</v>
      </c>
      <c r="C14" s="341" t="s">
        <v>485</v>
      </c>
      <c r="D14" s="340">
        <v>200</v>
      </c>
      <c r="E14" s="340">
        <v>200</v>
      </c>
      <c r="F14" s="340">
        <v>410</v>
      </c>
      <c r="G14" s="118">
        <f t="shared" si="1"/>
        <v>204.99999999999997</v>
      </c>
    </row>
    <row r="15" spans="1:7" x14ac:dyDescent="0.2">
      <c r="A15"/>
      <c r="B15" s="126" t="s">
        <v>308</v>
      </c>
      <c r="C15" s="341" t="s">
        <v>486</v>
      </c>
      <c r="D15" s="340">
        <v>99</v>
      </c>
      <c r="E15" s="340">
        <v>99</v>
      </c>
      <c r="F15" s="340">
        <v>140</v>
      </c>
      <c r="G15" s="118">
        <f t="shared" si="1"/>
        <v>141.41414141414143</v>
      </c>
    </row>
    <row r="16" spans="1:7" x14ac:dyDescent="0.2">
      <c r="A16"/>
      <c r="B16" s="126" t="s">
        <v>308</v>
      </c>
      <c r="C16" s="341" t="s">
        <v>487</v>
      </c>
      <c r="D16" s="340">
        <v>72</v>
      </c>
      <c r="E16" s="340">
        <v>72</v>
      </c>
      <c r="F16" s="340">
        <v>116</v>
      </c>
      <c r="G16" s="118">
        <f t="shared" si="1"/>
        <v>161.11111111111111</v>
      </c>
    </row>
    <row r="17" spans="1:7" x14ac:dyDescent="0.2">
      <c r="A17"/>
      <c r="B17" s="126" t="s">
        <v>309</v>
      </c>
      <c r="C17" s="341" t="s">
        <v>488</v>
      </c>
      <c r="D17" s="340">
        <v>389</v>
      </c>
      <c r="E17" s="340">
        <v>389</v>
      </c>
      <c r="F17" s="340">
        <v>629</v>
      </c>
      <c r="G17" s="118">
        <f t="shared" si="1"/>
        <v>161.6966580976864</v>
      </c>
    </row>
    <row r="18" spans="1:7" x14ac:dyDescent="0.2">
      <c r="A18"/>
      <c r="B18" s="126" t="s">
        <v>309</v>
      </c>
      <c r="C18" s="341" t="s">
        <v>489</v>
      </c>
      <c r="D18" s="340">
        <v>196</v>
      </c>
      <c r="E18" s="340">
        <v>196</v>
      </c>
      <c r="F18" s="340">
        <v>383</v>
      </c>
      <c r="G18" s="118">
        <f t="shared" si="1"/>
        <v>195.40816326530611</v>
      </c>
    </row>
    <row r="19" spans="1:7" x14ac:dyDescent="0.2">
      <c r="A19"/>
      <c r="B19" s="126" t="s">
        <v>309</v>
      </c>
      <c r="C19" s="341" t="s">
        <v>490</v>
      </c>
      <c r="D19" s="340">
        <v>655</v>
      </c>
      <c r="E19" s="340">
        <v>655</v>
      </c>
      <c r="F19" s="340">
        <v>1161</v>
      </c>
      <c r="G19" s="118">
        <f t="shared" si="1"/>
        <v>177.25190839694656</v>
      </c>
    </row>
    <row r="20" spans="1:7" x14ac:dyDescent="0.2">
      <c r="A20"/>
      <c r="B20" s="126" t="s">
        <v>309</v>
      </c>
      <c r="C20" s="341" t="s">
        <v>491</v>
      </c>
      <c r="D20" s="340">
        <v>599</v>
      </c>
      <c r="E20" s="340">
        <v>599</v>
      </c>
      <c r="F20" s="340">
        <v>828</v>
      </c>
      <c r="G20" s="118">
        <f t="shared" si="1"/>
        <v>138.23038397328881</v>
      </c>
    </row>
    <row r="21" spans="1:7" ht="13.5" x14ac:dyDescent="0.2">
      <c r="A21"/>
      <c r="B21" s="348" t="s">
        <v>310</v>
      </c>
      <c r="C21" s="349"/>
      <c r="D21" s="350">
        <v>2639</v>
      </c>
      <c r="E21" s="350">
        <v>2637</v>
      </c>
      <c r="F21" s="350">
        <v>4370</v>
      </c>
      <c r="G21" s="351">
        <f t="shared" si="1"/>
        <v>165.71861964353431</v>
      </c>
    </row>
    <row r="22" spans="1:7" x14ac:dyDescent="0.2">
      <c r="A22"/>
      <c r="B22" s="344" t="s">
        <v>311</v>
      </c>
      <c r="C22" s="345" t="s">
        <v>492</v>
      </c>
      <c r="D22" s="346">
        <v>660</v>
      </c>
      <c r="E22" s="346">
        <v>623</v>
      </c>
      <c r="F22" s="346">
        <v>584</v>
      </c>
      <c r="G22" s="347">
        <f t="shared" si="1"/>
        <v>93.739967897271271</v>
      </c>
    </row>
    <row r="23" spans="1:7" x14ac:dyDescent="0.2">
      <c r="A23"/>
      <c r="B23" s="126" t="s">
        <v>311</v>
      </c>
      <c r="C23" s="341" t="s">
        <v>493</v>
      </c>
      <c r="D23" s="340">
        <v>102</v>
      </c>
      <c r="E23" s="340">
        <v>102</v>
      </c>
      <c r="F23" s="340">
        <v>82</v>
      </c>
      <c r="G23" s="118">
        <f t="shared" si="1"/>
        <v>80.392156862745097</v>
      </c>
    </row>
    <row r="24" spans="1:7" x14ac:dyDescent="0.2">
      <c r="A24"/>
      <c r="B24" s="126" t="s">
        <v>312</v>
      </c>
      <c r="C24" s="341" t="s">
        <v>488</v>
      </c>
      <c r="D24" s="340">
        <v>420</v>
      </c>
      <c r="E24" s="340">
        <v>420</v>
      </c>
      <c r="F24" s="340">
        <v>397</v>
      </c>
      <c r="G24" s="118">
        <f t="shared" si="1"/>
        <v>94.523809523809518</v>
      </c>
    </row>
    <row r="25" spans="1:7" x14ac:dyDescent="0.2">
      <c r="A25"/>
      <c r="B25" s="126" t="s">
        <v>312</v>
      </c>
      <c r="C25" s="341" t="s">
        <v>494</v>
      </c>
      <c r="D25" s="340">
        <v>20</v>
      </c>
      <c r="E25" s="340">
        <v>10</v>
      </c>
      <c r="F25" s="340">
        <v>3</v>
      </c>
      <c r="G25" s="118">
        <f t="shared" si="1"/>
        <v>30</v>
      </c>
    </row>
    <row r="26" spans="1:7" x14ac:dyDescent="0.2">
      <c r="A26"/>
      <c r="B26" s="126" t="s">
        <v>312</v>
      </c>
      <c r="C26" s="341" t="s">
        <v>489</v>
      </c>
      <c r="D26" s="340">
        <v>333</v>
      </c>
      <c r="E26" s="340">
        <v>333</v>
      </c>
      <c r="F26" s="340">
        <v>323</v>
      </c>
      <c r="G26" s="118">
        <f t="shared" si="1"/>
        <v>96.996996996996998</v>
      </c>
    </row>
    <row r="27" spans="1:7" x14ac:dyDescent="0.2">
      <c r="A27"/>
      <c r="B27" s="126" t="s">
        <v>358</v>
      </c>
      <c r="C27" s="341" t="s">
        <v>494</v>
      </c>
      <c r="D27" s="340">
        <v>212</v>
      </c>
      <c r="E27" s="340">
        <v>162</v>
      </c>
      <c r="F27" s="340">
        <v>127</v>
      </c>
      <c r="G27" s="118">
        <f t="shared" si="1"/>
        <v>78.395061728395063</v>
      </c>
    </row>
    <row r="28" spans="1:7" x14ac:dyDescent="0.2">
      <c r="A28"/>
      <c r="B28" s="126" t="s">
        <v>315</v>
      </c>
      <c r="C28" s="341" t="s">
        <v>490</v>
      </c>
      <c r="D28" s="340">
        <v>101</v>
      </c>
      <c r="E28" s="340">
        <v>52</v>
      </c>
      <c r="F28" s="340">
        <v>33</v>
      </c>
      <c r="G28" s="118">
        <f t="shared" si="1"/>
        <v>63.46153846153846</v>
      </c>
    </row>
    <row r="29" spans="1:7" x14ac:dyDescent="0.2">
      <c r="A29"/>
      <c r="B29" s="126" t="s">
        <v>315</v>
      </c>
      <c r="C29" s="341" t="s">
        <v>491</v>
      </c>
      <c r="D29" s="340">
        <v>24</v>
      </c>
      <c r="E29" s="340">
        <v>24</v>
      </c>
      <c r="F29" s="340">
        <v>22</v>
      </c>
      <c r="G29" s="118">
        <f t="shared" si="1"/>
        <v>91.666666666666657</v>
      </c>
    </row>
    <row r="30" spans="1:7" x14ac:dyDescent="0.2">
      <c r="A30"/>
      <c r="B30" s="126" t="s">
        <v>359</v>
      </c>
      <c r="C30" s="341" t="s">
        <v>495</v>
      </c>
      <c r="D30" s="340">
        <v>59</v>
      </c>
      <c r="E30" s="340">
        <v>59</v>
      </c>
      <c r="F30" s="340">
        <v>52</v>
      </c>
      <c r="G30" s="118">
        <f t="shared" si="1"/>
        <v>88.135593220338976</v>
      </c>
    </row>
    <row r="31" spans="1:7" ht="13.5" x14ac:dyDescent="0.2">
      <c r="A31"/>
      <c r="B31" s="348" t="s">
        <v>316</v>
      </c>
      <c r="C31" s="349"/>
      <c r="D31" s="350">
        <v>1931</v>
      </c>
      <c r="E31" s="350">
        <v>1785</v>
      </c>
      <c r="F31" s="350">
        <v>1623</v>
      </c>
      <c r="G31" s="351">
        <f t="shared" si="1"/>
        <v>90.924369747899163</v>
      </c>
    </row>
    <row r="32" spans="1:7" ht="13.5" x14ac:dyDescent="0.2">
      <c r="A32"/>
      <c r="B32" s="348" t="s">
        <v>317</v>
      </c>
      <c r="C32" s="349"/>
      <c r="D32" s="350">
        <v>4570</v>
      </c>
      <c r="E32" s="350">
        <v>4422</v>
      </c>
      <c r="F32" s="350">
        <v>5993</v>
      </c>
      <c r="G32" s="351">
        <f t="shared" si="1"/>
        <v>135.52691090004524</v>
      </c>
    </row>
    <row r="33" spans="1:7" x14ac:dyDescent="0.2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novembre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novembre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71" t="s">
        <v>308</v>
      </c>
      <c r="C9" s="372" t="s">
        <v>496</v>
      </c>
      <c r="D9" s="342">
        <v>129</v>
      </c>
      <c r="E9" s="342">
        <v>129</v>
      </c>
      <c r="F9" s="342">
        <v>206</v>
      </c>
      <c r="G9" s="343">
        <f t="shared" ref="G9:G34" si="0">IF(E9=0,0,F9/E9*100)</f>
        <v>159.68992248062014</v>
      </c>
    </row>
    <row r="10" spans="1:7" x14ac:dyDescent="0.2">
      <c r="A10" s="195"/>
      <c r="B10" s="195" t="s">
        <v>309</v>
      </c>
      <c r="C10" s="355" t="s">
        <v>497</v>
      </c>
      <c r="D10" s="340">
        <v>265</v>
      </c>
      <c r="E10" s="340">
        <v>265</v>
      </c>
      <c r="F10" s="340">
        <v>518</v>
      </c>
      <c r="G10" s="118">
        <f t="shared" si="0"/>
        <v>195.47169811320754</v>
      </c>
    </row>
    <row r="11" spans="1:7" x14ac:dyDescent="0.2">
      <c r="A11" s="243" t="s">
        <v>94</v>
      </c>
      <c r="B11" s="195" t="s">
        <v>309</v>
      </c>
      <c r="C11" s="355" t="s">
        <v>498</v>
      </c>
      <c r="D11" s="340">
        <v>371</v>
      </c>
      <c r="E11" s="340">
        <v>371</v>
      </c>
      <c r="F11" s="340">
        <v>482</v>
      </c>
      <c r="G11" s="118">
        <f t="shared" si="0"/>
        <v>129.91913746630729</v>
      </c>
    </row>
    <row r="12" spans="1:7" x14ac:dyDescent="0.2">
      <c r="A12" s="196"/>
      <c r="B12" s="196" t="s">
        <v>309</v>
      </c>
      <c r="C12" s="356" t="s">
        <v>499</v>
      </c>
      <c r="D12" s="357">
        <v>293</v>
      </c>
      <c r="E12" s="357">
        <v>293</v>
      </c>
      <c r="F12" s="357">
        <v>422</v>
      </c>
      <c r="G12" s="358">
        <f t="shared" si="0"/>
        <v>144.02730375426623</v>
      </c>
    </row>
    <row r="13" spans="1:7" ht="13.5" customHeight="1" x14ac:dyDescent="0.2">
      <c r="A13" s="244"/>
      <c r="B13" s="195" t="s">
        <v>308</v>
      </c>
      <c r="C13" s="355" t="s">
        <v>500</v>
      </c>
      <c r="D13" s="340">
        <v>115</v>
      </c>
      <c r="E13" s="340">
        <v>115</v>
      </c>
      <c r="F13" s="340">
        <v>125</v>
      </c>
      <c r="G13" s="118">
        <f t="shared" si="0"/>
        <v>108.69565217391303</v>
      </c>
    </row>
    <row r="14" spans="1:7" x14ac:dyDescent="0.2">
      <c r="A14" s="244"/>
      <c r="B14" s="195" t="s">
        <v>309</v>
      </c>
      <c r="C14" s="355" t="s">
        <v>501</v>
      </c>
      <c r="D14" s="340">
        <v>558</v>
      </c>
      <c r="E14" s="340">
        <v>558</v>
      </c>
      <c r="F14" s="340">
        <v>499</v>
      </c>
      <c r="G14" s="118">
        <f t="shared" si="0"/>
        <v>89.42652329749103</v>
      </c>
    </row>
    <row r="15" spans="1:7" x14ac:dyDescent="0.2">
      <c r="A15" s="243" t="s">
        <v>95</v>
      </c>
      <c r="B15" s="195" t="s">
        <v>309</v>
      </c>
      <c r="C15" s="355" t="s">
        <v>502</v>
      </c>
      <c r="D15" s="340">
        <v>7</v>
      </c>
      <c r="E15" s="340">
        <v>7</v>
      </c>
      <c r="F15" s="340">
        <v>0</v>
      </c>
      <c r="G15" s="118">
        <f t="shared" si="0"/>
        <v>0</v>
      </c>
    </row>
    <row r="16" spans="1:7" x14ac:dyDescent="0.2">
      <c r="A16" s="243" t="s">
        <v>96</v>
      </c>
      <c r="B16" s="195" t="s">
        <v>309</v>
      </c>
      <c r="C16" s="355" t="s">
        <v>503</v>
      </c>
      <c r="D16" s="340">
        <v>164</v>
      </c>
      <c r="E16" s="340">
        <v>164</v>
      </c>
      <c r="F16" s="340">
        <v>197</v>
      </c>
      <c r="G16" s="118">
        <f t="shared" si="0"/>
        <v>120.1219512195122</v>
      </c>
    </row>
    <row r="17" spans="1:9" x14ac:dyDescent="0.2">
      <c r="A17" s="243" t="s">
        <v>97</v>
      </c>
      <c r="B17" s="195" t="s">
        <v>308</v>
      </c>
      <c r="C17" s="355" t="s">
        <v>504</v>
      </c>
      <c r="D17" s="340">
        <v>3</v>
      </c>
      <c r="E17" s="340">
        <v>3</v>
      </c>
      <c r="F17" s="340">
        <v>0</v>
      </c>
      <c r="G17" s="118">
        <f t="shared" si="0"/>
        <v>0</v>
      </c>
    </row>
    <row r="18" spans="1:9" x14ac:dyDescent="0.2">
      <c r="A18" s="195"/>
      <c r="B18" s="195" t="s">
        <v>309</v>
      </c>
      <c r="C18" s="355" t="s">
        <v>505</v>
      </c>
      <c r="D18" s="340">
        <v>147</v>
      </c>
      <c r="E18" s="340">
        <v>147</v>
      </c>
      <c r="F18" s="340">
        <v>227</v>
      </c>
      <c r="G18" s="118">
        <f t="shared" si="0"/>
        <v>154.42176870748298</v>
      </c>
    </row>
    <row r="19" spans="1:9" x14ac:dyDescent="0.2">
      <c r="A19" s="195"/>
      <c r="B19" s="195" t="s">
        <v>309</v>
      </c>
      <c r="C19" s="355" t="s">
        <v>506</v>
      </c>
      <c r="D19" s="340">
        <v>184</v>
      </c>
      <c r="E19" s="340">
        <v>184</v>
      </c>
      <c r="F19" s="340">
        <v>233</v>
      </c>
      <c r="G19" s="118">
        <f t="shared" si="0"/>
        <v>126.63043478260869</v>
      </c>
    </row>
    <row r="20" spans="1:9" ht="13.5" x14ac:dyDescent="0.2">
      <c r="A20" s="246"/>
      <c r="B20" s="373" t="s">
        <v>310</v>
      </c>
      <c r="C20" s="374"/>
      <c r="D20" s="350">
        <v>2236</v>
      </c>
      <c r="E20" s="350">
        <v>2236</v>
      </c>
      <c r="F20" s="350">
        <v>2909</v>
      </c>
      <c r="G20" s="351">
        <f t="shared" si="0"/>
        <v>130.09838998211092</v>
      </c>
    </row>
    <row r="21" spans="1:9" x14ac:dyDescent="0.2">
      <c r="A21" s="245" t="s">
        <v>98</v>
      </c>
      <c r="B21" s="369" t="s">
        <v>312</v>
      </c>
      <c r="C21" s="370" t="s">
        <v>497</v>
      </c>
      <c r="D21" s="346">
        <v>238</v>
      </c>
      <c r="E21" s="346">
        <v>238</v>
      </c>
      <c r="F21" s="346">
        <v>227</v>
      </c>
      <c r="G21" s="347">
        <f t="shared" si="0"/>
        <v>95.378151260504211</v>
      </c>
    </row>
    <row r="22" spans="1:9" x14ac:dyDescent="0.2">
      <c r="A22" s="245" t="s">
        <v>99</v>
      </c>
      <c r="B22" s="195" t="s">
        <v>312</v>
      </c>
      <c r="C22" s="355" t="s">
        <v>498</v>
      </c>
      <c r="D22" s="340">
        <v>367</v>
      </c>
      <c r="E22" s="340">
        <v>367</v>
      </c>
      <c r="F22" s="340">
        <v>312</v>
      </c>
      <c r="G22" s="118">
        <f t="shared" si="0"/>
        <v>85.013623978201636</v>
      </c>
    </row>
    <row r="23" spans="1:9" x14ac:dyDescent="0.2">
      <c r="A23" s="126"/>
      <c r="B23" s="195" t="s">
        <v>312</v>
      </c>
      <c r="C23" s="355" t="s">
        <v>499</v>
      </c>
      <c r="D23" s="340">
        <v>320</v>
      </c>
      <c r="E23" s="340">
        <v>320</v>
      </c>
      <c r="F23" s="340">
        <v>311</v>
      </c>
      <c r="G23" s="118">
        <f t="shared" si="0"/>
        <v>97.1875</v>
      </c>
    </row>
    <row r="24" spans="1:9" x14ac:dyDescent="0.2">
      <c r="A24" s="126"/>
      <c r="B24" s="195" t="s">
        <v>311</v>
      </c>
      <c r="C24" s="355" t="s">
        <v>507</v>
      </c>
      <c r="D24" s="340">
        <v>507</v>
      </c>
      <c r="E24" s="340">
        <v>507</v>
      </c>
      <c r="F24" s="340">
        <v>458</v>
      </c>
      <c r="G24" s="118">
        <f t="shared" si="0"/>
        <v>90.335305719921095</v>
      </c>
    </row>
    <row r="25" spans="1:9" ht="16.5" customHeight="1" x14ac:dyDescent="0.2">
      <c r="A25" s="247" t="s">
        <v>94</v>
      </c>
      <c r="B25" s="196" t="s">
        <v>312</v>
      </c>
      <c r="C25" s="356" t="s">
        <v>501</v>
      </c>
      <c r="D25" s="357">
        <v>17</v>
      </c>
      <c r="E25" s="357">
        <v>17</v>
      </c>
      <c r="F25" s="357">
        <v>19</v>
      </c>
      <c r="G25" s="358">
        <f t="shared" si="0"/>
        <v>111.76470588235294</v>
      </c>
    </row>
    <row r="26" spans="1:9" x14ac:dyDescent="0.2">
      <c r="A26" s="126"/>
      <c r="B26" s="195" t="s">
        <v>312</v>
      </c>
      <c r="C26" s="355" t="s">
        <v>502</v>
      </c>
      <c r="D26" s="340">
        <v>4</v>
      </c>
      <c r="E26" s="340">
        <v>4</v>
      </c>
      <c r="F26" s="340">
        <v>0</v>
      </c>
      <c r="G26" s="118">
        <f t="shared" si="0"/>
        <v>0</v>
      </c>
    </row>
    <row r="27" spans="1:9" x14ac:dyDescent="0.2">
      <c r="A27" s="243" t="s">
        <v>95</v>
      </c>
      <c r="B27" s="195" t="s">
        <v>312</v>
      </c>
      <c r="C27" s="355" t="s">
        <v>503</v>
      </c>
      <c r="D27" s="340">
        <v>114</v>
      </c>
      <c r="E27" s="340">
        <v>114</v>
      </c>
      <c r="F27" s="340">
        <v>117</v>
      </c>
      <c r="G27" s="118">
        <f t="shared" si="0"/>
        <v>102.63157894736842</v>
      </c>
    </row>
    <row r="28" spans="1:9" x14ac:dyDescent="0.2">
      <c r="A28" s="243" t="s">
        <v>96</v>
      </c>
      <c r="B28" s="195" t="s">
        <v>311</v>
      </c>
      <c r="C28" s="355" t="s">
        <v>508</v>
      </c>
      <c r="D28" s="340">
        <v>410</v>
      </c>
      <c r="E28" s="340">
        <v>410</v>
      </c>
      <c r="F28" s="340">
        <v>328</v>
      </c>
      <c r="G28" s="118">
        <f t="shared" si="0"/>
        <v>80</v>
      </c>
      <c r="H28" s="183"/>
      <c r="I28" s="183"/>
    </row>
    <row r="29" spans="1:9" x14ac:dyDescent="0.2">
      <c r="A29" s="243" t="s">
        <v>100</v>
      </c>
      <c r="B29" s="195" t="s">
        <v>312</v>
      </c>
      <c r="C29" s="355" t="s">
        <v>505</v>
      </c>
      <c r="D29" s="340">
        <v>17</v>
      </c>
      <c r="E29" s="340">
        <v>17</v>
      </c>
      <c r="F29" s="340">
        <v>12</v>
      </c>
      <c r="G29" s="118">
        <f t="shared" si="0"/>
        <v>70.588235294117652</v>
      </c>
      <c r="H29" s="183"/>
      <c r="I29" s="183"/>
    </row>
    <row r="30" spans="1:9" x14ac:dyDescent="0.2">
      <c r="A30" s="126"/>
      <c r="B30" s="195" t="s">
        <v>312</v>
      </c>
      <c r="C30" s="355" t="s">
        <v>509</v>
      </c>
      <c r="D30" s="340">
        <v>5</v>
      </c>
      <c r="E30" s="340">
        <v>5</v>
      </c>
      <c r="F30" s="340">
        <v>2</v>
      </c>
      <c r="G30" s="118">
        <f t="shared" si="0"/>
        <v>40</v>
      </c>
      <c r="H30" s="183"/>
      <c r="I30" s="183"/>
    </row>
    <row r="31" spans="1:9" x14ac:dyDescent="0.2">
      <c r="A31" s="196"/>
      <c r="B31" s="196" t="s">
        <v>312</v>
      </c>
      <c r="C31" s="356" t="s">
        <v>510</v>
      </c>
      <c r="D31" s="357">
        <v>20</v>
      </c>
      <c r="E31" s="357">
        <v>20</v>
      </c>
      <c r="F31" s="357">
        <v>10</v>
      </c>
      <c r="G31" s="358">
        <f t="shared" si="0"/>
        <v>50</v>
      </c>
      <c r="H31" s="183"/>
      <c r="I31" s="183"/>
    </row>
    <row r="32" spans="1:9" x14ac:dyDescent="0.2">
      <c r="A32" s="665"/>
      <c r="B32" s="195" t="s">
        <v>312</v>
      </c>
      <c r="C32" s="355" t="s">
        <v>506</v>
      </c>
      <c r="D32" s="340">
        <v>218</v>
      </c>
      <c r="E32" s="340">
        <v>218</v>
      </c>
      <c r="F32" s="340">
        <v>309</v>
      </c>
      <c r="G32" s="118">
        <f t="shared" si="0"/>
        <v>141.74311926605506</v>
      </c>
      <c r="H32" s="183"/>
      <c r="I32" s="183"/>
    </row>
    <row r="33" spans="1:9" ht="13.5" x14ac:dyDescent="0.2">
      <c r="A33" s="664"/>
      <c r="B33" s="373" t="s">
        <v>316</v>
      </c>
      <c r="C33" s="374"/>
      <c r="D33" s="350">
        <v>2237</v>
      </c>
      <c r="E33" s="350">
        <v>2237</v>
      </c>
      <c r="F33" s="350">
        <v>2105</v>
      </c>
      <c r="G33" s="351">
        <f t="shared" si="0"/>
        <v>94.099240053643271</v>
      </c>
      <c r="H33" s="183"/>
    </row>
    <row r="34" spans="1:9" s="140" customFormat="1" ht="13.5" x14ac:dyDescent="0.2">
      <c r="A34" s="191"/>
      <c r="B34" s="373" t="s">
        <v>317</v>
      </c>
      <c r="C34" s="374"/>
      <c r="D34" s="350">
        <v>4473</v>
      </c>
      <c r="E34" s="350">
        <v>4473</v>
      </c>
      <c r="F34" s="350">
        <v>5014</v>
      </c>
      <c r="G34" s="351">
        <f t="shared" si="0"/>
        <v>112.09479096803041</v>
      </c>
    </row>
    <row r="35" spans="1:9" s="140" customFormat="1" x14ac:dyDescent="0.2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">
      <c r="B36" s="354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2016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5169</v>
      </c>
      <c r="D12" s="56">
        <v>153</v>
      </c>
      <c r="E12" s="56">
        <f t="shared" ref="E12:E20" si="0">SUM(C12:D12)</f>
        <v>5322</v>
      </c>
      <c r="F12" s="113">
        <f t="shared" ref="F12:F20" si="1">D12/E12*100</f>
        <v>2.8748590755355128</v>
      </c>
    </row>
    <row r="13" spans="1:6" x14ac:dyDescent="0.2">
      <c r="B13" s="123" t="s">
        <v>103</v>
      </c>
      <c r="C13" s="115">
        <v>4384</v>
      </c>
      <c r="D13" s="115">
        <v>183</v>
      </c>
      <c r="E13" s="115">
        <f t="shared" si="0"/>
        <v>4567</v>
      </c>
      <c r="F13" s="147">
        <f t="shared" si="1"/>
        <v>4.0070067878257056</v>
      </c>
    </row>
    <row r="14" spans="1:6" x14ac:dyDescent="0.2">
      <c r="B14" s="123" t="s">
        <v>104</v>
      </c>
      <c r="C14" s="115">
        <v>7003</v>
      </c>
      <c r="D14" s="115">
        <v>272</v>
      </c>
      <c r="E14" s="115">
        <f t="shared" si="0"/>
        <v>7275</v>
      </c>
      <c r="F14" s="147">
        <f t="shared" si="1"/>
        <v>3.738831615120275</v>
      </c>
    </row>
    <row r="15" spans="1:6" x14ac:dyDescent="0.2">
      <c r="B15" s="123" t="s">
        <v>105</v>
      </c>
      <c r="C15" s="115">
        <v>6372</v>
      </c>
      <c r="D15" s="115">
        <v>229</v>
      </c>
      <c r="E15" s="115">
        <f t="shared" si="0"/>
        <v>6601</v>
      </c>
      <c r="F15" s="147">
        <f t="shared" si="1"/>
        <v>3.4691713376761095</v>
      </c>
    </row>
    <row r="16" spans="1:6" x14ac:dyDescent="0.2">
      <c r="B16" s="123" t="s">
        <v>106</v>
      </c>
      <c r="C16" s="115">
        <v>7445</v>
      </c>
      <c r="D16" s="115">
        <v>212</v>
      </c>
      <c r="E16" s="115">
        <f t="shared" si="0"/>
        <v>7657</v>
      </c>
      <c r="F16" s="147">
        <f t="shared" si="1"/>
        <v>2.7687083714248399</v>
      </c>
    </row>
    <row r="17" spans="2:6" x14ac:dyDescent="0.2">
      <c r="B17" s="123" t="s">
        <v>107</v>
      </c>
      <c r="C17" s="115">
        <v>13097</v>
      </c>
      <c r="D17" s="115">
        <v>581</v>
      </c>
      <c r="E17" s="115">
        <f t="shared" si="0"/>
        <v>13678</v>
      </c>
      <c r="F17" s="147">
        <f t="shared" si="1"/>
        <v>4.2476970317297846</v>
      </c>
    </row>
    <row r="18" spans="2:6" x14ac:dyDescent="0.2">
      <c r="B18" s="123" t="s">
        <v>108</v>
      </c>
      <c r="C18" s="115">
        <v>7928</v>
      </c>
      <c r="D18" s="115">
        <v>335</v>
      </c>
      <c r="E18" s="115">
        <f t="shared" si="0"/>
        <v>8263</v>
      </c>
      <c r="F18" s="147">
        <f t="shared" si="1"/>
        <v>4.054217596514583</v>
      </c>
    </row>
    <row r="19" spans="2:6" x14ac:dyDescent="0.2">
      <c r="B19" s="123" t="s">
        <v>109</v>
      </c>
      <c r="C19" s="115">
        <v>6163</v>
      </c>
      <c r="D19" s="115">
        <v>175</v>
      </c>
      <c r="E19" s="115">
        <f t="shared" si="0"/>
        <v>6338</v>
      </c>
      <c r="F19" s="147">
        <f t="shared" si="1"/>
        <v>2.7611233827705899</v>
      </c>
    </row>
    <row r="20" spans="2:6" x14ac:dyDescent="0.2">
      <c r="B20" s="123" t="s">
        <v>110</v>
      </c>
      <c r="C20" s="115">
        <v>5816</v>
      </c>
      <c r="D20" s="115">
        <v>177</v>
      </c>
      <c r="E20" s="115">
        <f t="shared" si="0"/>
        <v>5993</v>
      </c>
      <c r="F20" s="147">
        <f t="shared" si="1"/>
        <v>2.9534456866344065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63377</v>
      </c>
      <c r="D22" s="125">
        <f>SUM(D12:D20)</f>
        <v>2317</v>
      </c>
      <c r="E22" s="125">
        <f>SUM(E12:E20)</f>
        <v>65694</v>
      </c>
      <c r="F22" s="197">
        <f>D22/E22*100</f>
        <v>3.5269583219167657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4831</v>
      </c>
      <c r="D24" s="115">
        <v>183</v>
      </c>
      <c r="E24" s="115">
        <f>SUM(C24:D24)</f>
        <v>5014</v>
      </c>
      <c r="F24" s="147">
        <f>D24/E24*100</f>
        <v>3.649780614280016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68208</v>
      </c>
      <c r="D27" s="67">
        <f>SUM(D22,D24:D25)</f>
        <v>2500</v>
      </c>
      <c r="E27" s="67">
        <f>SUM(E22,E24:E25)</f>
        <v>70708</v>
      </c>
      <c r="F27" s="120">
        <f>D27/E27*100</f>
        <v>3.5356678169372628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novembre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590</v>
      </c>
      <c r="D13" s="147">
        <f>C13/$C$16*100</f>
        <v>78.561917443408788</v>
      </c>
      <c r="E13" s="184">
        <v>46</v>
      </c>
      <c r="F13" s="147">
        <f>E13/$E$16*100</f>
        <v>56.79012345679012</v>
      </c>
      <c r="G13" s="184">
        <f>C13+E13</f>
        <v>636</v>
      </c>
      <c r="H13" s="147">
        <f>G13/$G$16*100</f>
        <v>76.442307692307693</v>
      </c>
    </row>
    <row r="14" spans="1:8" ht="16.5" customHeight="1" x14ac:dyDescent="0.2">
      <c r="A14" s="73"/>
      <c r="B14" s="201" t="s">
        <v>265</v>
      </c>
      <c r="C14" s="184">
        <v>161</v>
      </c>
      <c r="D14" s="147">
        <f>C14/$C$16*100</f>
        <v>21.438082556591212</v>
      </c>
      <c r="E14" s="184">
        <v>35</v>
      </c>
      <c r="F14" s="147">
        <f>E14/$E$16*100</f>
        <v>43.209876543209873</v>
      </c>
      <c r="G14" s="184">
        <f>C14+E14</f>
        <v>196</v>
      </c>
      <c r="H14" s="147">
        <f>G14/$G$16*100</f>
        <v>23.557692307692307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751</v>
      </c>
      <c r="D16" s="120">
        <f t="shared" si="0"/>
        <v>100</v>
      </c>
      <c r="E16" s="203">
        <f t="shared" si="0"/>
        <v>81</v>
      </c>
      <c r="F16" s="120">
        <f t="shared" si="0"/>
        <v>100</v>
      </c>
      <c r="G16" s="203">
        <f t="shared" si="0"/>
        <v>832</v>
      </c>
      <c r="H16" s="120">
        <f t="shared" si="0"/>
        <v>100</v>
      </c>
    </row>
    <row r="18" spans="2:4" x14ac:dyDescent="0.2">
      <c r="B18" s="29" t="s">
        <v>266</v>
      </c>
      <c r="D18" s="31">
        <v>27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novembre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516</v>
      </c>
      <c r="C9" s="207">
        <v>533</v>
      </c>
      <c r="D9" s="207">
        <v>203</v>
      </c>
      <c r="E9" s="207">
        <v>736</v>
      </c>
      <c r="F9" s="208">
        <v>9.6021947873798918E-3</v>
      </c>
    </row>
    <row r="10" spans="1:6" x14ac:dyDescent="0.2">
      <c r="B10" s="209" t="s">
        <v>517</v>
      </c>
      <c r="C10" s="210">
        <v>556</v>
      </c>
      <c r="D10" s="210">
        <v>196</v>
      </c>
      <c r="E10" s="210">
        <v>752</v>
      </c>
      <c r="F10" s="208">
        <v>2.1739130434782705E-2</v>
      </c>
    </row>
    <row r="11" spans="1:6" x14ac:dyDescent="0.2">
      <c r="B11" s="209" t="s">
        <v>518</v>
      </c>
      <c r="C11" s="210">
        <v>574</v>
      </c>
      <c r="D11" s="210">
        <v>195</v>
      </c>
      <c r="E11" s="210">
        <v>769</v>
      </c>
      <c r="F11" s="208">
        <v>2.2606382978723305E-2</v>
      </c>
    </row>
    <row r="12" spans="1:6" x14ac:dyDescent="0.2">
      <c r="B12" s="209" t="s">
        <v>519</v>
      </c>
      <c r="C12" s="210">
        <v>611</v>
      </c>
      <c r="D12" s="210">
        <v>173</v>
      </c>
      <c r="E12" s="210">
        <v>784</v>
      </c>
      <c r="F12" s="208">
        <v>1.950585175552666E-2</v>
      </c>
    </row>
    <row r="13" spans="1:6" x14ac:dyDescent="0.2">
      <c r="B13" s="209" t="s">
        <v>520</v>
      </c>
      <c r="C13" s="210">
        <v>609</v>
      </c>
      <c r="D13" s="210">
        <v>188</v>
      </c>
      <c r="E13" s="210">
        <v>797</v>
      </c>
      <c r="F13" s="208">
        <v>1.6581632653061229E-2</v>
      </c>
    </row>
    <row r="14" spans="1:6" x14ac:dyDescent="0.2">
      <c r="B14" s="209" t="s">
        <v>521</v>
      </c>
      <c r="C14" s="210">
        <v>666</v>
      </c>
      <c r="D14" s="210">
        <v>192</v>
      </c>
      <c r="E14" s="210">
        <v>858</v>
      </c>
      <c r="F14" s="208">
        <v>7.6537013801756482E-2</v>
      </c>
    </row>
    <row r="15" spans="1:6" x14ac:dyDescent="0.2">
      <c r="B15" s="209" t="s">
        <v>522</v>
      </c>
      <c r="C15" s="210">
        <v>662</v>
      </c>
      <c r="D15" s="210">
        <v>183</v>
      </c>
      <c r="E15" s="210">
        <v>845</v>
      </c>
      <c r="F15" s="208">
        <v>-1.5151515151515138E-2</v>
      </c>
    </row>
    <row r="16" spans="1:6" x14ac:dyDescent="0.2">
      <c r="B16" s="209" t="s">
        <v>523</v>
      </c>
      <c r="C16" s="210">
        <v>647</v>
      </c>
      <c r="D16" s="210">
        <v>204</v>
      </c>
      <c r="E16" s="210">
        <v>851</v>
      </c>
      <c r="F16" s="208">
        <v>7.1005917159763232E-3</v>
      </c>
    </row>
    <row r="17" spans="2:6" x14ac:dyDescent="0.2">
      <c r="B17" s="209" t="s">
        <v>524</v>
      </c>
      <c r="C17" s="210">
        <v>629</v>
      </c>
      <c r="D17" s="210">
        <v>242</v>
      </c>
      <c r="E17" s="210">
        <v>871</v>
      </c>
      <c r="F17" s="208">
        <v>2.3501762632197387E-2</v>
      </c>
    </row>
    <row r="18" spans="2:6" x14ac:dyDescent="0.2">
      <c r="B18" s="209" t="s">
        <v>525</v>
      </c>
      <c r="C18" s="210">
        <v>647</v>
      </c>
      <c r="D18" s="210">
        <v>238</v>
      </c>
      <c r="E18" s="210">
        <v>885</v>
      </c>
      <c r="F18" s="208">
        <v>1.6073478760045834E-2</v>
      </c>
    </row>
    <row r="19" spans="2:6" x14ac:dyDescent="0.2">
      <c r="B19" s="209" t="s">
        <v>526</v>
      </c>
      <c r="C19" s="210">
        <v>636</v>
      </c>
      <c r="D19" s="210">
        <v>225</v>
      </c>
      <c r="E19" s="210">
        <v>861</v>
      </c>
      <c r="F19" s="208">
        <v>-2.7118644067796627E-2</v>
      </c>
    </row>
    <row r="20" spans="2:6" x14ac:dyDescent="0.2">
      <c r="B20" s="209" t="s">
        <v>527</v>
      </c>
      <c r="C20" s="210">
        <v>627</v>
      </c>
      <c r="D20" s="210">
        <v>188</v>
      </c>
      <c r="E20" s="210">
        <v>815</v>
      </c>
      <c r="F20" s="208">
        <v>-5.3426248548199773E-2</v>
      </c>
    </row>
    <row r="21" spans="2:6" x14ac:dyDescent="0.2">
      <c r="B21" s="209" t="s">
        <v>528</v>
      </c>
      <c r="C21" s="210">
        <v>656</v>
      </c>
      <c r="D21" s="210">
        <v>175</v>
      </c>
      <c r="E21" s="210">
        <v>831</v>
      </c>
      <c r="F21" s="208">
        <v>1.9631901840490906E-2</v>
      </c>
    </row>
    <row r="22" spans="2:6" x14ac:dyDescent="0.2">
      <c r="B22" s="209" t="s">
        <v>529</v>
      </c>
      <c r="C22" s="210">
        <v>611</v>
      </c>
      <c r="D22" s="210">
        <v>188</v>
      </c>
      <c r="E22" s="210">
        <v>799</v>
      </c>
      <c r="F22" s="208">
        <v>-3.8507821901323736E-2</v>
      </c>
    </row>
    <row r="23" spans="2:6" x14ac:dyDescent="0.2">
      <c r="B23" s="209" t="s">
        <v>530</v>
      </c>
      <c r="C23" s="210">
        <v>601</v>
      </c>
      <c r="D23" s="210">
        <v>182</v>
      </c>
      <c r="E23" s="210">
        <v>783</v>
      </c>
      <c r="F23" s="208">
        <v>-2.0025031289111372E-2</v>
      </c>
    </row>
    <row r="24" spans="2:6" x14ac:dyDescent="0.2">
      <c r="B24" s="209" t="s">
        <v>531</v>
      </c>
      <c r="C24" s="210">
        <v>664</v>
      </c>
      <c r="D24" s="210">
        <v>171</v>
      </c>
      <c r="E24" s="210">
        <v>835</v>
      </c>
      <c r="F24" s="208">
        <v>6.6411238825031971E-2</v>
      </c>
    </row>
    <row r="25" spans="2:6" x14ac:dyDescent="0.2">
      <c r="B25" s="209" t="s">
        <v>532</v>
      </c>
      <c r="C25" s="210">
        <v>665</v>
      </c>
      <c r="D25" s="210">
        <v>177</v>
      </c>
      <c r="E25" s="210">
        <v>842</v>
      </c>
      <c r="F25" s="208">
        <v>8.3832335329341312E-3</v>
      </c>
    </row>
    <row r="26" spans="2:6" x14ac:dyDescent="0.2">
      <c r="B26" s="209" t="s">
        <v>533</v>
      </c>
      <c r="C26" s="210">
        <v>682</v>
      </c>
      <c r="D26" s="210">
        <v>190</v>
      </c>
      <c r="E26" s="210">
        <v>872</v>
      </c>
      <c r="F26" s="208">
        <v>3.562945368171011E-2</v>
      </c>
    </row>
    <row r="27" spans="2:6" x14ac:dyDescent="0.2">
      <c r="B27" s="209" t="s">
        <v>534</v>
      </c>
      <c r="C27" s="210">
        <v>662</v>
      </c>
      <c r="D27" s="210">
        <v>207</v>
      </c>
      <c r="E27" s="210">
        <v>869</v>
      </c>
      <c r="F27" s="208">
        <v>-3.4403669724770714E-3</v>
      </c>
    </row>
    <row r="28" spans="2:6" x14ac:dyDescent="0.2">
      <c r="B28" s="209" t="s">
        <v>535</v>
      </c>
      <c r="C28" s="210">
        <v>689</v>
      </c>
      <c r="D28" s="210">
        <v>204</v>
      </c>
      <c r="E28" s="210">
        <v>893</v>
      </c>
      <c r="F28" s="208">
        <v>2.7617951668584606E-2</v>
      </c>
    </row>
    <row r="29" spans="2:6" x14ac:dyDescent="0.2">
      <c r="B29" s="209" t="s">
        <v>536</v>
      </c>
      <c r="C29" s="210">
        <v>663</v>
      </c>
      <c r="D29" s="210">
        <v>214</v>
      </c>
      <c r="E29" s="210">
        <v>877</v>
      </c>
      <c r="F29" s="208">
        <v>-1.7917133258678608E-2</v>
      </c>
    </row>
    <row r="30" spans="2:6" x14ac:dyDescent="0.2">
      <c r="B30" s="209" t="s">
        <v>537</v>
      </c>
      <c r="C30" s="210">
        <v>630</v>
      </c>
      <c r="D30" s="210">
        <v>216</v>
      </c>
      <c r="E30" s="210">
        <v>846</v>
      </c>
      <c r="F30" s="208">
        <v>-3.5347776510832429E-2</v>
      </c>
    </row>
    <row r="31" spans="2:6" x14ac:dyDescent="0.2">
      <c r="B31" s="209" t="s">
        <v>538</v>
      </c>
      <c r="C31" s="210">
        <v>621</v>
      </c>
      <c r="D31" s="210">
        <v>190</v>
      </c>
      <c r="E31" s="210">
        <v>811</v>
      </c>
      <c r="F31" s="208">
        <v>-4.1371158392434992E-2</v>
      </c>
    </row>
    <row r="32" spans="2:6" x14ac:dyDescent="0.2">
      <c r="B32" s="209" t="s">
        <v>539</v>
      </c>
      <c r="C32" s="210">
        <v>642</v>
      </c>
      <c r="D32" s="210">
        <v>193</v>
      </c>
      <c r="E32" s="210">
        <v>835</v>
      </c>
      <c r="F32" s="208">
        <v>2.9593094944512899E-2</v>
      </c>
    </row>
    <row r="33" spans="2:7" x14ac:dyDescent="0.2">
      <c r="B33" s="211" t="s">
        <v>540</v>
      </c>
      <c r="C33" s="212">
        <v>636</v>
      </c>
      <c r="D33" s="212">
        <v>196</v>
      </c>
      <c r="E33" s="212">
        <v>832</v>
      </c>
      <c r="F33" s="213">
        <v>-3.5928143712574689E-3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298</v>
      </c>
    </row>
    <row r="3" spans="1:8" ht="15" x14ac:dyDescent="0.2">
      <c r="A3" s="217" t="s">
        <v>299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novembre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novembre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724</v>
      </c>
      <c r="D11" s="184">
        <v>65694</v>
      </c>
      <c r="E11" s="147">
        <f>C11/D11*100</f>
        <v>1.1020793375346303</v>
      </c>
    </row>
    <row r="12" spans="1:6" s="29" customFormat="1" ht="21" customHeight="1" x14ac:dyDescent="0.2">
      <c r="B12" s="201" t="s">
        <v>87</v>
      </c>
      <c r="C12" s="184">
        <v>81</v>
      </c>
      <c r="D12" s="184">
        <v>5014</v>
      </c>
      <c r="E12" s="147">
        <f>C12/D12*100</f>
        <v>1.6154766653370563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805</v>
      </c>
      <c r="D15" s="203">
        <f>SUM(D11:D13)</f>
        <v>70708</v>
      </c>
      <c r="E15" s="120">
        <f>C15/D15*100</f>
        <v>1.1384850370537987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novembre 2018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8" t="s">
        <v>115</v>
      </c>
      <c r="C8" s="759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">
      <c r="A9"/>
      <c r="B9" s="359" t="s">
        <v>541</v>
      </c>
      <c r="C9" s="360" t="s">
        <v>329</v>
      </c>
      <c r="D9" s="361">
        <v>19</v>
      </c>
      <c r="E9" s="361">
        <v>0</v>
      </c>
      <c r="F9" s="361">
        <v>23</v>
      </c>
      <c r="G9" s="227">
        <f t="shared" ref="G9:G40" si="0">IF(F9=0,"-",(D9+E9)/F9)</f>
        <v>0.82608695652173914</v>
      </c>
    </row>
    <row r="10" spans="1:7" s="214" customFormat="1" ht="15" customHeight="1" x14ac:dyDescent="0.2">
      <c r="A10"/>
      <c r="B10" s="362" t="s">
        <v>308</v>
      </c>
      <c r="C10" s="223" t="s">
        <v>319</v>
      </c>
      <c r="D10" s="224">
        <v>9</v>
      </c>
      <c r="E10" s="224">
        <v>0</v>
      </c>
      <c r="F10" s="224">
        <v>9</v>
      </c>
      <c r="G10" s="225">
        <f t="shared" si="0"/>
        <v>1</v>
      </c>
    </row>
    <row r="11" spans="1:7" s="214" customFormat="1" ht="15" customHeight="1" x14ac:dyDescent="0.2">
      <c r="A11"/>
      <c r="B11" s="362" t="s">
        <v>308</v>
      </c>
      <c r="C11" s="223" t="s">
        <v>322</v>
      </c>
      <c r="D11" s="224">
        <v>9</v>
      </c>
      <c r="E11" s="224">
        <v>0</v>
      </c>
      <c r="F11" s="224">
        <v>10</v>
      </c>
      <c r="G11" s="225">
        <f t="shared" si="0"/>
        <v>0.9</v>
      </c>
    </row>
    <row r="12" spans="1:7" s="214" customFormat="1" ht="15" customHeight="1" x14ac:dyDescent="0.2">
      <c r="A12"/>
      <c r="B12" s="362" t="s">
        <v>308</v>
      </c>
      <c r="C12" s="223" t="s">
        <v>324</v>
      </c>
      <c r="D12" s="224">
        <v>6</v>
      </c>
      <c r="E12" s="224">
        <v>0</v>
      </c>
      <c r="F12" s="224">
        <v>5</v>
      </c>
      <c r="G12" s="225">
        <f t="shared" si="0"/>
        <v>1.2</v>
      </c>
    </row>
    <row r="13" spans="1:7" s="214" customFormat="1" ht="15" customHeight="1" x14ac:dyDescent="0.2">
      <c r="A13"/>
      <c r="B13" s="348" t="s">
        <v>542</v>
      </c>
      <c r="C13" s="366"/>
      <c r="D13" s="367">
        <v>43</v>
      </c>
      <c r="E13" s="367">
        <v>0</v>
      </c>
      <c r="F13" s="367">
        <v>47</v>
      </c>
      <c r="G13" s="229">
        <f t="shared" si="0"/>
        <v>0.91489361702127658</v>
      </c>
    </row>
    <row r="14" spans="1:7" s="214" customFormat="1" ht="15" customHeight="1" x14ac:dyDescent="0.2">
      <c r="A14"/>
      <c r="B14" s="363" t="s">
        <v>541</v>
      </c>
      <c r="C14" s="364" t="s">
        <v>352</v>
      </c>
      <c r="D14" s="365">
        <v>5</v>
      </c>
      <c r="E14" s="365">
        <v>0</v>
      </c>
      <c r="F14" s="365">
        <v>15</v>
      </c>
      <c r="G14" s="228">
        <f t="shared" si="0"/>
        <v>0.33333333333333331</v>
      </c>
    </row>
    <row r="15" spans="1:7" s="214" customFormat="1" ht="15" customHeight="1" x14ac:dyDescent="0.2">
      <c r="A15"/>
      <c r="B15" s="362" t="s">
        <v>339</v>
      </c>
      <c r="C15" s="223" t="s">
        <v>342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">
      <c r="A16"/>
      <c r="B16" s="362" t="s">
        <v>308</v>
      </c>
      <c r="C16" s="223" t="s">
        <v>342</v>
      </c>
      <c r="D16" s="224">
        <v>9</v>
      </c>
      <c r="E16" s="224">
        <v>0</v>
      </c>
      <c r="F16" s="224">
        <v>20</v>
      </c>
      <c r="G16" s="225">
        <f t="shared" si="0"/>
        <v>0.45</v>
      </c>
    </row>
    <row r="17" spans="1:7" s="214" customFormat="1" ht="15" customHeight="1" x14ac:dyDescent="0.2">
      <c r="A17"/>
      <c r="B17" s="362" t="s">
        <v>308</v>
      </c>
      <c r="C17" s="223" t="s">
        <v>344</v>
      </c>
      <c r="D17" s="224">
        <v>4</v>
      </c>
      <c r="E17" s="224">
        <v>0</v>
      </c>
      <c r="F17" s="224">
        <v>4</v>
      </c>
      <c r="G17" s="225">
        <f t="shared" si="0"/>
        <v>1</v>
      </c>
    </row>
    <row r="18" spans="1:7" s="214" customFormat="1" ht="15" customHeight="1" x14ac:dyDescent="0.2">
      <c r="A18"/>
      <c r="B18" s="362" t="s">
        <v>308</v>
      </c>
      <c r="C18" s="223" t="s">
        <v>103</v>
      </c>
      <c r="D18" s="224">
        <v>7</v>
      </c>
      <c r="E18" s="224">
        <v>0</v>
      </c>
      <c r="F18" s="224">
        <v>11</v>
      </c>
      <c r="G18" s="225">
        <f t="shared" si="0"/>
        <v>0.63636363636363635</v>
      </c>
    </row>
    <row r="19" spans="1:7" s="214" customFormat="1" ht="15" customHeight="1" x14ac:dyDescent="0.2">
      <c r="A19"/>
      <c r="B19" s="362" t="s">
        <v>308</v>
      </c>
      <c r="C19" s="223" t="s">
        <v>348</v>
      </c>
      <c r="D19" s="224">
        <v>6</v>
      </c>
      <c r="E19" s="224">
        <v>0</v>
      </c>
      <c r="F19" s="224">
        <v>10</v>
      </c>
      <c r="G19" s="225">
        <f t="shared" si="0"/>
        <v>0.6</v>
      </c>
    </row>
    <row r="20" spans="1:7" s="214" customFormat="1" ht="15" customHeight="1" x14ac:dyDescent="0.2">
      <c r="A20"/>
      <c r="B20" s="348" t="s">
        <v>543</v>
      </c>
      <c r="C20" s="366"/>
      <c r="D20" s="367">
        <v>31</v>
      </c>
      <c r="E20" s="367">
        <v>0</v>
      </c>
      <c r="F20" s="367">
        <v>61</v>
      </c>
      <c r="G20" s="229">
        <f t="shared" si="0"/>
        <v>0.50819672131147542</v>
      </c>
    </row>
    <row r="21" spans="1:7" s="214" customFormat="1" ht="15" customHeight="1" x14ac:dyDescent="0.2">
      <c r="A21"/>
      <c r="B21" s="363" t="s">
        <v>541</v>
      </c>
      <c r="C21" s="364" t="s">
        <v>368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s="214" customFormat="1" ht="15" customHeight="1" x14ac:dyDescent="0.2">
      <c r="A22"/>
      <c r="B22" s="362" t="s">
        <v>541</v>
      </c>
      <c r="C22" s="223" t="s">
        <v>369</v>
      </c>
      <c r="D22" s="224">
        <v>13</v>
      </c>
      <c r="E22" s="224">
        <v>1</v>
      </c>
      <c r="F22" s="224">
        <v>20</v>
      </c>
      <c r="G22" s="225">
        <f t="shared" si="0"/>
        <v>0.7</v>
      </c>
    </row>
    <row r="23" spans="1:7" s="214" customFormat="1" ht="15" customHeight="1" x14ac:dyDescent="0.2">
      <c r="A23"/>
      <c r="B23" s="362" t="s">
        <v>541</v>
      </c>
      <c r="C23" s="223" t="s">
        <v>371</v>
      </c>
      <c r="D23" s="224">
        <v>8</v>
      </c>
      <c r="E23" s="224">
        <v>0</v>
      </c>
      <c r="F23" s="224">
        <v>20</v>
      </c>
      <c r="G23" s="225">
        <f t="shared" si="0"/>
        <v>0.4</v>
      </c>
    </row>
    <row r="24" spans="1:7" s="214" customFormat="1" ht="15" customHeight="1" x14ac:dyDescent="0.2">
      <c r="A24"/>
      <c r="B24" s="362" t="s">
        <v>359</v>
      </c>
      <c r="C24" s="223" t="s">
        <v>378</v>
      </c>
      <c r="D24" s="224">
        <v>39</v>
      </c>
      <c r="E24" s="224">
        <v>0</v>
      </c>
      <c r="F24" s="224">
        <v>59</v>
      </c>
      <c r="G24" s="225">
        <f t="shared" si="0"/>
        <v>0.66101694915254239</v>
      </c>
    </row>
    <row r="25" spans="1:7" s="214" customFormat="1" ht="15" customHeight="1" x14ac:dyDescent="0.2">
      <c r="A25"/>
      <c r="B25" s="348" t="s">
        <v>544</v>
      </c>
      <c r="C25" s="366"/>
      <c r="D25" s="367">
        <v>71</v>
      </c>
      <c r="E25" s="367">
        <v>1</v>
      </c>
      <c r="F25" s="367">
        <v>114</v>
      </c>
      <c r="G25" s="229">
        <f t="shared" si="0"/>
        <v>0.63157894736842102</v>
      </c>
    </row>
    <row r="26" spans="1:7" s="214" customFormat="1" ht="15" customHeight="1" x14ac:dyDescent="0.2">
      <c r="A26"/>
      <c r="B26" s="363" t="s">
        <v>541</v>
      </c>
      <c r="C26" s="364" t="s">
        <v>390</v>
      </c>
      <c r="D26" s="365">
        <v>16</v>
      </c>
      <c r="E26" s="365">
        <v>0</v>
      </c>
      <c r="F26" s="365">
        <v>20</v>
      </c>
      <c r="G26" s="228">
        <f t="shared" si="0"/>
        <v>0.8</v>
      </c>
    </row>
    <row r="27" spans="1:7" s="214" customFormat="1" ht="15" customHeight="1" x14ac:dyDescent="0.2">
      <c r="A27"/>
      <c r="B27" s="362" t="s">
        <v>541</v>
      </c>
      <c r="C27" s="223" t="s">
        <v>391</v>
      </c>
      <c r="D27" s="224">
        <v>6</v>
      </c>
      <c r="E27" s="224">
        <v>0</v>
      </c>
      <c r="F27" s="224">
        <v>8</v>
      </c>
      <c r="G27" s="225">
        <f t="shared" si="0"/>
        <v>0.75</v>
      </c>
    </row>
    <row r="28" spans="1:7" s="214" customFormat="1" ht="15" customHeight="1" x14ac:dyDescent="0.2">
      <c r="A28"/>
      <c r="B28" s="362" t="s">
        <v>359</v>
      </c>
      <c r="C28" s="223" t="s">
        <v>398</v>
      </c>
      <c r="D28" s="224">
        <v>35</v>
      </c>
      <c r="E28" s="224">
        <v>0</v>
      </c>
      <c r="F28" s="224">
        <v>60</v>
      </c>
      <c r="G28" s="225">
        <f t="shared" si="0"/>
        <v>0.58333333333333337</v>
      </c>
    </row>
    <row r="29" spans="1:7" s="214" customFormat="1" ht="15" customHeight="1" x14ac:dyDescent="0.2">
      <c r="A29"/>
      <c r="B29" s="362" t="s">
        <v>308</v>
      </c>
      <c r="C29" s="223" t="s">
        <v>382</v>
      </c>
      <c r="D29" s="224">
        <v>14</v>
      </c>
      <c r="E29" s="224">
        <v>0</v>
      </c>
      <c r="F29" s="224">
        <v>18</v>
      </c>
      <c r="G29" s="225">
        <f t="shared" si="0"/>
        <v>0.77777777777777779</v>
      </c>
    </row>
    <row r="30" spans="1:7" s="214" customFormat="1" ht="15" customHeight="1" x14ac:dyDescent="0.2">
      <c r="A30"/>
      <c r="B30" s="362" t="s">
        <v>308</v>
      </c>
      <c r="C30" s="223" t="s">
        <v>385</v>
      </c>
      <c r="D30" s="224">
        <v>2</v>
      </c>
      <c r="E30" s="224">
        <v>0</v>
      </c>
      <c r="F30" s="224">
        <v>0</v>
      </c>
      <c r="G30" s="225" t="str">
        <f t="shared" si="0"/>
        <v>-</v>
      </c>
    </row>
    <row r="31" spans="1:7" s="214" customFormat="1" ht="15" customHeight="1" x14ac:dyDescent="0.2">
      <c r="A31"/>
      <c r="B31" s="348" t="s">
        <v>545</v>
      </c>
      <c r="C31" s="366"/>
      <c r="D31" s="367">
        <v>73</v>
      </c>
      <c r="E31" s="367">
        <v>0</v>
      </c>
      <c r="F31" s="367">
        <v>106</v>
      </c>
      <c r="G31" s="229">
        <f t="shared" si="0"/>
        <v>0.68867924528301883</v>
      </c>
    </row>
    <row r="32" spans="1:7" s="214" customFormat="1" ht="15" customHeight="1" x14ac:dyDescent="0.2">
      <c r="A32"/>
      <c r="B32" s="363" t="s">
        <v>541</v>
      </c>
      <c r="C32" s="364" t="s">
        <v>406</v>
      </c>
      <c r="D32" s="365">
        <v>21</v>
      </c>
      <c r="E32" s="365">
        <v>0</v>
      </c>
      <c r="F32" s="365">
        <v>26</v>
      </c>
      <c r="G32" s="228">
        <f t="shared" si="0"/>
        <v>0.80769230769230771</v>
      </c>
    </row>
    <row r="33" spans="1:7" s="214" customFormat="1" ht="15" customHeight="1" x14ac:dyDescent="0.2">
      <c r="A33"/>
      <c r="B33" s="362" t="s">
        <v>541</v>
      </c>
      <c r="C33" s="223" t="s">
        <v>407</v>
      </c>
      <c r="D33" s="224">
        <v>14</v>
      </c>
      <c r="E33" s="224">
        <v>0</v>
      </c>
      <c r="F33" s="224">
        <v>20</v>
      </c>
      <c r="G33" s="225">
        <f t="shared" si="0"/>
        <v>0.7</v>
      </c>
    </row>
    <row r="34" spans="1:7" s="214" customFormat="1" ht="15" customHeight="1" x14ac:dyDescent="0.2">
      <c r="A34"/>
      <c r="B34" s="362" t="s">
        <v>541</v>
      </c>
      <c r="C34" s="223" t="s">
        <v>408</v>
      </c>
      <c r="D34" s="224">
        <v>1</v>
      </c>
      <c r="E34" s="224">
        <v>1</v>
      </c>
      <c r="F34" s="224">
        <v>4</v>
      </c>
      <c r="G34" s="225">
        <f t="shared" si="0"/>
        <v>0.5</v>
      </c>
    </row>
    <row r="35" spans="1:7" s="214" customFormat="1" ht="15" customHeight="1" x14ac:dyDescent="0.2">
      <c r="A35"/>
      <c r="B35" s="362" t="s">
        <v>541</v>
      </c>
      <c r="C35" s="223" t="s">
        <v>553</v>
      </c>
      <c r="D35" s="224">
        <v>4</v>
      </c>
      <c r="E35" s="224">
        <v>0</v>
      </c>
      <c r="F35" s="224">
        <v>9</v>
      </c>
      <c r="G35" s="225">
        <f t="shared" si="0"/>
        <v>0.44444444444444442</v>
      </c>
    </row>
    <row r="36" spans="1:7" s="214" customFormat="1" ht="15" customHeight="1" x14ac:dyDescent="0.2">
      <c r="A36"/>
      <c r="B36" s="362" t="s">
        <v>359</v>
      </c>
      <c r="C36" s="223" t="s">
        <v>106</v>
      </c>
      <c r="D36" s="224">
        <v>47</v>
      </c>
      <c r="E36" s="224">
        <v>0</v>
      </c>
      <c r="F36" s="224">
        <v>59</v>
      </c>
      <c r="G36" s="225">
        <f t="shared" si="0"/>
        <v>0.79661016949152541</v>
      </c>
    </row>
    <row r="37" spans="1:7" s="214" customFormat="1" ht="15" customHeight="1" x14ac:dyDescent="0.2">
      <c r="A37"/>
      <c r="B37" s="362" t="s">
        <v>308</v>
      </c>
      <c r="C37" s="223" t="s">
        <v>404</v>
      </c>
      <c r="D37" s="224">
        <v>19</v>
      </c>
      <c r="E37" s="224">
        <v>0</v>
      </c>
      <c r="F37" s="224">
        <v>31</v>
      </c>
      <c r="G37" s="225">
        <f t="shared" si="0"/>
        <v>0.61290322580645162</v>
      </c>
    </row>
    <row r="38" spans="1:7" s="214" customFormat="1" ht="15" customHeight="1" x14ac:dyDescent="0.2">
      <c r="A38"/>
      <c r="B38" s="348" t="s">
        <v>546</v>
      </c>
      <c r="C38" s="366"/>
      <c r="D38" s="367">
        <v>106</v>
      </c>
      <c r="E38" s="367">
        <v>1</v>
      </c>
      <c r="F38" s="367">
        <v>149</v>
      </c>
      <c r="G38" s="229">
        <f t="shared" si="0"/>
        <v>0.71812080536912748</v>
      </c>
    </row>
    <row r="39" spans="1:7" s="214" customFormat="1" ht="15" customHeight="1" x14ac:dyDescent="0.2">
      <c r="A39"/>
      <c r="B39" s="363" t="s">
        <v>359</v>
      </c>
      <c r="C39" s="364" t="s">
        <v>431</v>
      </c>
      <c r="D39" s="365">
        <v>55</v>
      </c>
      <c r="E39" s="365">
        <v>0</v>
      </c>
      <c r="F39" s="365">
        <v>60</v>
      </c>
      <c r="G39" s="228">
        <f t="shared" si="0"/>
        <v>0.91666666666666663</v>
      </c>
    </row>
    <row r="40" spans="1:7" s="214" customFormat="1" ht="15" customHeight="1" x14ac:dyDescent="0.2">
      <c r="A40"/>
      <c r="B40" s="362" t="s">
        <v>308</v>
      </c>
      <c r="C40" s="223" t="s">
        <v>416</v>
      </c>
      <c r="D40" s="224">
        <v>85</v>
      </c>
      <c r="E40" s="224">
        <v>0</v>
      </c>
      <c r="F40" s="224">
        <v>115</v>
      </c>
      <c r="G40" s="225">
        <f t="shared" si="0"/>
        <v>0.73913043478260865</v>
      </c>
    </row>
    <row r="41" spans="1:7" s="214" customFormat="1" ht="15" customHeight="1" x14ac:dyDescent="0.2">
      <c r="A41"/>
      <c r="B41" s="362" t="s">
        <v>308</v>
      </c>
      <c r="C41" s="223" t="s">
        <v>417</v>
      </c>
      <c r="D41" s="224">
        <v>16</v>
      </c>
      <c r="E41" s="224">
        <v>0</v>
      </c>
      <c r="F41" s="224">
        <v>18</v>
      </c>
      <c r="G41" s="225">
        <f t="shared" ref="G41:G72" si="1">IF(F41=0,"-",(D41+E41)/F41)</f>
        <v>0.88888888888888884</v>
      </c>
    </row>
    <row r="42" spans="1:7" s="214" customFormat="1" ht="15" customHeight="1" x14ac:dyDescent="0.2">
      <c r="A42"/>
      <c r="B42" s="362" t="s">
        <v>308</v>
      </c>
      <c r="C42" s="223" t="s">
        <v>420</v>
      </c>
      <c r="D42" s="224">
        <v>38</v>
      </c>
      <c r="E42" s="224">
        <v>0</v>
      </c>
      <c r="F42" s="224">
        <v>40</v>
      </c>
      <c r="G42" s="225">
        <f t="shared" si="1"/>
        <v>0.95</v>
      </c>
    </row>
    <row r="43" spans="1:7" s="214" customFormat="1" ht="15" customHeight="1" x14ac:dyDescent="0.2">
      <c r="A43"/>
      <c r="B43" s="348" t="s">
        <v>547</v>
      </c>
      <c r="C43" s="366"/>
      <c r="D43" s="367">
        <v>194</v>
      </c>
      <c r="E43" s="367">
        <v>0</v>
      </c>
      <c r="F43" s="367">
        <v>233</v>
      </c>
      <c r="G43" s="229">
        <f t="shared" si="1"/>
        <v>0.83261802575107291</v>
      </c>
    </row>
    <row r="44" spans="1:7" s="214" customFormat="1" ht="15" customHeight="1" x14ac:dyDescent="0.2">
      <c r="A44"/>
      <c r="B44" s="363" t="s">
        <v>541</v>
      </c>
      <c r="C44" s="364" t="s">
        <v>447</v>
      </c>
      <c r="D44" s="365">
        <v>7</v>
      </c>
      <c r="E44" s="365">
        <v>0</v>
      </c>
      <c r="F44" s="365">
        <v>15</v>
      </c>
      <c r="G44" s="228">
        <f t="shared" si="1"/>
        <v>0.46666666666666667</v>
      </c>
    </row>
    <row r="45" spans="1:7" s="214" customFormat="1" ht="15" customHeight="1" x14ac:dyDescent="0.2">
      <c r="A45"/>
      <c r="B45" s="362" t="s">
        <v>541</v>
      </c>
      <c r="C45" s="223" t="s">
        <v>108</v>
      </c>
      <c r="D45" s="224">
        <v>4</v>
      </c>
      <c r="E45" s="224">
        <v>0</v>
      </c>
      <c r="F45" s="224">
        <v>6</v>
      </c>
      <c r="G45" s="225">
        <f t="shared" si="1"/>
        <v>0.66666666666666663</v>
      </c>
    </row>
    <row r="46" spans="1:7" s="214" customFormat="1" ht="15" customHeight="1" x14ac:dyDescent="0.2">
      <c r="A46"/>
      <c r="B46" s="362" t="s">
        <v>359</v>
      </c>
      <c r="C46" s="223" t="s">
        <v>454</v>
      </c>
      <c r="D46" s="224">
        <v>38</v>
      </c>
      <c r="E46" s="224">
        <v>4</v>
      </c>
      <c r="F46" s="224">
        <v>55</v>
      </c>
      <c r="G46" s="225">
        <f t="shared" si="1"/>
        <v>0.76363636363636367</v>
      </c>
    </row>
    <row r="47" spans="1:7" s="214" customFormat="1" ht="15" customHeight="1" x14ac:dyDescent="0.2">
      <c r="A47"/>
      <c r="B47" s="362" t="s">
        <v>308</v>
      </c>
      <c r="C47" s="223" t="s">
        <v>434</v>
      </c>
      <c r="D47" s="224">
        <v>8</v>
      </c>
      <c r="E47" s="224">
        <v>0</v>
      </c>
      <c r="F47" s="224">
        <v>10</v>
      </c>
      <c r="G47" s="225">
        <f t="shared" si="1"/>
        <v>0.8</v>
      </c>
    </row>
    <row r="48" spans="1:7" s="214" customFormat="1" ht="15" customHeight="1" x14ac:dyDescent="0.2">
      <c r="A48"/>
      <c r="B48" s="362" t="s">
        <v>308</v>
      </c>
      <c r="C48" s="223" t="s">
        <v>435</v>
      </c>
      <c r="D48" s="224">
        <v>7</v>
      </c>
      <c r="E48" s="224">
        <v>0</v>
      </c>
      <c r="F48" s="224">
        <v>10</v>
      </c>
      <c r="G48" s="225">
        <f t="shared" si="1"/>
        <v>0.7</v>
      </c>
    </row>
    <row r="49" spans="1:7" s="214" customFormat="1" ht="15" customHeight="1" x14ac:dyDescent="0.2">
      <c r="A49"/>
      <c r="B49" s="362" t="s">
        <v>308</v>
      </c>
      <c r="C49" s="223" t="s">
        <v>443</v>
      </c>
      <c r="D49" s="224">
        <v>15</v>
      </c>
      <c r="E49" s="224">
        <v>0</v>
      </c>
      <c r="F49" s="224">
        <v>34</v>
      </c>
      <c r="G49" s="225">
        <f t="shared" si="1"/>
        <v>0.44117647058823528</v>
      </c>
    </row>
    <row r="50" spans="1:7" s="214" customFormat="1" ht="15" customHeight="1" x14ac:dyDescent="0.2">
      <c r="A50"/>
      <c r="B50" s="348" t="s">
        <v>548</v>
      </c>
      <c r="C50" s="366"/>
      <c r="D50" s="367">
        <v>79</v>
      </c>
      <c r="E50" s="367">
        <v>4</v>
      </c>
      <c r="F50" s="367">
        <v>130</v>
      </c>
      <c r="G50" s="229">
        <f t="shared" si="1"/>
        <v>0.63846153846153841</v>
      </c>
    </row>
    <row r="51" spans="1:7" s="214" customFormat="1" ht="15" customHeight="1" x14ac:dyDescent="0.2">
      <c r="A51"/>
      <c r="B51" s="363" t="s">
        <v>541</v>
      </c>
      <c r="C51" s="364" t="s">
        <v>466</v>
      </c>
      <c r="D51" s="365">
        <v>7</v>
      </c>
      <c r="E51" s="365">
        <v>0</v>
      </c>
      <c r="F51" s="365">
        <v>14</v>
      </c>
      <c r="G51" s="228">
        <f t="shared" si="1"/>
        <v>0.5</v>
      </c>
    </row>
    <row r="52" spans="1:7" s="214" customFormat="1" ht="15" customHeight="1" x14ac:dyDescent="0.2">
      <c r="A52"/>
      <c r="B52" s="362" t="s">
        <v>339</v>
      </c>
      <c r="C52" s="223" t="s">
        <v>477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339</v>
      </c>
      <c r="C53" s="223" t="s">
        <v>478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308</v>
      </c>
      <c r="C54" s="223" t="s">
        <v>459</v>
      </c>
      <c r="D54" s="224">
        <v>4</v>
      </c>
      <c r="E54" s="224">
        <v>0</v>
      </c>
      <c r="F54" s="224">
        <v>10</v>
      </c>
      <c r="G54" s="225">
        <f t="shared" si="1"/>
        <v>0.4</v>
      </c>
    </row>
    <row r="55" spans="1:7" s="214" customFormat="1" ht="15" customHeight="1" x14ac:dyDescent="0.2">
      <c r="A55"/>
      <c r="B55" s="362" t="s">
        <v>308</v>
      </c>
      <c r="C55" s="223" t="s">
        <v>461</v>
      </c>
      <c r="D55" s="224">
        <v>6</v>
      </c>
      <c r="E55" s="224">
        <v>0</v>
      </c>
      <c r="F55" s="224">
        <v>14</v>
      </c>
      <c r="G55" s="225">
        <f t="shared" si="1"/>
        <v>0.42857142857142855</v>
      </c>
    </row>
    <row r="56" spans="1:7" s="214" customFormat="1" ht="15" customHeight="1" x14ac:dyDescent="0.2">
      <c r="A56"/>
      <c r="B56" s="362" t="s">
        <v>308</v>
      </c>
      <c r="C56" s="223" t="s">
        <v>462</v>
      </c>
      <c r="D56" s="224">
        <v>14</v>
      </c>
      <c r="E56" s="224">
        <v>0</v>
      </c>
      <c r="F56" s="224">
        <v>19</v>
      </c>
      <c r="G56" s="225">
        <f t="shared" si="1"/>
        <v>0.73684210526315785</v>
      </c>
    </row>
    <row r="57" spans="1:7" s="214" customFormat="1" ht="15" customHeight="1" x14ac:dyDescent="0.2">
      <c r="A57"/>
      <c r="B57" s="362" t="s">
        <v>308</v>
      </c>
      <c r="C57" s="223" t="s">
        <v>463</v>
      </c>
      <c r="D57" s="224">
        <v>8</v>
      </c>
      <c r="E57" s="224">
        <v>0</v>
      </c>
      <c r="F57" s="224">
        <v>10</v>
      </c>
      <c r="G57" s="225">
        <f t="shared" si="1"/>
        <v>0.8</v>
      </c>
    </row>
    <row r="58" spans="1:7" s="214" customFormat="1" ht="15" customHeight="1" x14ac:dyDescent="0.2">
      <c r="A58"/>
      <c r="B58" s="362" t="s">
        <v>308</v>
      </c>
      <c r="C58" s="223" t="s">
        <v>109</v>
      </c>
      <c r="D58" s="224">
        <v>11</v>
      </c>
      <c r="E58" s="224">
        <v>0</v>
      </c>
      <c r="F58" s="224">
        <v>38</v>
      </c>
      <c r="G58" s="225">
        <f t="shared" si="1"/>
        <v>0.28947368421052633</v>
      </c>
    </row>
    <row r="59" spans="1:7" s="214" customFormat="1" ht="15" customHeight="1" x14ac:dyDescent="0.2">
      <c r="A59"/>
      <c r="B59" s="348" t="s">
        <v>549</v>
      </c>
      <c r="C59" s="366"/>
      <c r="D59" s="367">
        <v>50</v>
      </c>
      <c r="E59" s="367">
        <v>0</v>
      </c>
      <c r="F59" s="367">
        <v>109</v>
      </c>
      <c r="G59" s="229">
        <f t="shared" si="1"/>
        <v>0.45871559633027525</v>
      </c>
    </row>
    <row r="60" spans="1:7" s="214" customFormat="1" ht="15" customHeight="1" x14ac:dyDescent="0.2">
      <c r="A60"/>
      <c r="B60" s="363" t="s">
        <v>541</v>
      </c>
      <c r="C60" s="364" t="s">
        <v>489</v>
      </c>
      <c r="D60" s="365">
        <v>9</v>
      </c>
      <c r="E60" s="365">
        <v>0</v>
      </c>
      <c r="F60" s="365">
        <v>12</v>
      </c>
      <c r="G60" s="228">
        <f t="shared" si="1"/>
        <v>0.75</v>
      </c>
    </row>
    <row r="61" spans="1:7" s="214" customFormat="1" ht="15" customHeight="1" x14ac:dyDescent="0.2">
      <c r="A61"/>
      <c r="B61" s="362" t="s">
        <v>541</v>
      </c>
      <c r="C61" s="223" t="s">
        <v>491</v>
      </c>
      <c r="D61" s="224">
        <v>16</v>
      </c>
      <c r="E61" s="224">
        <v>0</v>
      </c>
      <c r="F61" s="224">
        <v>20</v>
      </c>
      <c r="G61" s="225">
        <f t="shared" si="1"/>
        <v>0.8</v>
      </c>
    </row>
    <row r="62" spans="1:7" s="214" customFormat="1" ht="15" customHeight="1" x14ac:dyDescent="0.2">
      <c r="A62"/>
      <c r="B62" s="362" t="s">
        <v>359</v>
      </c>
      <c r="C62" s="223" t="s">
        <v>495</v>
      </c>
      <c r="D62" s="224">
        <v>52</v>
      </c>
      <c r="E62" s="224">
        <v>0</v>
      </c>
      <c r="F62" s="224">
        <v>59</v>
      </c>
      <c r="G62" s="225">
        <f t="shared" si="1"/>
        <v>0.88135593220338981</v>
      </c>
    </row>
    <row r="63" spans="1:7" s="214" customFormat="1" ht="15" customHeight="1" x14ac:dyDescent="0.2">
      <c r="A63"/>
      <c r="B63" s="348" t="s">
        <v>550</v>
      </c>
      <c r="C63" s="366"/>
      <c r="D63" s="367">
        <v>77</v>
      </c>
      <c r="E63" s="367">
        <v>0</v>
      </c>
      <c r="F63" s="367">
        <v>91</v>
      </c>
      <c r="G63" s="229">
        <f t="shared" si="1"/>
        <v>0.84615384615384615</v>
      </c>
    </row>
    <row r="64" spans="1:7" s="214" customFormat="1" ht="15" customHeight="1" x14ac:dyDescent="0.2">
      <c r="A64"/>
      <c r="B64" s="363" t="s">
        <v>541</v>
      </c>
      <c r="C64" s="364" t="s">
        <v>497</v>
      </c>
      <c r="D64" s="365">
        <v>9</v>
      </c>
      <c r="E64" s="365">
        <v>0</v>
      </c>
      <c r="F64" s="365">
        <v>15</v>
      </c>
      <c r="G64" s="228">
        <f t="shared" si="1"/>
        <v>0.6</v>
      </c>
    </row>
    <row r="65" spans="1:7" s="214" customFormat="1" ht="15" customHeight="1" x14ac:dyDescent="0.2">
      <c r="A65"/>
      <c r="B65" s="362" t="s">
        <v>541</v>
      </c>
      <c r="C65" s="223" t="s">
        <v>498</v>
      </c>
      <c r="D65" s="224">
        <v>9</v>
      </c>
      <c r="E65" s="224">
        <v>0</v>
      </c>
      <c r="F65" s="224">
        <v>17</v>
      </c>
      <c r="G65" s="225">
        <f t="shared" si="1"/>
        <v>0.52941176470588236</v>
      </c>
    </row>
    <row r="66" spans="1:7" s="214" customFormat="1" ht="15" customHeight="1" x14ac:dyDescent="0.2">
      <c r="A66"/>
      <c r="B66" s="362" t="s">
        <v>541</v>
      </c>
      <c r="C66" s="223" t="s">
        <v>505</v>
      </c>
      <c r="D66" s="224">
        <v>3</v>
      </c>
      <c r="E66" s="224">
        <v>0</v>
      </c>
      <c r="F66" s="224">
        <v>4</v>
      </c>
      <c r="G66" s="225">
        <f t="shared" si="1"/>
        <v>0.75</v>
      </c>
    </row>
    <row r="67" spans="1:7" s="214" customFormat="1" ht="15" customHeight="1" x14ac:dyDescent="0.2">
      <c r="A67"/>
      <c r="B67" s="362" t="s">
        <v>541</v>
      </c>
      <c r="C67" s="223" t="s">
        <v>503</v>
      </c>
      <c r="D67" s="224">
        <v>26</v>
      </c>
      <c r="E67" s="224">
        <v>0</v>
      </c>
      <c r="F67" s="224">
        <v>30</v>
      </c>
      <c r="G67" s="225">
        <f t="shared" si="1"/>
        <v>0.8666666666666667</v>
      </c>
    </row>
    <row r="68" spans="1:7" s="214" customFormat="1" ht="15" customHeight="1" x14ac:dyDescent="0.2">
      <c r="A68"/>
      <c r="B68" s="362" t="s">
        <v>541</v>
      </c>
      <c r="C68" s="223" t="s">
        <v>506</v>
      </c>
      <c r="D68" s="224">
        <v>15</v>
      </c>
      <c r="E68" s="224">
        <v>0</v>
      </c>
      <c r="F68" s="224">
        <v>18</v>
      </c>
      <c r="G68" s="225">
        <f t="shared" si="1"/>
        <v>0.83333333333333337</v>
      </c>
    </row>
    <row r="69" spans="1:7" s="214" customFormat="1" ht="15" customHeight="1" x14ac:dyDescent="0.2">
      <c r="A69"/>
      <c r="B69" s="362" t="s">
        <v>541</v>
      </c>
      <c r="C69" s="223" t="s">
        <v>554</v>
      </c>
      <c r="D69" s="224">
        <v>3</v>
      </c>
      <c r="E69" s="224">
        <v>0</v>
      </c>
      <c r="F69" s="224">
        <v>21</v>
      </c>
      <c r="G69" s="225">
        <f t="shared" si="1"/>
        <v>0.14285714285714285</v>
      </c>
    </row>
    <row r="70" spans="1:7" s="214" customFormat="1" ht="15" customHeight="1" x14ac:dyDescent="0.2">
      <c r="A70"/>
      <c r="B70" s="362" t="s">
        <v>541</v>
      </c>
      <c r="C70" s="223" t="s">
        <v>501</v>
      </c>
      <c r="D70" s="224">
        <v>16</v>
      </c>
      <c r="E70" s="224">
        <v>0</v>
      </c>
      <c r="F70" s="224">
        <v>40</v>
      </c>
      <c r="G70" s="225">
        <f t="shared" si="1"/>
        <v>0.4</v>
      </c>
    </row>
    <row r="71" spans="1:7" s="214" customFormat="1" ht="15" customHeight="1" x14ac:dyDescent="0.2">
      <c r="A71"/>
      <c r="B71" s="362" t="s">
        <v>541</v>
      </c>
      <c r="C71" s="223" t="s">
        <v>502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s="214" customFormat="1" ht="15" customHeight="1" x14ac:dyDescent="0.2">
      <c r="A72"/>
      <c r="B72" s="348" t="s">
        <v>551</v>
      </c>
      <c r="C72" s="366"/>
      <c r="D72" s="367">
        <v>81</v>
      </c>
      <c r="E72" s="367">
        <v>0</v>
      </c>
      <c r="F72" s="367">
        <v>147</v>
      </c>
      <c r="G72" s="229">
        <f t="shared" si="1"/>
        <v>0.55102040816326525</v>
      </c>
    </row>
    <row r="73" spans="1:7" s="214" customFormat="1" ht="15" customHeight="1" x14ac:dyDescent="0.2">
      <c r="A73"/>
      <c r="B73" s="348" t="s">
        <v>552</v>
      </c>
      <c r="C73" s="366"/>
      <c r="D73" s="367">
        <v>805</v>
      </c>
      <c r="E73" s="367">
        <v>6</v>
      </c>
      <c r="F73" s="367">
        <v>1187</v>
      </c>
      <c r="G73" s="229">
        <f t="shared" ref="G73" si="2">IF(F73=0,"-",(D73+E73)/F73)</f>
        <v>0.68323504633529908</v>
      </c>
    </row>
    <row r="74" spans="1:7" s="214" customFormat="1" ht="15" customHeight="1" x14ac:dyDescent="0.2">
      <c r="A74"/>
      <c r="B74" s="368" t="s">
        <v>118</v>
      </c>
      <c r="C74" s="353"/>
      <c r="D74" s="353"/>
      <c r="E74" s="353"/>
      <c r="F74" s="353"/>
      <c r="G74" s="353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novembre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0" t="s">
        <v>115</v>
      </c>
      <c r="C8" s="761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">
      <c r="A9"/>
      <c r="B9" s="359" t="s">
        <v>308</v>
      </c>
      <c r="C9" s="360" t="s">
        <v>319</v>
      </c>
      <c r="D9" s="361">
        <v>9</v>
      </c>
      <c r="E9" s="361">
        <v>0</v>
      </c>
      <c r="F9" s="361">
        <v>9</v>
      </c>
      <c r="G9" s="227">
        <f t="shared" ref="G9:G40" si="0">IF(F9=0,"-",(D9+E9)/F9)</f>
        <v>1</v>
      </c>
    </row>
    <row r="10" spans="1:7" ht="15" customHeight="1" x14ac:dyDescent="0.2">
      <c r="A10"/>
      <c r="B10" s="362" t="s">
        <v>309</v>
      </c>
      <c r="C10" s="223" t="s">
        <v>329</v>
      </c>
      <c r="D10" s="224">
        <v>19</v>
      </c>
      <c r="E10" s="224">
        <v>0</v>
      </c>
      <c r="F10" s="224">
        <v>23</v>
      </c>
      <c r="G10" s="225">
        <f t="shared" si="0"/>
        <v>0.82608695652173914</v>
      </c>
    </row>
    <row r="11" spans="1:7" ht="15" customHeight="1" x14ac:dyDescent="0.2">
      <c r="A11"/>
      <c r="B11" s="362" t="s">
        <v>308</v>
      </c>
      <c r="C11" s="223" t="s">
        <v>322</v>
      </c>
      <c r="D11" s="224">
        <v>9</v>
      </c>
      <c r="E11" s="224">
        <v>0</v>
      </c>
      <c r="F11" s="224">
        <v>10</v>
      </c>
      <c r="G11" s="225">
        <f t="shared" si="0"/>
        <v>0.9</v>
      </c>
    </row>
    <row r="12" spans="1:7" ht="15" customHeight="1" x14ac:dyDescent="0.2">
      <c r="A12"/>
      <c r="B12" s="362" t="s">
        <v>308</v>
      </c>
      <c r="C12" s="223" t="s">
        <v>324</v>
      </c>
      <c r="D12" s="224">
        <v>6</v>
      </c>
      <c r="E12" s="224">
        <v>0</v>
      </c>
      <c r="F12" s="224">
        <v>5</v>
      </c>
      <c r="G12" s="225">
        <f t="shared" si="0"/>
        <v>1.2</v>
      </c>
    </row>
    <row r="13" spans="1:7" ht="15" customHeight="1" x14ac:dyDescent="0.2">
      <c r="A13"/>
      <c r="B13" s="348" t="s">
        <v>542</v>
      </c>
      <c r="C13" s="366"/>
      <c r="D13" s="367">
        <v>43</v>
      </c>
      <c r="E13" s="367">
        <v>0</v>
      </c>
      <c r="F13" s="367">
        <v>47</v>
      </c>
      <c r="G13" s="229">
        <f t="shared" si="0"/>
        <v>0.91489361702127658</v>
      </c>
    </row>
    <row r="14" spans="1:7" ht="15" customHeight="1" x14ac:dyDescent="0.2">
      <c r="A14"/>
      <c r="B14" s="363" t="s">
        <v>339</v>
      </c>
      <c r="C14" s="364" t="s">
        <v>342</v>
      </c>
      <c r="D14" s="365">
        <v>0</v>
      </c>
      <c r="E14" s="365">
        <v>0</v>
      </c>
      <c r="F14" s="365">
        <v>1</v>
      </c>
      <c r="G14" s="228">
        <f t="shared" si="0"/>
        <v>0</v>
      </c>
    </row>
    <row r="15" spans="1:7" ht="15" customHeight="1" x14ac:dyDescent="0.2">
      <c r="A15"/>
      <c r="B15" s="362" t="s">
        <v>308</v>
      </c>
      <c r="C15" s="223" t="s">
        <v>342</v>
      </c>
      <c r="D15" s="224">
        <v>9</v>
      </c>
      <c r="E15" s="224">
        <v>0</v>
      </c>
      <c r="F15" s="224">
        <v>20</v>
      </c>
      <c r="G15" s="225">
        <f t="shared" si="0"/>
        <v>0.45</v>
      </c>
    </row>
    <row r="16" spans="1:7" ht="15" customHeight="1" x14ac:dyDescent="0.2">
      <c r="A16"/>
      <c r="B16" s="362" t="s">
        <v>308</v>
      </c>
      <c r="C16" s="223" t="s">
        <v>344</v>
      </c>
      <c r="D16" s="224">
        <v>4</v>
      </c>
      <c r="E16" s="224">
        <v>0</v>
      </c>
      <c r="F16" s="224">
        <v>4</v>
      </c>
      <c r="G16" s="225">
        <f t="shared" si="0"/>
        <v>1</v>
      </c>
    </row>
    <row r="17" spans="1:7" ht="15" customHeight="1" x14ac:dyDescent="0.2">
      <c r="A17"/>
      <c r="B17" s="362" t="s">
        <v>308</v>
      </c>
      <c r="C17" s="223" t="s">
        <v>103</v>
      </c>
      <c r="D17" s="224">
        <v>7</v>
      </c>
      <c r="E17" s="224">
        <v>0</v>
      </c>
      <c r="F17" s="224">
        <v>11</v>
      </c>
      <c r="G17" s="225">
        <f t="shared" si="0"/>
        <v>0.63636363636363635</v>
      </c>
    </row>
    <row r="18" spans="1:7" ht="15" customHeight="1" x14ac:dyDescent="0.2">
      <c r="A18"/>
      <c r="B18" s="362" t="s">
        <v>308</v>
      </c>
      <c r="C18" s="223" t="s">
        <v>348</v>
      </c>
      <c r="D18" s="224">
        <v>6</v>
      </c>
      <c r="E18" s="224">
        <v>0</v>
      </c>
      <c r="F18" s="224">
        <v>10</v>
      </c>
      <c r="G18" s="225">
        <f t="shared" si="0"/>
        <v>0.6</v>
      </c>
    </row>
    <row r="19" spans="1:7" ht="15" customHeight="1" x14ac:dyDescent="0.2">
      <c r="A19"/>
      <c r="B19" s="362" t="s">
        <v>309</v>
      </c>
      <c r="C19" s="223" t="s">
        <v>352</v>
      </c>
      <c r="D19" s="224">
        <v>5</v>
      </c>
      <c r="E19" s="224">
        <v>0</v>
      </c>
      <c r="F19" s="224">
        <v>15</v>
      </c>
      <c r="G19" s="225">
        <f t="shared" si="0"/>
        <v>0.33333333333333331</v>
      </c>
    </row>
    <row r="20" spans="1:7" ht="15" customHeight="1" x14ac:dyDescent="0.2">
      <c r="A20"/>
      <c r="B20" s="348" t="s">
        <v>543</v>
      </c>
      <c r="C20" s="366"/>
      <c r="D20" s="367">
        <v>31</v>
      </c>
      <c r="E20" s="367">
        <v>0</v>
      </c>
      <c r="F20" s="367">
        <v>61</v>
      </c>
      <c r="G20" s="229">
        <f t="shared" si="0"/>
        <v>0.50819672131147542</v>
      </c>
    </row>
    <row r="21" spans="1:7" ht="15" customHeight="1" x14ac:dyDescent="0.2">
      <c r="A21"/>
      <c r="B21" s="363" t="s">
        <v>309</v>
      </c>
      <c r="C21" s="364" t="s">
        <v>368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ht="15" customHeight="1" x14ac:dyDescent="0.2">
      <c r="A22"/>
      <c r="B22" s="362" t="s">
        <v>309</v>
      </c>
      <c r="C22" s="223" t="s">
        <v>369</v>
      </c>
      <c r="D22" s="224">
        <v>13</v>
      </c>
      <c r="E22" s="224">
        <v>1</v>
      </c>
      <c r="F22" s="224">
        <v>20</v>
      </c>
      <c r="G22" s="225">
        <f t="shared" si="0"/>
        <v>0.7</v>
      </c>
    </row>
    <row r="23" spans="1:7" ht="15" customHeight="1" x14ac:dyDescent="0.2">
      <c r="A23"/>
      <c r="B23" s="362" t="s">
        <v>309</v>
      </c>
      <c r="C23" s="223" t="s">
        <v>371</v>
      </c>
      <c r="D23" s="224">
        <v>8</v>
      </c>
      <c r="E23" s="224">
        <v>0</v>
      </c>
      <c r="F23" s="224">
        <v>20</v>
      </c>
      <c r="G23" s="225">
        <f t="shared" si="0"/>
        <v>0.4</v>
      </c>
    </row>
    <row r="24" spans="1:7" ht="15" customHeight="1" x14ac:dyDescent="0.2">
      <c r="A24"/>
      <c r="B24" s="362" t="s">
        <v>359</v>
      </c>
      <c r="C24" s="223" t="s">
        <v>378</v>
      </c>
      <c r="D24" s="224">
        <v>39</v>
      </c>
      <c r="E24" s="224">
        <v>0</v>
      </c>
      <c r="F24" s="224">
        <v>59</v>
      </c>
      <c r="G24" s="225">
        <f t="shared" si="0"/>
        <v>0.66101694915254239</v>
      </c>
    </row>
    <row r="25" spans="1:7" ht="15" customHeight="1" x14ac:dyDescent="0.2">
      <c r="A25"/>
      <c r="B25" s="348" t="s">
        <v>544</v>
      </c>
      <c r="C25" s="366"/>
      <c r="D25" s="367">
        <v>71</v>
      </c>
      <c r="E25" s="367">
        <v>1</v>
      </c>
      <c r="F25" s="367">
        <v>114</v>
      </c>
      <c r="G25" s="229">
        <f t="shared" si="0"/>
        <v>0.63157894736842102</v>
      </c>
    </row>
    <row r="26" spans="1:7" ht="15" customHeight="1" x14ac:dyDescent="0.2">
      <c r="A26"/>
      <c r="B26" s="363" t="s">
        <v>308</v>
      </c>
      <c r="C26" s="364" t="s">
        <v>382</v>
      </c>
      <c r="D26" s="365">
        <v>14</v>
      </c>
      <c r="E26" s="365">
        <v>0</v>
      </c>
      <c r="F26" s="365">
        <v>18</v>
      </c>
      <c r="G26" s="228">
        <f t="shared" si="0"/>
        <v>0.77777777777777779</v>
      </c>
    </row>
    <row r="27" spans="1:7" ht="15" customHeight="1" x14ac:dyDescent="0.2">
      <c r="A27"/>
      <c r="B27" s="362" t="s">
        <v>309</v>
      </c>
      <c r="C27" s="223" t="s">
        <v>390</v>
      </c>
      <c r="D27" s="224">
        <v>16</v>
      </c>
      <c r="E27" s="224">
        <v>0</v>
      </c>
      <c r="F27" s="224">
        <v>20</v>
      </c>
      <c r="G27" s="225">
        <f t="shared" si="0"/>
        <v>0.8</v>
      </c>
    </row>
    <row r="28" spans="1:7" ht="15" customHeight="1" x14ac:dyDescent="0.2">
      <c r="A28"/>
      <c r="B28" s="362" t="s">
        <v>308</v>
      </c>
      <c r="C28" s="223" t="s">
        <v>385</v>
      </c>
      <c r="D28" s="224">
        <v>2</v>
      </c>
      <c r="E28" s="224">
        <v>0</v>
      </c>
      <c r="F28" s="224">
        <v>0</v>
      </c>
      <c r="G28" s="225" t="str">
        <f t="shared" si="0"/>
        <v>-</v>
      </c>
    </row>
    <row r="29" spans="1:7" ht="15" customHeight="1" x14ac:dyDescent="0.2">
      <c r="A29"/>
      <c r="B29" s="362" t="s">
        <v>309</v>
      </c>
      <c r="C29" s="223" t="s">
        <v>391</v>
      </c>
      <c r="D29" s="224">
        <v>6</v>
      </c>
      <c r="E29" s="224">
        <v>0</v>
      </c>
      <c r="F29" s="224">
        <v>8</v>
      </c>
      <c r="G29" s="225">
        <f t="shared" si="0"/>
        <v>0.75</v>
      </c>
    </row>
    <row r="30" spans="1:7" ht="15" customHeight="1" x14ac:dyDescent="0.2">
      <c r="A30"/>
      <c r="B30" s="362" t="s">
        <v>359</v>
      </c>
      <c r="C30" s="223" t="s">
        <v>398</v>
      </c>
      <c r="D30" s="224">
        <v>35</v>
      </c>
      <c r="E30" s="224">
        <v>0</v>
      </c>
      <c r="F30" s="224">
        <v>60</v>
      </c>
      <c r="G30" s="225">
        <f t="shared" si="0"/>
        <v>0.58333333333333337</v>
      </c>
    </row>
    <row r="31" spans="1:7" ht="15" customHeight="1" x14ac:dyDescent="0.2">
      <c r="A31"/>
      <c r="B31" s="348" t="s">
        <v>545</v>
      </c>
      <c r="C31" s="366"/>
      <c r="D31" s="367">
        <v>73</v>
      </c>
      <c r="E31" s="367">
        <v>0</v>
      </c>
      <c r="F31" s="367">
        <v>106</v>
      </c>
      <c r="G31" s="229">
        <f t="shared" si="0"/>
        <v>0.68867924528301883</v>
      </c>
    </row>
    <row r="32" spans="1:7" ht="15" customHeight="1" x14ac:dyDescent="0.2">
      <c r="A32"/>
      <c r="B32" s="363" t="s">
        <v>309</v>
      </c>
      <c r="C32" s="364" t="s">
        <v>406</v>
      </c>
      <c r="D32" s="365">
        <v>21</v>
      </c>
      <c r="E32" s="365">
        <v>0</v>
      </c>
      <c r="F32" s="365">
        <v>26</v>
      </c>
      <c r="G32" s="228">
        <f t="shared" si="0"/>
        <v>0.80769230769230771</v>
      </c>
    </row>
    <row r="33" spans="1:7" ht="15" customHeight="1" x14ac:dyDescent="0.2">
      <c r="A33"/>
      <c r="B33" s="362" t="s">
        <v>309</v>
      </c>
      <c r="C33" s="223" t="s">
        <v>407</v>
      </c>
      <c r="D33" s="224">
        <v>14</v>
      </c>
      <c r="E33" s="224">
        <v>0</v>
      </c>
      <c r="F33" s="224">
        <v>20</v>
      </c>
      <c r="G33" s="225">
        <f t="shared" si="0"/>
        <v>0.7</v>
      </c>
    </row>
    <row r="34" spans="1:7" ht="15" customHeight="1" x14ac:dyDescent="0.2">
      <c r="A34"/>
      <c r="B34" s="362" t="s">
        <v>309</v>
      </c>
      <c r="C34" s="223" t="s">
        <v>408</v>
      </c>
      <c r="D34" s="224">
        <v>1</v>
      </c>
      <c r="E34" s="224">
        <v>1</v>
      </c>
      <c r="F34" s="224">
        <v>4</v>
      </c>
      <c r="G34" s="225">
        <f t="shared" si="0"/>
        <v>0.5</v>
      </c>
    </row>
    <row r="35" spans="1:7" ht="15" customHeight="1" x14ac:dyDescent="0.2">
      <c r="A35"/>
      <c r="B35" s="362" t="s">
        <v>308</v>
      </c>
      <c r="C35" s="223" t="s">
        <v>404</v>
      </c>
      <c r="D35" s="224">
        <v>19</v>
      </c>
      <c r="E35" s="224">
        <v>0</v>
      </c>
      <c r="F35" s="224">
        <v>31</v>
      </c>
      <c r="G35" s="225">
        <f t="shared" si="0"/>
        <v>0.61290322580645162</v>
      </c>
    </row>
    <row r="36" spans="1:7" ht="15" customHeight="1" x14ac:dyDescent="0.2">
      <c r="A36"/>
      <c r="B36" s="362" t="s">
        <v>359</v>
      </c>
      <c r="C36" s="223" t="s">
        <v>106</v>
      </c>
      <c r="D36" s="224">
        <v>47</v>
      </c>
      <c r="E36" s="224">
        <v>0</v>
      </c>
      <c r="F36" s="224">
        <v>59</v>
      </c>
      <c r="G36" s="225">
        <f t="shared" si="0"/>
        <v>0.79661016949152541</v>
      </c>
    </row>
    <row r="37" spans="1:7" ht="15" customHeight="1" x14ac:dyDescent="0.2">
      <c r="A37"/>
      <c r="B37" s="362" t="s">
        <v>312</v>
      </c>
      <c r="C37" s="223" t="s">
        <v>553</v>
      </c>
      <c r="D37" s="224">
        <v>0</v>
      </c>
      <c r="E37" s="224">
        <v>0</v>
      </c>
      <c r="F37" s="224">
        <v>0</v>
      </c>
      <c r="G37" s="225" t="str">
        <f t="shared" si="0"/>
        <v>-</v>
      </c>
    </row>
    <row r="38" spans="1:7" ht="15" customHeight="1" x14ac:dyDescent="0.2">
      <c r="A38"/>
      <c r="B38" s="362" t="s">
        <v>309</v>
      </c>
      <c r="C38" s="223" t="s">
        <v>553</v>
      </c>
      <c r="D38" s="224">
        <v>4</v>
      </c>
      <c r="E38" s="224">
        <v>0</v>
      </c>
      <c r="F38" s="224">
        <v>9</v>
      </c>
      <c r="G38" s="225">
        <f t="shared" si="0"/>
        <v>0.44444444444444442</v>
      </c>
    </row>
    <row r="39" spans="1:7" ht="15" customHeight="1" x14ac:dyDescent="0.2">
      <c r="A39"/>
      <c r="B39" s="348" t="s">
        <v>546</v>
      </c>
      <c r="C39" s="366"/>
      <c r="D39" s="367">
        <v>106</v>
      </c>
      <c r="E39" s="367">
        <v>1</v>
      </c>
      <c r="F39" s="367">
        <v>149</v>
      </c>
      <c r="G39" s="229">
        <f t="shared" si="0"/>
        <v>0.71812080536912748</v>
      </c>
    </row>
    <row r="40" spans="1:7" ht="15" customHeight="1" x14ac:dyDescent="0.2">
      <c r="A40"/>
      <c r="B40" s="363" t="s">
        <v>308</v>
      </c>
      <c r="C40" s="364" t="s">
        <v>416</v>
      </c>
      <c r="D40" s="365">
        <v>85</v>
      </c>
      <c r="E40" s="365">
        <v>0</v>
      </c>
      <c r="F40" s="365">
        <v>115</v>
      </c>
      <c r="G40" s="228">
        <f t="shared" si="0"/>
        <v>0.73913043478260865</v>
      </c>
    </row>
    <row r="41" spans="1:7" ht="15" customHeight="1" x14ac:dyDescent="0.2">
      <c r="A41"/>
      <c r="B41" s="362" t="s">
        <v>308</v>
      </c>
      <c r="C41" s="223" t="s">
        <v>417</v>
      </c>
      <c r="D41" s="224">
        <v>16</v>
      </c>
      <c r="E41" s="224">
        <v>0</v>
      </c>
      <c r="F41" s="224">
        <v>18</v>
      </c>
      <c r="G41" s="225">
        <f t="shared" ref="G41:G72" si="1">IF(F41=0,"-",(D41+E41)/F41)</f>
        <v>0.88888888888888884</v>
      </c>
    </row>
    <row r="42" spans="1:7" ht="15" customHeight="1" x14ac:dyDescent="0.2">
      <c r="A42"/>
      <c r="B42" s="362" t="s">
        <v>359</v>
      </c>
      <c r="C42" s="223" t="s">
        <v>431</v>
      </c>
      <c r="D42" s="224">
        <v>55</v>
      </c>
      <c r="E42" s="224">
        <v>0</v>
      </c>
      <c r="F42" s="224">
        <v>60</v>
      </c>
      <c r="G42" s="225">
        <f t="shared" si="1"/>
        <v>0.91666666666666663</v>
      </c>
    </row>
    <row r="43" spans="1:7" ht="15" customHeight="1" x14ac:dyDescent="0.2">
      <c r="A43"/>
      <c r="B43" s="362" t="s">
        <v>308</v>
      </c>
      <c r="C43" s="223" t="s">
        <v>420</v>
      </c>
      <c r="D43" s="224">
        <v>38</v>
      </c>
      <c r="E43" s="224">
        <v>0</v>
      </c>
      <c r="F43" s="224">
        <v>40</v>
      </c>
      <c r="G43" s="225">
        <f t="shared" si="1"/>
        <v>0.95</v>
      </c>
    </row>
    <row r="44" spans="1:7" ht="15" customHeight="1" x14ac:dyDescent="0.2">
      <c r="A44"/>
      <c r="B44" s="348" t="s">
        <v>547</v>
      </c>
      <c r="C44" s="366"/>
      <c r="D44" s="367">
        <v>194</v>
      </c>
      <c r="E44" s="367">
        <v>0</v>
      </c>
      <c r="F44" s="367">
        <v>233</v>
      </c>
      <c r="G44" s="229">
        <f t="shared" si="1"/>
        <v>0.83261802575107291</v>
      </c>
    </row>
    <row r="45" spans="1:7" ht="15" customHeight="1" x14ac:dyDescent="0.2">
      <c r="A45"/>
      <c r="B45" s="363" t="s">
        <v>308</v>
      </c>
      <c r="C45" s="364" t="s">
        <v>434</v>
      </c>
      <c r="D45" s="365">
        <v>8</v>
      </c>
      <c r="E45" s="365">
        <v>0</v>
      </c>
      <c r="F45" s="365">
        <v>10</v>
      </c>
      <c r="G45" s="228">
        <f t="shared" si="1"/>
        <v>0.8</v>
      </c>
    </row>
    <row r="46" spans="1:7" ht="15" customHeight="1" x14ac:dyDescent="0.2">
      <c r="A46"/>
      <c r="B46" s="362" t="s">
        <v>308</v>
      </c>
      <c r="C46" s="223" t="s">
        <v>435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ht="15" customHeight="1" x14ac:dyDescent="0.2">
      <c r="A47"/>
      <c r="B47" s="362" t="s">
        <v>309</v>
      </c>
      <c r="C47" s="223" t="s">
        <v>447</v>
      </c>
      <c r="D47" s="224">
        <v>7</v>
      </c>
      <c r="E47" s="224">
        <v>0</v>
      </c>
      <c r="F47" s="224">
        <v>15</v>
      </c>
      <c r="G47" s="225">
        <f t="shared" si="1"/>
        <v>0.46666666666666667</v>
      </c>
    </row>
    <row r="48" spans="1:7" ht="15" customHeight="1" x14ac:dyDescent="0.2">
      <c r="A48"/>
      <c r="B48" s="362" t="s">
        <v>359</v>
      </c>
      <c r="C48" s="223" t="s">
        <v>454</v>
      </c>
      <c r="D48" s="224">
        <v>38</v>
      </c>
      <c r="E48" s="224">
        <v>4</v>
      </c>
      <c r="F48" s="224">
        <v>55</v>
      </c>
      <c r="G48" s="225">
        <f t="shared" si="1"/>
        <v>0.76363636363636367</v>
      </c>
    </row>
    <row r="49" spans="1:7" ht="15" customHeight="1" x14ac:dyDescent="0.2">
      <c r="A49"/>
      <c r="B49" s="362" t="s">
        <v>309</v>
      </c>
      <c r="C49" s="223" t="s">
        <v>108</v>
      </c>
      <c r="D49" s="224">
        <v>4</v>
      </c>
      <c r="E49" s="224">
        <v>0</v>
      </c>
      <c r="F49" s="224">
        <v>6</v>
      </c>
      <c r="G49" s="225">
        <f t="shared" si="1"/>
        <v>0.66666666666666663</v>
      </c>
    </row>
    <row r="50" spans="1:7" ht="15" customHeight="1" x14ac:dyDescent="0.2">
      <c r="A50"/>
      <c r="B50" s="362" t="s">
        <v>308</v>
      </c>
      <c r="C50" s="223" t="s">
        <v>443</v>
      </c>
      <c r="D50" s="224">
        <v>15</v>
      </c>
      <c r="E50" s="224">
        <v>0</v>
      </c>
      <c r="F50" s="224">
        <v>34</v>
      </c>
      <c r="G50" s="225">
        <f t="shared" si="1"/>
        <v>0.44117647058823528</v>
      </c>
    </row>
    <row r="51" spans="1:7" ht="15" customHeight="1" x14ac:dyDescent="0.2">
      <c r="A51"/>
      <c r="B51" s="348" t="s">
        <v>548</v>
      </c>
      <c r="C51" s="366"/>
      <c r="D51" s="367">
        <v>79</v>
      </c>
      <c r="E51" s="367">
        <v>4</v>
      </c>
      <c r="F51" s="367">
        <v>130</v>
      </c>
      <c r="G51" s="229">
        <f t="shared" si="1"/>
        <v>0.63846153846153841</v>
      </c>
    </row>
    <row r="52" spans="1:7" ht="15" customHeight="1" x14ac:dyDescent="0.2">
      <c r="A52"/>
      <c r="B52" s="363" t="s">
        <v>308</v>
      </c>
      <c r="C52" s="364" t="s">
        <v>459</v>
      </c>
      <c r="D52" s="365">
        <v>4</v>
      </c>
      <c r="E52" s="365">
        <v>0</v>
      </c>
      <c r="F52" s="365">
        <v>10</v>
      </c>
      <c r="G52" s="228">
        <f t="shared" si="1"/>
        <v>0.4</v>
      </c>
    </row>
    <row r="53" spans="1:7" ht="15" customHeight="1" x14ac:dyDescent="0.2">
      <c r="A53"/>
      <c r="B53" s="362" t="s">
        <v>308</v>
      </c>
      <c r="C53" s="223" t="s">
        <v>461</v>
      </c>
      <c r="D53" s="224">
        <v>6</v>
      </c>
      <c r="E53" s="224">
        <v>0</v>
      </c>
      <c r="F53" s="224">
        <v>14</v>
      </c>
      <c r="G53" s="225">
        <f t="shared" si="1"/>
        <v>0.42857142857142855</v>
      </c>
    </row>
    <row r="54" spans="1:7" ht="15" customHeight="1" x14ac:dyDescent="0.2">
      <c r="A54"/>
      <c r="B54" s="362" t="s">
        <v>339</v>
      </c>
      <c r="C54" s="223" t="s">
        <v>477</v>
      </c>
      <c r="D54" s="224">
        <v>0</v>
      </c>
      <c r="E54" s="224">
        <v>0</v>
      </c>
      <c r="F54" s="224">
        <v>2</v>
      </c>
      <c r="G54" s="225">
        <f t="shared" si="1"/>
        <v>0</v>
      </c>
    </row>
    <row r="55" spans="1:7" ht="15" customHeight="1" x14ac:dyDescent="0.2">
      <c r="A55"/>
      <c r="B55" s="362" t="s">
        <v>309</v>
      </c>
      <c r="C55" s="223" t="s">
        <v>466</v>
      </c>
      <c r="D55" s="224">
        <v>7</v>
      </c>
      <c r="E55" s="224">
        <v>0</v>
      </c>
      <c r="F55" s="224">
        <v>14</v>
      </c>
      <c r="G55" s="225">
        <f t="shared" si="1"/>
        <v>0.5</v>
      </c>
    </row>
    <row r="56" spans="1:7" ht="15" customHeight="1" x14ac:dyDescent="0.2">
      <c r="A56"/>
      <c r="B56" s="362" t="s">
        <v>308</v>
      </c>
      <c r="C56" s="223" t="s">
        <v>462</v>
      </c>
      <c r="D56" s="224">
        <v>14</v>
      </c>
      <c r="E56" s="224">
        <v>0</v>
      </c>
      <c r="F56" s="224">
        <v>19</v>
      </c>
      <c r="G56" s="225">
        <f t="shared" si="1"/>
        <v>0.73684210526315785</v>
      </c>
    </row>
    <row r="57" spans="1:7" ht="15" customHeight="1" x14ac:dyDescent="0.2">
      <c r="A57"/>
      <c r="B57" s="362" t="s">
        <v>308</v>
      </c>
      <c r="C57" s="223" t="s">
        <v>463</v>
      </c>
      <c r="D57" s="224">
        <v>8</v>
      </c>
      <c r="E57" s="224">
        <v>0</v>
      </c>
      <c r="F57" s="224">
        <v>10</v>
      </c>
      <c r="G57" s="225">
        <f t="shared" si="1"/>
        <v>0.8</v>
      </c>
    </row>
    <row r="58" spans="1:7" ht="15" customHeight="1" x14ac:dyDescent="0.2">
      <c r="A58"/>
      <c r="B58" s="362" t="s">
        <v>339</v>
      </c>
      <c r="C58" s="223" t="s">
        <v>478</v>
      </c>
      <c r="D58" s="224">
        <v>0</v>
      </c>
      <c r="E58" s="224">
        <v>0</v>
      </c>
      <c r="F58" s="224">
        <v>2</v>
      </c>
      <c r="G58" s="225">
        <f t="shared" si="1"/>
        <v>0</v>
      </c>
    </row>
    <row r="59" spans="1:7" ht="15" customHeight="1" x14ac:dyDescent="0.2">
      <c r="A59"/>
      <c r="B59" s="362" t="s">
        <v>308</v>
      </c>
      <c r="C59" s="223" t="s">
        <v>109</v>
      </c>
      <c r="D59" s="224">
        <v>11</v>
      </c>
      <c r="E59" s="224">
        <v>0</v>
      </c>
      <c r="F59" s="224">
        <v>38</v>
      </c>
      <c r="G59" s="225">
        <f t="shared" si="1"/>
        <v>0.28947368421052633</v>
      </c>
    </row>
    <row r="60" spans="1:7" ht="15" customHeight="1" x14ac:dyDescent="0.2">
      <c r="A60"/>
      <c r="B60" s="348" t="s">
        <v>549</v>
      </c>
      <c r="C60" s="366"/>
      <c r="D60" s="367">
        <v>50</v>
      </c>
      <c r="E60" s="367">
        <v>0</v>
      </c>
      <c r="F60" s="367">
        <v>109</v>
      </c>
      <c r="G60" s="229">
        <f t="shared" si="1"/>
        <v>0.45871559633027525</v>
      </c>
    </row>
    <row r="61" spans="1:7" ht="15" customHeight="1" x14ac:dyDescent="0.2">
      <c r="A61"/>
      <c r="B61" s="363" t="s">
        <v>359</v>
      </c>
      <c r="C61" s="364" t="s">
        <v>495</v>
      </c>
      <c r="D61" s="365">
        <v>52</v>
      </c>
      <c r="E61" s="365">
        <v>0</v>
      </c>
      <c r="F61" s="365">
        <v>59</v>
      </c>
      <c r="G61" s="228">
        <f t="shared" si="1"/>
        <v>0.88135593220338981</v>
      </c>
    </row>
    <row r="62" spans="1:7" ht="15" customHeight="1" x14ac:dyDescent="0.2">
      <c r="A62"/>
      <c r="B62" s="362" t="s">
        <v>309</v>
      </c>
      <c r="C62" s="223" t="s">
        <v>489</v>
      </c>
      <c r="D62" s="224">
        <v>9</v>
      </c>
      <c r="E62" s="224">
        <v>0</v>
      </c>
      <c r="F62" s="224">
        <v>12</v>
      </c>
      <c r="G62" s="225">
        <f t="shared" si="1"/>
        <v>0.75</v>
      </c>
    </row>
    <row r="63" spans="1:7" ht="15" customHeight="1" x14ac:dyDescent="0.2">
      <c r="A63"/>
      <c r="B63" s="362" t="s">
        <v>309</v>
      </c>
      <c r="C63" s="223" t="s">
        <v>491</v>
      </c>
      <c r="D63" s="224">
        <v>16</v>
      </c>
      <c r="E63" s="224">
        <v>0</v>
      </c>
      <c r="F63" s="224">
        <v>20</v>
      </c>
      <c r="G63" s="225">
        <f t="shared" si="1"/>
        <v>0.8</v>
      </c>
    </row>
    <row r="64" spans="1:7" ht="15" customHeight="1" x14ac:dyDescent="0.2">
      <c r="A64"/>
      <c r="B64" s="348" t="s">
        <v>550</v>
      </c>
      <c r="C64" s="366"/>
      <c r="D64" s="367">
        <v>77</v>
      </c>
      <c r="E64" s="367">
        <v>0</v>
      </c>
      <c r="F64" s="367">
        <v>91</v>
      </c>
      <c r="G64" s="229">
        <f t="shared" si="1"/>
        <v>0.84615384615384615</v>
      </c>
    </row>
    <row r="65" spans="1:7" ht="15" customHeight="1" x14ac:dyDescent="0.2">
      <c r="A65"/>
      <c r="B65" s="363" t="s">
        <v>309</v>
      </c>
      <c r="C65" s="364" t="s">
        <v>497</v>
      </c>
      <c r="D65" s="365">
        <v>9</v>
      </c>
      <c r="E65" s="365">
        <v>0</v>
      </c>
      <c r="F65" s="365">
        <v>15</v>
      </c>
      <c r="G65" s="228">
        <f t="shared" si="1"/>
        <v>0.6</v>
      </c>
    </row>
    <row r="66" spans="1:7" ht="15" customHeight="1" x14ac:dyDescent="0.2">
      <c r="A66"/>
      <c r="B66" s="362" t="s">
        <v>309</v>
      </c>
      <c r="C66" s="223" t="s">
        <v>498</v>
      </c>
      <c r="D66" s="224">
        <v>9</v>
      </c>
      <c r="E66" s="224">
        <v>0</v>
      </c>
      <c r="F66" s="224">
        <v>17</v>
      </c>
      <c r="G66" s="225">
        <f t="shared" si="1"/>
        <v>0.52941176470588236</v>
      </c>
    </row>
    <row r="67" spans="1:7" ht="15" customHeight="1" x14ac:dyDescent="0.2">
      <c r="A67"/>
      <c r="B67" s="362" t="s">
        <v>309</v>
      </c>
      <c r="C67" s="223" t="s">
        <v>505</v>
      </c>
      <c r="D67" s="224">
        <v>3</v>
      </c>
      <c r="E67" s="224">
        <v>0</v>
      </c>
      <c r="F67" s="224">
        <v>4</v>
      </c>
      <c r="G67" s="225">
        <f t="shared" si="1"/>
        <v>0.75</v>
      </c>
    </row>
    <row r="68" spans="1:7" ht="15" customHeight="1" x14ac:dyDescent="0.2">
      <c r="A68"/>
      <c r="B68" s="362" t="s">
        <v>309</v>
      </c>
      <c r="C68" s="223" t="s">
        <v>503</v>
      </c>
      <c r="D68" s="224">
        <v>26</v>
      </c>
      <c r="E68" s="224">
        <v>0</v>
      </c>
      <c r="F68" s="224">
        <v>30</v>
      </c>
      <c r="G68" s="225">
        <f t="shared" si="1"/>
        <v>0.8666666666666667</v>
      </c>
    </row>
    <row r="69" spans="1:7" ht="15" customHeight="1" x14ac:dyDescent="0.2">
      <c r="A69"/>
      <c r="B69" s="362" t="s">
        <v>309</v>
      </c>
      <c r="C69" s="223" t="s">
        <v>506</v>
      </c>
      <c r="D69" s="224">
        <v>15</v>
      </c>
      <c r="E69" s="224">
        <v>0</v>
      </c>
      <c r="F69" s="224">
        <v>18</v>
      </c>
      <c r="G69" s="225">
        <f t="shared" si="1"/>
        <v>0.83333333333333337</v>
      </c>
    </row>
    <row r="70" spans="1:7" ht="15" customHeight="1" x14ac:dyDescent="0.2">
      <c r="A70"/>
      <c r="B70" s="362" t="s">
        <v>309</v>
      </c>
      <c r="C70" s="223" t="s">
        <v>554</v>
      </c>
      <c r="D70" s="224">
        <v>3</v>
      </c>
      <c r="E70" s="224">
        <v>0</v>
      </c>
      <c r="F70" s="224">
        <v>21</v>
      </c>
      <c r="G70" s="225">
        <f t="shared" si="1"/>
        <v>0.14285714285714285</v>
      </c>
    </row>
    <row r="71" spans="1:7" ht="15" customHeight="1" x14ac:dyDescent="0.2">
      <c r="A71"/>
      <c r="B71" s="362" t="s">
        <v>309</v>
      </c>
      <c r="C71" s="223" t="s">
        <v>501</v>
      </c>
      <c r="D71" s="224">
        <v>16</v>
      </c>
      <c r="E71" s="224">
        <v>0</v>
      </c>
      <c r="F71" s="224">
        <v>40</v>
      </c>
      <c r="G71" s="225">
        <f t="shared" si="1"/>
        <v>0.4</v>
      </c>
    </row>
    <row r="72" spans="1:7" ht="15" customHeight="1" x14ac:dyDescent="0.2">
      <c r="A72"/>
      <c r="B72" s="362" t="s">
        <v>312</v>
      </c>
      <c r="C72" s="223" t="s">
        <v>502</v>
      </c>
      <c r="D72" s="224">
        <v>0</v>
      </c>
      <c r="E72" s="224">
        <v>0</v>
      </c>
      <c r="F72" s="224">
        <v>2</v>
      </c>
      <c r="G72" s="225">
        <f t="shared" si="1"/>
        <v>0</v>
      </c>
    </row>
    <row r="73" spans="1:7" ht="15" customHeight="1" x14ac:dyDescent="0.2">
      <c r="A73"/>
      <c r="B73" s="348" t="s">
        <v>551</v>
      </c>
      <c r="C73" s="366"/>
      <c r="D73" s="367">
        <v>81</v>
      </c>
      <c r="E73" s="367">
        <v>0</v>
      </c>
      <c r="F73" s="367">
        <v>147</v>
      </c>
      <c r="G73" s="229">
        <f t="shared" ref="G73:G74" si="2">IF(F73=0,"-",(D73+E73)/F73)</f>
        <v>0.55102040816326525</v>
      </c>
    </row>
    <row r="74" spans="1:7" ht="15" customHeight="1" x14ac:dyDescent="0.2">
      <c r="A74"/>
      <c r="B74" s="348" t="s">
        <v>552</v>
      </c>
      <c r="C74" s="366"/>
      <c r="D74" s="367">
        <v>805</v>
      </c>
      <c r="E74" s="367">
        <v>6</v>
      </c>
      <c r="F74" s="367">
        <v>1187</v>
      </c>
      <c r="G74" s="229">
        <f t="shared" si="2"/>
        <v>0.68323504633529908</v>
      </c>
    </row>
    <row r="75" spans="1:7" ht="15" customHeight="1" x14ac:dyDescent="0.2">
      <c r="A75"/>
      <c r="B75" s="368" t="s">
        <v>118</v>
      </c>
      <c r="C75" s="353"/>
      <c r="D75" s="353"/>
      <c r="E75" s="353"/>
      <c r="F75" s="353"/>
      <c r="G75" s="353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novembre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2904</v>
      </c>
      <c r="D11" s="184">
        <v>76406</v>
      </c>
      <c r="E11" s="147">
        <f>C11/D11*100</f>
        <v>3.8007486323063633</v>
      </c>
    </row>
    <row r="12" spans="1:6" s="29" customFormat="1" ht="21" customHeight="1" x14ac:dyDescent="0.2">
      <c r="B12" s="201" t="s">
        <v>87</v>
      </c>
      <c r="C12" s="184">
        <v>221</v>
      </c>
      <c r="D12" s="184">
        <v>5646</v>
      </c>
      <c r="E12" s="147">
        <f>C12/D12*100</f>
        <v>3.9142755933404181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3125</v>
      </c>
      <c r="D15" s="203">
        <f>SUM(D11:D13)</f>
        <v>82052</v>
      </c>
      <c r="E15" s="120">
        <f>C15/D15*100</f>
        <v>3.8085604250962799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122</v>
      </c>
      <c r="C17" s="499">
        <v>625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novembre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922</v>
      </c>
      <c r="D13" s="147">
        <f>C13/$C$16*100</f>
        <v>31.749311294765842</v>
      </c>
      <c r="E13" s="184">
        <v>49</v>
      </c>
      <c r="F13" s="147">
        <f>E13/$E$16*100</f>
        <v>22.171945701357465</v>
      </c>
      <c r="G13" s="184">
        <f>C13+E13</f>
        <v>971</v>
      </c>
      <c r="H13" s="147">
        <f>G13/$G$16*100</f>
        <v>31.071999999999999</v>
      </c>
    </row>
    <row r="14" spans="1:8" ht="16.5" customHeight="1" x14ac:dyDescent="0.2">
      <c r="A14" s="73"/>
      <c r="B14" s="201" t="s">
        <v>124</v>
      </c>
      <c r="C14" s="184">
        <v>1982</v>
      </c>
      <c r="D14" s="147">
        <f>C14/$C$16*100</f>
        <v>68.250688705234168</v>
      </c>
      <c r="E14" s="184">
        <v>172</v>
      </c>
      <c r="F14" s="147">
        <f>E14/$E$16*100</f>
        <v>77.828054298642542</v>
      </c>
      <c r="G14" s="184">
        <f>C14+E14</f>
        <v>2154</v>
      </c>
      <c r="H14" s="147">
        <f>G14/$G$16*100</f>
        <v>68.927999999999997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2904</v>
      </c>
      <c r="D16" s="120">
        <f t="shared" si="0"/>
        <v>100.00000000000001</v>
      </c>
      <c r="E16" s="203">
        <f t="shared" si="0"/>
        <v>221</v>
      </c>
      <c r="F16" s="120">
        <f t="shared" si="0"/>
        <v>100</v>
      </c>
      <c r="G16" s="203">
        <f t="shared" si="0"/>
        <v>3125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novembre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8" t="s">
        <v>157</v>
      </c>
      <c r="D9" s="762" t="s">
        <v>216</v>
      </c>
      <c r="E9" s="763"/>
      <c r="F9" s="763"/>
      <c r="G9" s="763"/>
      <c r="H9" s="764"/>
    </row>
    <row r="10" spans="1:19" ht="51" x14ac:dyDescent="0.2">
      <c r="A10" s="73"/>
      <c r="C10" s="749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153</v>
      </c>
      <c r="D11" s="142">
        <v>32</v>
      </c>
      <c r="E11" s="142">
        <v>0</v>
      </c>
      <c r="F11" s="142">
        <v>0</v>
      </c>
      <c r="G11" s="142">
        <v>2</v>
      </c>
      <c r="H11" s="142">
        <f>SUM(D11:G11)</f>
        <v>34</v>
      </c>
      <c r="S11" s="333"/>
    </row>
    <row r="12" spans="1:19" ht="15" x14ac:dyDescent="0.2">
      <c r="A12" s="73"/>
      <c r="B12" s="144" t="s">
        <v>103</v>
      </c>
      <c r="C12" s="144">
        <v>183</v>
      </c>
      <c r="D12" s="144">
        <v>51</v>
      </c>
      <c r="E12" s="144">
        <v>0</v>
      </c>
      <c r="F12" s="144">
        <v>0</v>
      </c>
      <c r="G12" s="144">
        <v>2</v>
      </c>
      <c r="H12" s="144">
        <f t="shared" ref="H12:H19" si="0">SUM(D12:G12)</f>
        <v>53</v>
      </c>
    </row>
    <row r="13" spans="1:19" ht="15" x14ac:dyDescent="0.2">
      <c r="A13" s="73"/>
      <c r="B13" s="144" t="s">
        <v>104</v>
      </c>
      <c r="C13" s="144">
        <v>272</v>
      </c>
      <c r="D13" s="144">
        <v>52</v>
      </c>
      <c r="E13" s="144">
        <v>0</v>
      </c>
      <c r="F13" s="144">
        <v>0</v>
      </c>
      <c r="G13" s="144">
        <v>2</v>
      </c>
      <c r="H13" s="144">
        <f t="shared" si="0"/>
        <v>54</v>
      </c>
    </row>
    <row r="14" spans="1:19" ht="15" x14ac:dyDescent="0.2">
      <c r="A14" s="73"/>
      <c r="B14" s="144" t="s">
        <v>105</v>
      </c>
      <c r="C14" s="144">
        <v>227</v>
      </c>
      <c r="D14" s="144">
        <v>62</v>
      </c>
      <c r="E14" s="144">
        <v>2</v>
      </c>
      <c r="F14" s="144">
        <v>0</v>
      </c>
      <c r="G14" s="144">
        <v>6</v>
      </c>
      <c r="H14" s="144">
        <f t="shared" si="0"/>
        <v>70</v>
      </c>
    </row>
    <row r="15" spans="1:19" ht="15" x14ac:dyDescent="0.2">
      <c r="A15" s="73"/>
      <c r="B15" s="144" t="s">
        <v>106</v>
      </c>
      <c r="C15" s="144">
        <v>212</v>
      </c>
      <c r="D15" s="144">
        <v>85</v>
      </c>
      <c r="E15" s="144">
        <v>0</v>
      </c>
      <c r="F15" s="144">
        <v>0</v>
      </c>
      <c r="G15" s="144">
        <v>1</v>
      </c>
      <c r="H15" s="144">
        <f t="shared" si="0"/>
        <v>86</v>
      </c>
    </row>
    <row r="16" spans="1:19" ht="15" x14ac:dyDescent="0.2">
      <c r="A16" s="73"/>
      <c r="B16" s="144" t="s">
        <v>107</v>
      </c>
      <c r="C16" s="144">
        <v>575</v>
      </c>
      <c r="D16" s="144">
        <v>85</v>
      </c>
      <c r="E16" s="144">
        <v>6</v>
      </c>
      <c r="F16" s="144">
        <v>0</v>
      </c>
      <c r="G16" s="144">
        <v>2</v>
      </c>
      <c r="H16" s="144">
        <f t="shared" si="0"/>
        <v>93</v>
      </c>
    </row>
    <row r="17" spans="1:8" ht="15" x14ac:dyDescent="0.2">
      <c r="A17" s="73"/>
      <c r="B17" s="144" t="s">
        <v>108</v>
      </c>
      <c r="C17" s="144">
        <v>334</v>
      </c>
      <c r="D17" s="144">
        <v>73</v>
      </c>
      <c r="E17" s="144">
        <v>1</v>
      </c>
      <c r="F17" s="144">
        <v>0</v>
      </c>
      <c r="G17" s="144">
        <v>6</v>
      </c>
      <c r="H17" s="144">
        <f t="shared" si="0"/>
        <v>80</v>
      </c>
    </row>
    <row r="18" spans="1:8" ht="15" x14ac:dyDescent="0.2">
      <c r="A18" s="73"/>
      <c r="B18" s="144" t="s">
        <v>109</v>
      </c>
      <c r="C18" s="144">
        <v>171</v>
      </c>
      <c r="D18" s="144">
        <v>67</v>
      </c>
      <c r="E18" s="144">
        <v>4</v>
      </c>
      <c r="F18" s="144">
        <v>0</v>
      </c>
      <c r="G18" s="144">
        <v>2</v>
      </c>
      <c r="H18" s="144">
        <f t="shared" si="0"/>
        <v>73</v>
      </c>
    </row>
    <row r="19" spans="1:8" ht="15" x14ac:dyDescent="0.2">
      <c r="A19" s="73"/>
      <c r="B19" s="144" t="s">
        <v>110</v>
      </c>
      <c r="C19" s="144">
        <v>175</v>
      </c>
      <c r="D19" s="144">
        <v>55</v>
      </c>
      <c r="E19" s="144">
        <v>2</v>
      </c>
      <c r="F19" s="144">
        <v>0</v>
      </c>
      <c r="G19" s="144">
        <v>2</v>
      </c>
      <c r="H19" s="144">
        <f t="shared" si="0"/>
        <v>59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2302</v>
      </c>
      <c r="D21" s="124">
        <v>562</v>
      </c>
      <c r="E21" s="124">
        <v>15</v>
      </c>
      <c r="F21" s="124">
        <v>0</v>
      </c>
      <c r="G21" s="124">
        <v>25</v>
      </c>
      <c r="H21" s="145">
        <f>SUM(D21:G21)</f>
        <v>602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643</v>
      </c>
      <c r="C23" s="126">
        <v>183</v>
      </c>
      <c r="D23" s="126">
        <v>32</v>
      </c>
      <c r="E23" s="126">
        <v>0</v>
      </c>
      <c r="F23" s="126">
        <v>0</v>
      </c>
      <c r="G23" s="126">
        <v>6</v>
      </c>
      <c r="H23" s="148">
        <f>SUM(D23:G23)</f>
        <v>38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2485</v>
      </c>
      <c r="D26" s="128">
        <v>594</v>
      </c>
      <c r="E26" s="128">
        <v>15</v>
      </c>
      <c r="F26" s="128">
        <v>0</v>
      </c>
      <c r="G26" s="128">
        <v>31</v>
      </c>
      <c r="H26" s="149">
        <f>SUM(D26:G26)</f>
        <v>640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topLeftCell="A7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novembre 2018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43405</v>
      </c>
      <c r="D5" s="481">
        <v>43040</v>
      </c>
      <c r="E5" s="516" t="s">
        <v>42</v>
      </c>
      <c r="I5" s="515">
        <v>43405</v>
      </c>
      <c r="J5" s="482">
        <v>43040</v>
      </c>
      <c r="K5" s="516" t="s">
        <v>42</v>
      </c>
    </row>
    <row r="6" spans="1:11" ht="25.5" customHeight="1" x14ac:dyDescent="0.2">
      <c r="A6" s="678" t="s">
        <v>43</v>
      </c>
      <c r="B6" s="679"/>
      <c r="C6" s="538">
        <v>82052</v>
      </c>
      <c r="D6" s="546">
        <v>79999</v>
      </c>
      <c r="E6" s="512">
        <f>IF(D6&gt;0,(C6/D6)-1,"-")</f>
        <v>2.5662820785259832E-2</v>
      </c>
      <c r="G6" s="674" t="s">
        <v>43</v>
      </c>
      <c r="H6" s="675"/>
      <c r="I6" s="538">
        <f>I8+I9+I11</f>
        <v>12878</v>
      </c>
      <c r="J6" s="546">
        <f>J8+J9+J11</f>
        <v>12176</v>
      </c>
      <c r="K6" s="512">
        <f>(I6/J6)-1</f>
        <v>5.7654402102496727E-2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231</v>
      </c>
      <c r="H7" s="486"/>
      <c r="I7" s="550"/>
      <c r="J7" s="552"/>
      <c r="K7" s="514"/>
    </row>
    <row r="8" spans="1:11" ht="25.5" customHeight="1" x14ac:dyDescent="0.2">
      <c r="A8" s="676" t="s">
        <v>229</v>
      </c>
      <c r="B8" s="677"/>
      <c r="C8" s="538">
        <v>11344</v>
      </c>
      <c r="D8" s="546">
        <v>10692</v>
      </c>
      <c r="E8" s="512">
        <f t="shared" ref="E8:E17" si="0">IF(D8&gt;0,(C8/D8)-1,"-")</f>
        <v>6.0980172091283258E-2</v>
      </c>
      <c r="G8" s="696" t="s">
        <v>221</v>
      </c>
      <c r="H8" s="697"/>
      <c r="I8" s="551">
        <f>C13-I21</f>
        <v>1557</v>
      </c>
      <c r="J8" s="552">
        <f>D13-J21</f>
        <v>1504</v>
      </c>
      <c r="K8" s="514">
        <f>(I8/J8)-1</f>
        <v>3.5239361702127603E-2</v>
      </c>
    </row>
    <row r="9" spans="1:11" ht="29.25" customHeight="1" x14ac:dyDescent="0.2">
      <c r="A9" s="690" t="s">
        <v>227</v>
      </c>
      <c r="B9" s="691"/>
      <c r="C9" s="540">
        <v>10767</v>
      </c>
      <c r="D9" s="540">
        <v>10124</v>
      </c>
      <c r="E9" s="534">
        <f t="shared" si="0"/>
        <v>6.3512445673646889E-2</v>
      </c>
      <c r="G9" s="730" t="s">
        <v>232</v>
      </c>
      <c r="H9" s="724"/>
      <c r="I9" s="731">
        <v>10458</v>
      </c>
      <c r="J9" s="731">
        <v>9787</v>
      </c>
      <c r="K9" s="733">
        <f>(I9/J9)-1</f>
        <v>6.8560335138448947E-2</v>
      </c>
    </row>
    <row r="10" spans="1:11" ht="25.5" customHeight="1" x14ac:dyDescent="0.2">
      <c r="A10" s="692" t="s">
        <v>228</v>
      </c>
      <c r="B10" s="693"/>
      <c r="C10" s="541">
        <v>577</v>
      </c>
      <c r="D10" s="541">
        <v>568</v>
      </c>
      <c r="E10" s="535">
        <f t="shared" si="0"/>
        <v>1.5845070422535246E-2</v>
      </c>
      <c r="G10" s="725"/>
      <c r="H10" s="726"/>
      <c r="I10" s="732"/>
      <c r="J10" s="732"/>
      <c r="K10" s="734"/>
    </row>
    <row r="11" spans="1:11" ht="15" x14ac:dyDescent="0.2">
      <c r="A11" s="711" t="s">
        <v>230</v>
      </c>
      <c r="B11" s="712"/>
      <c r="C11" s="538">
        <v>70708</v>
      </c>
      <c r="D11" s="546">
        <v>69307</v>
      </c>
      <c r="E11" s="512">
        <f t="shared" si="0"/>
        <v>2.0214408357020153E-2</v>
      </c>
      <c r="G11" s="730" t="s">
        <v>223</v>
      </c>
      <c r="H11" s="735"/>
      <c r="I11" s="738">
        <f>C10+C14-(I24+I26)</f>
        <v>863</v>
      </c>
      <c r="J11" s="738">
        <f>D10+D14-(J24+J26)</f>
        <v>885</v>
      </c>
      <c r="K11" s="741">
        <f>(I11/J11)-1</f>
        <v>-2.4858757062146908E-2</v>
      </c>
    </row>
    <row r="12" spans="1:11" ht="15" x14ac:dyDescent="0.2">
      <c r="A12" s="690" t="s">
        <v>46</v>
      </c>
      <c r="B12" s="691"/>
      <c r="C12" s="542">
        <v>20554</v>
      </c>
      <c r="D12" s="547">
        <v>20302</v>
      </c>
      <c r="E12" s="513">
        <f t="shared" si="0"/>
        <v>1.241257019012898E-2</v>
      </c>
      <c r="G12" s="736"/>
      <c r="H12" s="737"/>
      <c r="I12" s="739"/>
      <c r="J12" s="740"/>
      <c r="K12" s="742"/>
    </row>
    <row r="13" spans="1:11" ht="15" x14ac:dyDescent="0.2">
      <c r="A13" s="702" t="s">
        <v>44</v>
      </c>
      <c r="B13" s="703"/>
      <c r="C13" s="543">
        <v>1762</v>
      </c>
      <c r="D13" s="548">
        <v>1624</v>
      </c>
      <c r="E13" s="517">
        <f t="shared" si="0"/>
        <v>8.4975369458128114E-2</v>
      </c>
      <c r="G13" s="698" t="s">
        <v>45</v>
      </c>
      <c r="H13" s="699"/>
      <c r="I13" s="694">
        <f>(I6*100)/(C6-C12)</f>
        <v>20.94051839084198</v>
      </c>
      <c r="J13" s="694">
        <f>(J6*100)/(D6-D12)</f>
        <v>20.39633482419552</v>
      </c>
      <c r="K13" s="533"/>
    </row>
    <row r="14" spans="1:11" ht="32.25" customHeight="1" x14ac:dyDescent="0.2">
      <c r="A14" s="702" t="s">
        <v>47</v>
      </c>
      <c r="B14" s="703"/>
      <c r="C14" s="544">
        <v>320</v>
      </c>
      <c r="D14" s="549">
        <v>345</v>
      </c>
      <c r="E14" s="517">
        <f>IF(D14&gt;0,(C14/D14)-1,"-")</f>
        <v>-7.2463768115942018E-2</v>
      </c>
      <c r="G14" s="700"/>
      <c r="H14" s="701"/>
      <c r="I14" s="695"/>
      <c r="J14" s="695"/>
      <c r="K14" s="518"/>
    </row>
    <row r="15" spans="1:11" ht="25.5" customHeight="1" x14ac:dyDescent="0.2">
      <c r="A15" s="692" t="s">
        <v>217</v>
      </c>
      <c r="B15" s="693"/>
      <c r="C15" s="545">
        <f>C11-SUM(C12:C14)</f>
        <v>48072</v>
      </c>
      <c r="D15" s="541">
        <f>D11-SUM(D12:D14)</f>
        <v>47036</v>
      </c>
      <c r="E15" s="521">
        <f t="shared" si="0"/>
        <v>2.2025682455991236E-2</v>
      </c>
      <c r="I15" s="487"/>
    </row>
    <row r="16" spans="1:11" ht="19.5" customHeight="1" x14ac:dyDescent="0.2">
      <c r="A16" s="676" t="s">
        <v>218</v>
      </c>
      <c r="B16" s="677"/>
      <c r="C16" s="546">
        <v>60108</v>
      </c>
      <c r="D16" s="546">
        <v>59151</v>
      </c>
      <c r="E16" s="521">
        <f t="shared" si="0"/>
        <v>1.6178931886189574E-2</v>
      </c>
      <c r="G16" s="480" t="s">
        <v>273</v>
      </c>
    </row>
    <row r="17" spans="1:11" ht="15.75" customHeight="1" x14ac:dyDescent="0.2">
      <c r="A17" s="676" t="s">
        <v>219</v>
      </c>
      <c r="B17" s="677"/>
      <c r="C17" s="546">
        <v>1472</v>
      </c>
      <c r="D17" s="546">
        <v>1473</v>
      </c>
      <c r="E17" s="656">
        <f t="shared" si="0"/>
        <v>-6.788866259335169E-4</v>
      </c>
    </row>
    <row r="18" spans="1:11" ht="22.5" customHeight="1" x14ac:dyDescent="0.2">
      <c r="G18" s="488"/>
      <c r="H18" s="488"/>
      <c r="I18" s="519">
        <v>43405</v>
      </c>
      <c r="J18" s="489">
        <v>43040</v>
      </c>
      <c r="K18" s="520" t="s">
        <v>42</v>
      </c>
    </row>
    <row r="19" spans="1:11" ht="15" x14ac:dyDescent="0.2">
      <c r="A19" s="480" t="s">
        <v>214</v>
      </c>
      <c r="G19" s="490" t="s">
        <v>43</v>
      </c>
      <c r="H19" s="491">
        <f>-H32</f>
        <v>0</v>
      </c>
      <c r="I19" s="553">
        <f>I21+I22+I24+I26</f>
        <v>548</v>
      </c>
      <c r="J19" s="523">
        <f>J21+J22+J24+J26</f>
        <v>485</v>
      </c>
      <c r="K19" s="512">
        <f>IF(J19&gt;0,(I19/J19)-1,"-")</f>
        <v>0.12989690721649483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220</v>
      </c>
      <c r="H20" s="493"/>
      <c r="I20" s="550"/>
      <c r="J20" s="552"/>
      <c r="K20" s="514"/>
    </row>
    <row r="21" spans="1:11" ht="17.25" customHeight="1" x14ac:dyDescent="0.2">
      <c r="A21" s="33" t="s">
        <v>511</v>
      </c>
      <c r="G21" s="684" t="s">
        <v>226</v>
      </c>
      <c r="H21" s="685"/>
      <c r="I21" s="554">
        <v>205</v>
      </c>
      <c r="J21" s="536">
        <v>120</v>
      </c>
      <c r="K21" s="537">
        <f>IF(J21&gt;0,(I21/J21)-1,"-")</f>
        <v>0.70833333333333326</v>
      </c>
    </row>
    <row r="22" spans="1:11" x14ac:dyDescent="0.2">
      <c r="A22" s="34" t="s">
        <v>512</v>
      </c>
      <c r="G22" s="723" t="s">
        <v>222</v>
      </c>
      <c r="H22" s="724"/>
      <c r="I22" s="713">
        <v>309</v>
      </c>
      <c r="J22" s="718">
        <v>337</v>
      </c>
      <c r="K22" s="741">
        <f>IF(J22&gt;0,(I22/J22)-1,"-")</f>
        <v>-8.308605341246289E-2</v>
      </c>
    </row>
    <row r="23" spans="1:11" ht="15" customHeight="1" x14ac:dyDescent="0.2">
      <c r="A23" s="33" t="s">
        <v>513</v>
      </c>
      <c r="G23" s="725"/>
      <c r="H23" s="726"/>
      <c r="I23" s="714"/>
      <c r="J23" s="719"/>
      <c r="K23" s="719"/>
    </row>
    <row r="24" spans="1:11" ht="12.75" customHeight="1" x14ac:dyDescent="0.2">
      <c r="A24" s="33" t="s">
        <v>514</v>
      </c>
      <c r="G24" s="684" t="s">
        <v>224</v>
      </c>
      <c r="H24" s="703"/>
      <c r="I24" s="715">
        <v>9</v>
      </c>
      <c r="J24" s="720">
        <v>3</v>
      </c>
      <c r="K24" s="704">
        <f>IF(J24&gt;0,(I24/J24)-1,"-")</f>
        <v>2</v>
      </c>
    </row>
    <row r="25" spans="1:11" ht="12.75" customHeight="1" x14ac:dyDescent="0.25">
      <c r="A25" s="33" t="s">
        <v>515</v>
      </c>
      <c r="B25" s="531"/>
      <c r="C25" s="531"/>
      <c r="D25" s="495"/>
      <c r="G25" s="727"/>
      <c r="H25" s="703"/>
      <c r="I25" s="716"/>
      <c r="J25" s="705"/>
      <c r="K25" s="705"/>
    </row>
    <row r="26" spans="1:11" ht="13.5" x14ac:dyDescent="0.25">
      <c r="B26" s="532"/>
      <c r="C26" s="532"/>
      <c r="D26" s="496"/>
      <c r="G26" s="684" t="s">
        <v>225</v>
      </c>
      <c r="H26" s="703"/>
      <c r="I26" s="715">
        <v>25</v>
      </c>
      <c r="J26" s="720">
        <v>25</v>
      </c>
      <c r="K26" s="704">
        <f>IF(J26&gt;0,(I26/J26)-1,"-")</f>
        <v>0</v>
      </c>
    </row>
    <row r="27" spans="1:11" x14ac:dyDescent="0.2">
      <c r="A27" s="494" t="s">
        <v>215</v>
      </c>
      <c r="B27" s="488"/>
      <c r="G27" s="728"/>
      <c r="H27" s="693"/>
      <c r="I27" s="717"/>
      <c r="J27" s="706"/>
      <c r="K27" s="706"/>
    </row>
    <row r="28" spans="1:11" ht="6.75" customHeight="1" x14ac:dyDescent="0.2">
      <c r="A28" s="494"/>
      <c r="B28" s="488"/>
    </row>
    <row r="29" spans="1:11" ht="15" x14ac:dyDescent="0.2">
      <c r="A29" s="721" t="s">
        <v>77</v>
      </c>
      <c r="B29" s="722"/>
      <c r="C29" s="707" t="s">
        <v>73</v>
      </c>
      <c r="D29" s="708"/>
    </row>
    <row r="30" spans="1:11" x14ac:dyDescent="0.2">
      <c r="A30" s="686" t="s">
        <v>179</v>
      </c>
      <c r="B30" s="687"/>
      <c r="C30" s="709">
        <f>'tab11typed''ets'!E14/100</f>
        <v>1.4143946056874817</v>
      </c>
      <c r="D30" s="710"/>
    </row>
    <row r="31" spans="1:11" x14ac:dyDescent="0.2">
      <c r="A31" s="682" t="s">
        <v>80</v>
      </c>
      <c r="B31" s="683"/>
      <c r="C31" s="709">
        <f>'tab11typed''ets'!E15/100</f>
        <v>0.90495664170279855</v>
      </c>
      <c r="D31" s="710"/>
    </row>
    <row r="32" spans="1:11" x14ac:dyDescent="0.2">
      <c r="A32" s="682" t="s">
        <v>81</v>
      </c>
      <c r="B32" s="683"/>
      <c r="C32" s="709">
        <f>'tab11typed''ets'!E16/100</f>
        <v>0.74642857142857144</v>
      </c>
      <c r="D32" s="710"/>
    </row>
    <row r="33" spans="1:4" x14ac:dyDescent="0.2">
      <c r="A33" s="682" t="s">
        <v>82</v>
      </c>
      <c r="B33" s="683"/>
      <c r="C33" s="709">
        <f>'tab11typed''ets'!E17/100</f>
        <v>0.73158756137479541</v>
      </c>
      <c r="D33" s="710"/>
    </row>
    <row r="34" spans="1:4" x14ac:dyDescent="0.2">
      <c r="A34" s="682" t="s">
        <v>167</v>
      </c>
      <c r="B34" s="683"/>
      <c r="C34" s="709">
        <f>'tab11typed''ets'!E18/100</f>
        <v>0.70044378698224852</v>
      </c>
      <c r="D34" s="710"/>
    </row>
    <row r="35" spans="1:4" x14ac:dyDescent="0.2">
      <c r="A35" s="682" t="s">
        <v>168</v>
      </c>
      <c r="B35" s="683"/>
      <c r="C35" s="709">
        <f>'tab11typed''ets'!E19/100</f>
        <v>0.68559322033898307</v>
      </c>
      <c r="D35" s="710"/>
    </row>
    <row r="36" spans="1:4" x14ac:dyDescent="0.2">
      <c r="A36" s="688" t="s">
        <v>129</v>
      </c>
      <c r="B36" s="689"/>
      <c r="C36" s="709">
        <f>'tab11typed''ets'!E20/100</f>
        <v>0.69278996865203757</v>
      </c>
      <c r="D36" s="710"/>
    </row>
    <row r="37" spans="1:4" ht="15" x14ac:dyDescent="0.25">
      <c r="A37" s="680" t="s">
        <v>60</v>
      </c>
      <c r="B37" s="681"/>
      <c r="C37" s="729">
        <f>'tab11typed''ets'!E21/100</f>
        <v>1.1763492380381979</v>
      </c>
      <c r="D37" s="708"/>
    </row>
    <row r="38" spans="1:4" x14ac:dyDescent="0.2">
      <c r="A38" s="395" t="str">
        <f>"q = quartier, pour plus de détails voir " &amp; LOWER(sommaire!C18) &amp; " " &amp; LOWER(sommaire!B18)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novembre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516</v>
      </c>
      <c r="C9" s="233">
        <v>843</v>
      </c>
      <c r="D9" s="234">
        <v>1924</v>
      </c>
      <c r="E9" s="235">
        <v>2767</v>
      </c>
      <c r="F9" s="236">
        <v>-1.9837052780729669E-2</v>
      </c>
      <c r="G9" s="237"/>
    </row>
    <row r="10" spans="1:7" ht="14.25" customHeight="1" x14ac:dyDescent="0.2">
      <c r="B10" s="209" t="s">
        <v>517</v>
      </c>
      <c r="C10" s="233">
        <v>882</v>
      </c>
      <c r="D10" s="234">
        <v>1948</v>
      </c>
      <c r="E10" s="235">
        <v>2830</v>
      </c>
      <c r="F10" s="236">
        <v>2.2768341163715178E-2</v>
      </c>
      <c r="G10" s="237"/>
    </row>
    <row r="11" spans="1:7" ht="14.25" customHeight="1" x14ac:dyDescent="0.2">
      <c r="B11" s="209" t="s">
        <v>518</v>
      </c>
      <c r="C11" s="233">
        <v>866</v>
      </c>
      <c r="D11" s="234">
        <v>1959</v>
      </c>
      <c r="E11" s="235">
        <v>2825</v>
      </c>
      <c r="F11" s="236">
        <v>-1.7667844522968323E-3</v>
      </c>
      <c r="G11" s="237"/>
    </row>
    <row r="12" spans="1:7" ht="14.25" customHeight="1" x14ac:dyDescent="0.2">
      <c r="B12" s="209" t="s">
        <v>519</v>
      </c>
      <c r="C12" s="233">
        <v>883</v>
      </c>
      <c r="D12" s="234">
        <v>1928</v>
      </c>
      <c r="E12" s="235">
        <v>2811</v>
      </c>
      <c r="F12" s="236">
        <v>-4.9557522123894193E-3</v>
      </c>
      <c r="G12" s="237"/>
    </row>
    <row r="13" spans="1:7" ht="14.25" customHeight="1" x14ac:dyDescent="0.2">
      <c r="B13" s="209" t="s">
        <v>520</v>
      </c>
      <c r="C13" s="233">
        <v>905</v>
      </c>
      <c r="D13" s="234">
        <v>2038</v>
      </c>
      <c r="E13" s="235">
        <v>2943</v>
      </c>
      <c r="F13" s="236">
        <v>4.6958377801494144E-2</v>
      </c>
      <c r="G13" s="237"/>
    </row>
    <row r="14" spans="1:7" ht="14.25" customHeight="1" x14ac:dyDescent="0.2">
      <c r="B14" s="209" t="s">
        <v>521</v>
      </c>
      <c r="C14" s="233">
        <v>944</v>
      </c>
      <c r="D14" s="234">
        <v>2044</v>
      </c>
      <c r="E14" s="235">
        <v>2988</v>
      </c>
      <c r="F14" s="236">
        <v>1.5290519877675823E-2</v>
      </c>
      <c r="G14" s="237"/>
    </row>
    <row r="15" spans="1:7" ht="14.25" customHeight="1" x14ac:dyDescent="0.2">
      <c r="B15" s="209" t="s">
        <v>522</v>
      </c>
      <c r="C15" s="233">
        <v>912</v>
      </c>
      <c r="D15" s="234">
        <v>2050</v>
      </c>
      <c r="E15" s="235">
        <v>2962</v>
      </c>
      <c r="F15" s="236">
        <v>-8.7014725568942408E-3</v>
      </c>
      <c r="G15" s="237"/>
    </row>
    <row r="16" spans="1:7" ht="14.25" customHeight="1" x14ac:dyDescent="0.2">
      <c r="B16" s="209" t="s">
        <v>523</v>
      </c>
      <c r="C16" s="233">
        <v>944</v>
      </c>
      <c r="D16" s="234">
        <v>2053</v>
      </c>
      <c r="E16" s="235">
        <v>2997</v>
      </c>
      <c r="F16" s="236">
        <v>1.1816340310600859E-2</v>
      </c>
      <c r="G16" s="237"/>
    </row>
    <row r="17" spans="2:7" ht="14.25" customHeight="1" x14ac:dyDescent="0.2">
      <c r="B17" s="209" t="s">
        <v>524</v>
      </c>
      <c r="C17" s="233">
        <v>965</v>
      </c>
      <c r="D17" s="234">
        <v>2074</v>
      </c>
      <c r="E17" s="235">
        <v>3039</v>
      </c>
      <c r="F17" s="236">
        <v>1.401401401401392E-2</v>
      </c>
      <c r="G17" s="237"/>
    </row>
    <row r="18" spans="2:7" ht="14.25" customHeight="1" x14ac:dyDescent="0.2">
      <c r="B18" s="209" t="s">
        <v>525</v>
      </c>
      <c r="C18" s="233">
        <v>922</v>
      </c>
      <c r="D18" s="234">
        <v>2077</v>
      </c>
      <c r="E18" s="235">
        <v>2999</v>
      </c>
      <c r="F18" s="236">
        <v>-1.3162224415926294E-2</v>
      </c>
      <c r="G18" s="237"/>
    </row>
    <row r="19" spans="2:7" ht="14.25" customHeight="1" x14ac:dyDescent="0.2">
      <c r="B19" s="209" t="s">
        <v>526</v>
      </c>
      <c r="C19" s="233">
        <v>860</v>
      </c>
      <c r="D19" s="234">
        <v>2006</v>
      </c>
      <c r="E19" s="235">
        <v>2866</v>
      </c>
      <c r="F19" s="236">
        <v>-4.4348116038679608E-2</v>
      </c>
      <c r="G19" s="237"/>
    </row>
    <row r="20" spans="2:7" ht="14.25" customHeight="1" x14ac:dyDescent="0.2">
      <c r="B20" s="209" t="s">
        <v>527</v>
      </c>
      <c r="C20" s="233">
        <v>916</v>
      </c>
      <c r="D20" s="234">
        <v>2023</v>
      </c>
      <c r="E20" s="235">
        <v>2939</v>
      </c>
      <c r="F20" s="236">
        <v>2.5471039776692184E-2</v>
      </c>
      <c r="G20" s="237"/>
    </row>
    <row r="21" spans="2:7" ht="14.25" customHeight="1" x14ac:dyDescent="0.2">
      <c r="B21" s="209" t="s">
        <v>528</v>
      </c>
      <c r="C21" s="233">
        <v>904</v>
      </c>
      <c r="D21" s="234">
        <v>2085</v>
      </c>
      <c r="E21" s="235">
        <v>2989</v>
      </c>
      <c r="F21" s="236">
        <v>1.7012589316093951E-2</v>
      </c>
      <c r="G21" s="237"/>
    </row>
    <row r="22" spans="2:7" ht="14.25" customHeight="1" x14ac:dyDescent="0.2">
      <c r="B22" s="209" t="s">
        <v>529</v>
      </c>
      <c r="C22" s="233">
        <v>929</v>
      </c>
      <c r="D22" s="234">
        <v>2122</v>
      </c>
      <c r="E22" s="235">
        <v>3051</v>
      </c>
      <c r="F22" s="236">
        <v>2.0742723318835754E-2</v>
      </c>
      <c r="G22" s="237"/>
    </row>
    <row r="23" spans="2:7" ht="14.25" customHeight="1" x14ac:dyDescent="0.2">
      <c r="B23" s="209" t="s">
        <v>530</v>
      </c>
      <c r="C23" s="233">
        <v>933</v>
      </c>
      <c r="D23" s="234">
        <v>2042</v>
      </c>
      <c r="E23" s="235">
        <v>2975</v>
      </c>
      <c r="F23" s="236">
        <v>-2.4909865617830262E-2</v>
      </c>
      <c r="G23" s="237"/>
    </row>
    <row r="24" spans="2:7" ht="14.25" customHeight="1" x14ac:dyDescent="0.2">
      <c r="B24" s="209" t="s">
        <v>531</v>
      </c>
      <c r="C24" s="233">
        <v>996</v>
      </c>
      <c r="D24" s="234">
        <v>2107</v>
      </c>
      <c r="E24" s="235">
        <v>3103</v>
      </c>
      <c r="F24" s="236">
        <v>4.3025210084033594E-2</v>
      </c>
      <c r="G24" s="237"/>
    </row>
    <row r="25" spans="2:7" ht="14.25" customHeight="1" x14ac:dyDescent="0.2">
      <c r="B25" s="209" t="s">
        <v>532</v>
      </c>
      <c r="C25" s="233">
        <v>995</v>
      </c>
      <c r="D25" s="234">
        <v>2139</v>
      </c>
      <c r="E25" s="235">
        <v>3134</v>
      </c>
      <c r="F25" s="236">
        <v>9.990331936835295E-3</v>
      </c>
      <c r="G25" s="237"/>
    </row>
    <row r="26" spans="2:7" ht="14.25" customHeight="1" x14ac:dyDescent="0.2">
      <c r="B26" s="209" t="s">
        <v>533</v>
      </c>
      <c r="C26" s="233">
        <v>1005</v>
      </c>
      <c r="D26" s="234">
        <v>2152</v>
      </c>
      <c r="E26" s="235">
        <v>3157</v>
      </c>
      <c r="F26" s="236">
        <v>7.3388640714742159E-3</v>
      </c>
      <c r="G26" s="237"/>
    </row>
    <row r="27" spans="2:7" ht="14.25" customHeight="1" x14ac:dyDescent="0.2">
      <c r="B27" s="209" t="s">
        <v>534</v>
      </c>
      <c r="C27" s="233">
        <v>1016</v>
      </c>
      <c r="D27" s="234">
        <v>2146</v>
      </c>
      <c r="E27" s="235">
        <v>3162</v>
      </c>
      <c r="F27" s="236">
        <v>1.5837820715869366E-3</v>
      </c>
      <c r="G27" s="237"/>
    </row>
    <row r="28" spans="2:7" ht="14.25" customHeight="1" x14ac:dyDescent="0.2">
      <c r="B28" s="209" t="s">
        <v>535</v>
      </c>
      <c r="C28" s="233">
        <v>1052</v>
      </c>
      <c r="D28" s="234">
        <v>2152</v>
      </c>
      <c r="E28" s="235">
        <v>3204</v>
      </c>
      <c r="F28" s="236">
        <v>1.3282732447817747E-2</v>
      </c>
      <c r="G28" s="237"/>
    </row>
    <row r="29" spans="2:7" ht="14.25" customHeight="1" x14ac:dyDescent="0.2">
      <c r="B29" s="209" t="s">
        <v>536</v>
      </c>
      <c r="C29" s="233">
        <v>1049</v>
      </c>
      <c r="D29" s="234">
        <v>2231</v>
      </c>
      <c r="E29" s="235">
        <v>3280</v>
      </c>
      <c r="F29" s="236">
        <v>2.372034956304625E-2</v>
      </c>
      <c r="G29" s="237"/>
    </row>
    <row r="30" spans="2:7" ht="14.25" customHeight="1" x14ac:dyDescent="0.2">
      <c r="B30" s="209" t="s">
        <v>537</v>
      </c>
      <c r="C30" s="233">
        <v>1065</v>
      </c>
      <c r="D30" s="234">
        <v>2149</v>
      </c>
      <c r="E30" s="235">
        <v>3214</v>
      </c>
      <c r="F30" s="236">
        <v>-2.0121951219512213E-2</v>
      </c>
      <c r="G30" s="237"/>
    </row>
    <row r="31" spans="2:7" ht="14.25" customHeight="1" x14ac:dyDescent="0.2">
      <c r="B31" s="209" t="s">
        <v>538</v>
      </c>
      <c r="C31" s="233">
        <v>977</v>
      </c>
      <c r="D31" s="234">
        <v>2163</v>
      </c>
      <c r="E31" s="235">
        <v>3140</v>
      </c>
      <c r="F31" s="236">
        <v>-2.3024268823895411E-2</v>
      </c>
      <c r="G31" s="237"/>
    </row>
    <row r="32" spans="2:7" ht="14.25" customHeight="1" x14ac:dyDescent="0.2">
      <c r="B32" s="209" t="s">
        <v>539</v>
      </c>
      <c r="C32" s="233">
        <v>981</v>
      </c>
      <c r="D32" s="234">
        <v>2123</v>
      </c>
      <c r="E32" s="235">
        <v>3104</v>
      </c>
      <c r="F32" s="236">
        <v>-1.1464968152866239E-2</v>
      </c>
      <c r="G32" s="237"/>
    </row>
    <row r="33" spans="2:7" ht="14.25" customHeight="1" x14ac:dyDescent="0.2">
      <c r="B33" s="211" t="s">
        <v>540</v>
      </c>
      <c r="C33" s="238">
        <v>971</v>
      </c>
      <c r="D33" s="238">
        <v>2154</v>
      </c>
      <c r="E33" s="212">
        <v>3125</v>
      </c>
      <c r="F33" s="213">
        <v>6.7654639175258602E-3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297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novembre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novembre 2018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5" t="s">
        <v>115</v>
      </c>
      <c r="C8" s="766"/>
      <c r="D8" s="559" t="s">
        <v>155</v>
      </c>
      <c r="E8" s="559" t="s">
        <v>282</v>
      </c>
      <c r="F8" s="559" t="s">
        <v>156</v>
      </c>
      <c r="G8" s="215"/>
    </row>
    <row r="9" spans="1:7" s="214" customFormat="1" ht="15" customHeight="1" x14ac:dyDescent="0.2">
      <c r="B9" s="560" t="s">
        <v>541</v>
      </c>
      <c r="C9" s="561" t="s">
        <v>329</v>
      </c>
      <c r="D9" s="562">
        <v>40</v>
      </c>
      <c r="E9" s="562">
        <v>22</v>
      </c>
      <c r="F9" s="563">
        <f t="shared" ref="F9" si="0">IF(E9=0,"-",(D9)/E9)</f>
        <v>1.8181818181818181</v>
      </c>
      <c r="G9" s="215"/>
    </row>
    <row r="10" spans="1:7" s="214" customFormat="1" ht="15" customHeight="1" x14ac:dyDescent="0.2">
      <c r="A10"/>
      <c r="B10" s="564" t="s">
        <v>541</v>
      </c>
      <c r="C10" s="565" t="s">
        <v>331</v>
      </c>
      <c r="D10" s="566">
        <v>41</v>
      </c>
      <c r="E10" s="566">
        <v>35</v>
      </c>
      <c r="F10" s="567">
        <f t="shared" ref="F10:F73" si="1">IF(E10=0,"-",(D10)/E10)</f>
        <v>1.1714285714285715</v>
      </c>
      <c r="G10" s="215"/>
    </row>
    <row r="11" spans="1:7" s="214" customFormat="1" ht="15" customHeight="1" x14ac:dyDescent="0.2">
      <c r="A11"/>
      <c r="B11" s="564" t="s">
        <v>308</v>
      </c>
      <c r="C11" s="565" t="s">
        <v>318</v>
      </c>
      <c r="D11" s="566">
        <v>12</v>
      </c>
      <c r="E11" s="566">
        <v>21</v>
      </c>
      <c r="F11" s="567">
        <f t="shared" si="1"/>
        <v>0.5714285714285714</v>
      </c>
      <c r="G11" s="215"/>
    </row>
    <row r="12" spans="1:7" s="214" customFormat="1" ht="15" customHeight="1" x14ac:dyDescent="0.2">
      <c r="A12"/>
      <c r="B12" s="564" t="s">
        <v>308</v>
      </c>
      <c r="C12" s="565" t="s">
        <v>319</v>
      </c>
      <c r="D12" s="566">
        <v>10</v>
      </c>
      <c r="E12" s="566">
        <v>11</v>
      </c>
      <c r="F12" s="567">
        <f t="shared" si="1"/>
        <v>0.90909090909090906</v>
      </c>
      <c r="G12" s="215"/>
    </row>
    <row r="13" spans="1:7" s="214" customFormat="1" ht="15" customHeight="1" x14ac:dyDescent="0.2">
      <c r="A13"/>
      <c r="B13" s="564" t="s">
        <v>308</v>
      </c>
      <c r="C13" s="565" t="s">
        <v>322</v>
      </c>
      <c r="D13" s="566">
        <v>17</v>
      </c>
      <c r="E13" s="566">
        <v>11</v>
      </c>
      <c r="F13" s="567">
        <f t="shared" si="1"/>
        <v>1.5454545454545454</v>
      </c>
      <c r="G13" s="215"/>
    </row>
    <row r="14" spans="1:7" s="214" customFormat="1" ht="15" customHeight="1" x14ac:dyDescent="0.2">
      <c r="A14"/>
      <c r="B14" s="564" t="s">
        <v>308</v>
      </c>
      <c r="C14" s="565" t="s">
        <v>324</v>
      </c>
      <c r="D14" s="566">
        <v>24</v>
      </c>
      <c r="E14" s="566">
        <v>39</v>
      </c>
      <c r="F14" s="567">
        <f t="shared" si="1"/>
        <v>0.61538461538461542</v>
      </c>
      <c r="G14" s="215"/>
    </row>
    <row r="15" spans="1:7" s="214" customFormat="1" ht="15" customHeight="1" x14ac:dyDescent="0.2">
      <c r="A15"/>
      <c r="B15" s="564" t="s">
        <v>308</v>
      </c>
      <c r="C15" s="565" t="s">
        <v>327</v>
      </c>
      <c r="D15" s="566">
        <v>9</v>
      </c>
      <c r="E15" s="566">
        <v>5</v>
      </c>
      <c r="F15" s="567">
        <f t="shared" si="1"/>
        <v>1.8</v>
      </c>
      <c r="G15" s="215"/>
    </row>
    <row r="16" spans="1:7" s="214" customFormat="1" ht="15" customHeight="1" x14ac:dyDescent="0.2">
      <c r="A16"/>
      <c r="B16" s="348" t="s">
        <v>542</v>
      </c>
      <c r="C16" s="366"/>
      <c r="D16" s="367">
        <v>153</v>
      </c>
      <c r="E16" s="367">
        <v>144</v>
      </c>
      <c r="F16" s="229">
        <f t="shared" si="1"/>
        <v>1.0625</v>
      </c>
      <c r="G16" s="433"/>
    </row>
    <row r="17" spans="1:7" s="214" customFormat="1" ht="15" customHeight="1" x14ac:dyDescent="0.2">
      <c r="A17"/>
      <c r="B17" s="568" t="s">
        <v>311</v>
      </c>
      <c r="C17" s="569" t="s">
        <v>354</v>
      </c>
      <c r="D17" s="570">
        <v>91</v>
      </c>
      <c r="E17" s="570">
        <v>99</v>
      </c>
      <c r="F17" s="571">
        <f t="shared" si="1"/>
        <v>0.91919191919191923</v>
      </c>
      <c r="G17" s="215"/>
    </row>
    <row r="18" spans="1:7" s="214" customFormat="1" ht="15" customHeight="1" x14ac:dyDescent="0.2">
      <c r="A18"/>
      <c r="B18" s="564" t="s">
        <v>541</v>
      </c>
      <c r="C18" s="565" t="s">
        <v>652</v>
      </c>
      <c r="D18" s="566">
        <v>32</v>
      </c>
      <c r="E18" s="566">
        <v>30</v>
      </c>
      <c r="F18" s="567">
        <f t="shared" si="1"/>
        <v>1.0666666666666667</v>
      </c>
      <c r="G18" s="215"/>
    </row>
    <row r="19" spans="1:7" s="214" customFormat="1" ht="15" customHeight="1" x14ac:dyDescent="0.2">
      <c r="A19"/>
      <c r="B19" s="564" t="s">
        <v>308</v>
      </c>
      <c r="C19" s="565" t="s">
        <v>344</v>
      </c>
      <c r="D19" s="566">
        <v>14</v>
      </c>
      <c r="E19" s="566">
        <v>17</v>
      </c>
      <c r="F19" s="567">
        <f t="shared" si="1"/>
        <v>0.82352941176470584</v>
      </c>
      <c r="G19" s="215"/>
    </row>
    <row r="20" spans="1:7" s="214" customFormat="1" ht="15" customHeight="1" x14ac:dyDescent="0.2">
      <c r="A20"/>
      <c r="B20" s="564" t="s">
        <v>308</v>
      </c>
      <c r="C20" s="565" t="s">
        <v>103</v>
      </c>
      <c r="D20" s="566">
        <v>46</v>
      </c>
      <c r="E20" s="566">
        <v>34</v>
      </c>
      <c r="F20" s="567">
        <f t="shared" si="1"/>
        <v>1.3529411764705883</v>
      </c>
      <c r="G20" s="215"/>
    </row>
    <row r="21" spans="1:7" s="214" customFormat="1" ht="15" customHeight="1" x14ac:dyDescent="0.2">
      <c r="A21"/>
      <c r="B21" s="348" t="s">
        <v>543</v>
      </c>
      <c r="C21" s="366"/>
      <c r="D21" s="367">
        <v>183</v>
      </c>
      <c r="E21" s="367">
        <v>180</v>
      </c>
      <c r="F21" s="229">
        <f t="shared" si="1"/>
        <v>1.0166666666666666</v>
      </c>
      <c r="G21" s="215"/>
    </row>
    <row r="22" spans="1:7" s="214" customFormat="1" ht="15" customHeight="1" x14ac:dyDescent="0.2">
      <c r="A22"/>
      <c r="B22" s="568" t="s">
        <v>311</v>
      </c>
      <c r="C22" s="569" t="s">
        <v>375</v>
      </c>
      <c r="D22" s="570">
        <v>65</v>
      </c>
      <c r="E22" s="570">
        <v>99</v>
      </c>
      <c r="F22" s="571">
        <f t="shared" si="1"/>
        <v>0.65656565656565657</v>
      </c>
      <c r="G22" s="433"/>
    </row>
    <row r="23" spans="1:7" s="214" customFormat="1" ht="15" customHeight="1" x14ac:dyDescent="0.2">
      <c r="A23"/>
      <c r="B23" s="564" t="s">
        <v>541</v>
      </c>
      <c r="C23" s="565" t="s">
        <v>367</v>
      </c>
      <c r="D23" s="566">
        <v>54</v>
      </c>
      <c r="E23" s="566">
        <v>70</v>
      </c>
      <c r="F23" s="567">
        <f t="shared" si="1"/>
        <v>0.77142857142857146</v>
      </c>
      <c r="G23" s="215"/>
    </row>
    <row r="24" spans="1:7" s="214" customFormat="1" ht="15" customHeight="1" x14ac:dyDescent="0.2">
      <c r="A24"/>
      <c r="B24" s="564" t="s">
        <v>541</v>
      </c>
      <c r="C24" s="565" t="s">
        <v>379</v>
      </c>
      <c r="D24" s="566">
        <v>119</v>
      </c>
      <c r="E24" s="566">
        <v>160</v>
      </c>
      <c r="F24" s="567">
        <f t="shared" si="1"/>
        <v>0.74375000000000002</v>
      </c>
      <c r="G24" s="215"/>
    </row>
    <row r="25" spans="1:7" s="214" customFormat="1" ht="15" customHeight="1" x14ac:dyDescent="0.2">
      <c r="A25"/>
      <c r="B25" s="564" t="s">
        <v>359</v>
      </c>
      <c r="C25" s="565" t="s">
        <v>378</v>
      </c>
      <c r="D25" s="566">
        <v>2</v>
      </c>
      <c r="E25" s="566">
        <v>4</v>
      </c>
      <c r="F25" s="567">
        <f t="shared" si="1"/>
        <v>0.5</v>
      </c>
      <c r="G25" s="215"/>
    </row>
    <row r="26" spans="1:7" s="214" customFormat="1" ht="15" customHeight="1" x14ac:dyDescent="0.2">
      <c r="A26"/>
      <c r="B26" s="564" t="s">
        <v>308</v>
      </c>
      <c r="C26" s="565" t="s">
        <v>366</v>
      </c>
      <c r="D26" s="566">
        <v>32</v>
      </c>
      <c r="E26" s="566">
        <v>24</v>
      </c>
      <c r="F26" s="567">
        <f t="shared" si="1"/>
        <v>1.3333333333333333</v>
      </c>
      <c r="G26" s="215"/>
    </row>
    <row r="27" spans="1:7" s="214" customFormat="1" ht="15" customHeight="1" x14ac:dyDescent="0.2">
      <c r="A27"/>
      <c r="B27" s="348" t="s">
        <v>544</v>
      </c>
      <c r="C27" s="366"/>
      <c r="D27" s="367">
        <v>272</v>
      </c>
      <c r="E27" s="367">
        <v>357</v>
      </c>
      <c r="F27" s="229">
        <f t="shared" si="1"/>
        <v>0.76190476190476186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397</v>
      </c>
      <c r="D28" s="570">
        <v>73</v>
      </c>
      <c r="E28" s="570">
        <v>89</v>
      </c>
      <c r="F28" s="571">
        <f t="shared" si="1"/>
        <v>0.8202247191011236</v>
      </c>
      <c r="G28" s="215"/>
    </row>
    <row r="29" spans="1:7" s="214" customFormat="1" ht="15" customHeight="1" x14ac:dyDescent="0.2">
      <c r="A29"/>
      <c r="B29" s="564" t="s">
        <v>541</v>
      </c>
      <c r="C29" s="565" t="s">
        <v>390</v>
      </c>
      <c r="D29" s="566">
        <v>0</v>
      </c>
      <c r="E29" s="566">
        <v>4</v>
      </c>
      <c r="F29" s="567">
        <f t="shared" si="1"/>
        <v>0</v>
      </c>
      <c r="G29" s="215"/>
    </row>
    <row r="30" spans="1:7" s="214" customFormat="1" ht="15" customHeight="1" x14ac:dyDescent="0.2">
      <c r="A30"/>
      <c r="B30" s="564" t="s">
        <v>541</v>
      </c>
      <c r="C30" s="565" t="s">
        <v>392</v>
      </c>
      <c r="D30" s="566">
        <v>23</v>
      </c>
      <c r="E30" s="566">
        <v>32</v>
      </c>
      <c r="F30" s="567">
        <f t="shared" si="1"/>
        <v>0.71875</v>
      </c>
      <c r="G30" s="433"/>
    </row>
    <row r="31" spans="1:7" s="214" customFormat="1" ht="15" customHeight="1" x14ac:dyDescent="0.2">
      <c r="A31"/>
      <c r="B31" s="564" t="s">
        <v>541</v>
      </c>
      <c r="C31" s="565" t="s">
        <v>393</v>
      </c>
      <c r="D31" s="566">
        <v>21</v>
      </c>
      <c r="E31" s="566">
        <v>18</v>
      </c>
      <c r="F31" s="567">
        <f t="shared" si="1"/>
        <v>1.1666666666666667</v>
      </c>
      <c r="G31" s="215"/>
    </row>
    <row r="32" spans="1:7" s="214" customFormat="1" ht="15" customHeight="1" x14ac:dyDescent="0.2">
      <c r="A32"/>
      <c r="B32" s="564" t="s">
        <v>339</v>
      </c>
      <c r="C32" s="565" t="s">
        <v>105</v>
      </c>
      <c r="D32" s="566">
        <v>2</v>
      </c>
      <c r="E32" s="566">
        <v>10</v>
      </c>
      <c r="F32" s="567">
        <f t="shared" si="1"/>
        <v>0.2</v>
      </c>
      <c r="G32" s="215"/>
    </row>
    <row r="33" spans="1:7" s="214" customFormat="1" ht="15" customHeight="1" x14ac:dyDescent="0.2">
      <c r="A33"/>
      <c r="B33" s="564" t="s">
        <v>359</v>
      </c>
      <c r="C33" s="565" t="s">
        <v>398</v>
      </c>
      <c r="D33" s="566">
        <v>4</v>
      </c>
      <c r="E33" s="566">
        <v>5</v>
      </c>
      <c r="F33" s="567">
        <f t="shared" si="1"/>
        <v>0.8</v>
      </c>
      <c r="G33" s="215"/>
    </row>
    <row r="34" spans="1:7" s="214" customFormat="1" ht="15" customHeight="1" x14ac:dyDescent="0.2">
      <c r="A34"/>
      <c r="B34" s="564" t="s">
        <v>308</v>
      </c>
      <c r="C34" s="565" t="s">
        <v>382</v>
      </c>
      <c r="D34" s="566">
        <v>23</v>
      </c>
      <c r="E34" s="566">
        <v>22</v>
      </c>
      <c r="F34" s="567">
        <f t="shared" si="1"/>
        <v>1.0454545454545454</v>
      </c>
      <c r="G34" s="215"/>
    </row>
    <row r="35" spans="1:7" s="214" customFormat="1" ht="15" customHeight="1" x14ac:dyDescent="0.2">
      <c r="A35"/>
      <c r="B35" s="564" t="s">
        <v>308</v>
      </c>
      <c r="C35" s="565" t="s">
        <v>385</v>
      </c>
      <c r="D35" s="566">
        <v>83</v>
      </c>
      <c r="E35" s="566">
        <v>60</v>
      </c>
      <c r="F35" s="567">
        <f t="shared" si="1"/>
        <v>1.3833333333333333</v>
      </c>
      <c r="G35" s="215"/>
    </row>
    <row r="36" spans="1:7" s="214" customFormat="1" ht="15" customHeight="1" x14ac:dyDescent="0.2">
      <c r="A36"/>
      <c r="B36" s="348" t="s">
        <v>545</v>
      </c>
      <c r="C36" s="366"/>
      <c r="D36" s="367">
        <v>229</v>
      </c>
      <c r="E36" s="367">
        <v>240</v>
      </c>
      <c r="F36" s="229">
        <f t="shared" si="1"/>
        <v>0.95416666666666672</v>
      </c>
      <c r="G36" s="215"/>
    </row>
    <row r="37" spans="1:7" s="214" customFormat="1" ht="15" customHeight="1" x14ac:dyDescent="0.2">
      <c r="A37"/>
      <c r="B37" s="568" t="s">
        <v>541</v>
      </c>
      <c r="C37" s="569" t="s">
        <v>408</v>
      </c>
      <c r="D37" s="570">
        <v>7</v>
      </c>
      <c r="E37" s="570">
        <v>17</v>
      </c>
      <c r="F37" s="571">
        <f t="shared" si="1"/>
        <v>0.41176470588235292</v>
      </c>
      <c r="G37" s="215"/>
    </row>
    <row r="38" spans="1:7" s="214" customFormat="1" ht="15" customHeight="1" x14ac:dyDescent="0.2">
      <c r="A38"/>
      <c r="B38" s="564" t="s">
        <v>541</v>
      </c>
      <c r="C38" s="565" t="s">
        <v>409</v>
      </c>
      <c r="D38" s="566">
        <v>160</v>
      </c>
      <c r="E38" s="566">
        <v>174</v>
      </c>
      <c r="F38" s="567">
        <f t="shared" si="1"/>
        <v>0.91954022988505746</v>
      </c>
      <c r="G38" s="215"/>
    </row>
    <row r="39" spans="1:7" s="214" customFormat="1" ht="15" customHeight="1" x14ac:dyDescent="0.2">
      <c r="A39"/>
      <c r="B39" s="564" t="s">
        <v>308</v>
      </c>
      <c r="C39" s="565" t="s">
        <v>405</v>
      </c>
      <c r="D39" s="566">
        <v>45</v>
      </c>
      <c r="E39" s="566">
        <v>39</v>
      </c>
      <c r="F39" s="567">
        <f t="shared" si="1"/>
        <v>1.1538461538461537</v>
      </c>
      <c r="G39" s="215"/>
    </row>
    <row r="40" spans="1:7" s="214" customFormat="1" ht="15" customHeight="1" x14ac:dyDescent="0.2">
      <c r="A40"/>
      <c r="B40" s="348" t="s">
        <v>546</v>
      </c>
      <c r="C40" s="366"/>
      <c r="D40" s="367">
        <v>212</v>
      </c>
      <c r="E40" s="367">
        <v>230</v>
      </c>
      <c r="F40" s="229">
        <f t="shared" si="1"/>
        <v>0.92173913043478262</v>
      </c>
      <c r="G40" s="433"/>
    </row>
    <row r="41" spans="1:7" s="214" customFormat="1" ht="15" customHeight="1" x14ac:dyDescent="0.2">
      <c r="A41"/>
      <c r="B41" s="568" t="s">
        <v>541</v>
      </c>
      <c r="C41" s="569" t="s">
        <v>653</v>
      </c>
      <c r="D41" s="570">
        <v>155</v>
      </c>
      <c r="E41" s="570">
        <v>104</v>
      </c>
      <c r="F41" s="571">
        <f t="shared" si="1"/>
        <v>1.4903846153846154</v>
      </c>
      <c r="G41" s="215"/>
    </row>
    <row r="42" spans="1:7" s="214" customFormat="1" ht="15" customHeight="1" x14ac:dyDescent="0.2">
      <c r="A42"/>
      <c r="B42" s="564" t="s">
        <v>541</v>
      </c>
      <c r="C42" s="565" t="s">
        <v>425</v>
      </c>
      <c r="D42" s="566">
        <v>76</v>
      </c>
      <c r="E42" s="566">
        <v>89</v>
      </c>
      <c r="F42" s="567">
        <f t="shared" si="1"/>
        <v>0.8539325842696629</v>
      </c>
      <c r="G42" s="215"/>
    </row>
    <row r="43" spans="1:7" s="214" customFormat="1" ht="15" customHeight="1" x14ac:dyDescent="0.2">
      <c r="A43"/>
      <c r="B43" s="564" t="s">
        <v>339</v>
      </c>
      <c r="C43" s="565" t="s">
        <v>428</v>
      </c>
      <c r="D43" s="566">
        <v>2</v>
      </c>
      <c r="E43" s="566">
        <v>10</v>
      </c>
      <c r="F43" s="567">
        <f t="shared" si="1"/>
        <v>0.2</v>
      </c>
      <c r="G43" s="215"/>
    </row>
    <row r="44" spans="1:7" s="214" customFormat="1" ht="15" customHeight="1" x14ac:dyDescent="0.2">
      <c r="A44"/>
      <c r="B44" s="564" t="s">
        <v>308</v>
      </c>
      <c r="C44" s="565" t="s">
        <v>416</v>
      </c>
      <c r="D44" s="566">
        <v>276</v>
      </c>
      <c r="E44" s="566">
        <v>237</v>
      </c>
      <c r="F44" s="567">
        <f t="shared" si="1"/>
        <v>1.1645569620253164</v>
      </c>
      <c r="G44" s="433"/>
    </row>
    <row r="45" spans="1:7" s="214" customFormat="1" ht="15" customHeight="1" x14ac:dyDescent="0.2">
      <c r="A45"/>
      <c r="B45" s="564" t="s">
        <v>308</v>
      </c>
      <c r="C45" s="565" t="s">
        <v>419</v>
      </c>
      <c r="D45" s="566">
        <v>72</v>
      </c>
      <c r="E45" s="566">
        <v>62</v>
      </c>
      <c r="F45" s="567">
        <f t="shared" si="1"/>
        <v>1.1612903225806452</v>
      </c>
      <c r="G45" s="215"/>
    </row>
    <row r="46" spans="1:7" s="214" customFormat="1" ht="15" customHeight="1" x14ac:dyDescent="0.2">
      <c r="A46"/>
      <c r="B46" s="348" t="s">
        <v>547</v>
      </c>
      <c r="C46" s="366"/>
      <c r="D46" s="367">
        <v>581</v>
      </c>
      <c r="E46" s="367">
        <v>502</v>
      </c>
      <c r="F46" s="229">
        <f t="shared" si="1"/>
        <v>1.1573705179282869</v>
      </c>
      <c r="G46" s="215"/>
    </row>
    <row r="47" spans="1:7" s="214" customFormat="1" ht="15" customHeight="1" x14ac:dyDescent="0.2">
      <c r="A47"/>
      <c r="B47" s="568" t="s">
        <v>541</v>
      </c>
      <c r="C47" s="569" t="s">
        <v>449</v>
      </c>
      <c r="D47" s="570">
        <v>46</v>
      </c>
      <c r="E47" s="570">
        <v>43</v>
      </c>
      <c r="F47" s="571">
        <f t="shared" si="1"/>
        <v>1.069767441860465</v>
      </c>
      <c r="G47" s="215"/>
    </row>
    <row r="48" spans="1:7" s="214" customFormat="1" ht="15" customHeight="1" x14ac:dyDescent="0.2">
      <c r="A48"/>
      <c r="B48" s="564" t="s">
        <v>541</v>
      </c>
      <c r="C48" s="565" t="s">
        <v>108</v>
      </c>
      <c r="D48" s="566">
        <v>217</v>
      </c>
      <c r="E48" s="566">
        <v>288</v>
      </c>
      <c r="F48" s="567">
        <f t="shared" si="1"/>
        <v>0.75347222222222221</v>
      </c>
      <c r="G48" s="215"/>
    </row>
    <row r="49" spans="1:7" s="214" customFormat="1" ht="15" customHeight="1" x14ac:dyDescent="0.2">
      <c r="A49"/>
      <c r="B49" s="564" t="s">
        <v>308</v>
      </c>
      <c r="C49" s="565" t="s">
        <v>434</v>
      </c>
      <c r="D49" s="566">
        <v>17</v>
      </c>
      <c r="E49" s="566">
        <v>20</v>
      </c>
      <c r="F49" s="567">
        <f t="shared" si="1"/>
        <v>0.85</v>
      </c>
      <c r="G49" s="215"/>
    </row>
    <row r="50" spans="1:7" s="214" customFormat="1" ht="15" customHeight="1" x14ac:dyDescent="0.2">
      <c r="A50"/>
      <c r="B50" s="564" t="s">
        <v>308</v>
      </c>
      <c r="C50" s="565" t="s">
        <v>435</v>
      </c>
      <c r="D50" s="566">
        <v>25</v>
      </c>
      <c r="E50" s="566">
        <v>37</v>
      </c>
      <c r="F50" s="567">
        <f t="shared" si="1"/>
        <v>0.67567567567567566</v>
      </c>
      <c r="G50" s="433"/>
    </row>
    <row r="51" spans="1:7" s="214" customFormat="1" ht="15" customHeight="1" x14ac:dyDescent="0.2">
      <c r="A51"/>
      <c r="B51" s="564" t="s">
        <v>308</v>
      </c>
      <c r="C51" s="565" t="s">
        <v>443</v>
      </c>
      <c r="D51" s="566">
        <v>30</v>
      </c>
      <c r="E51" s="566">
        <v>70</v>
      </c>
      <c r="F51" s="567">
        <f t="shared" si="1"/>
        <v>0.42857142857142855</v>
      </c>
      <c r="G51" s="215"/>
    </row>
    <row r="52" spans="1:7" s="214" customFormat="1" ht="15" customHeight="1" x14ac:dyDescent="0.2">
      <c r="A52"/>
      <c r="B52" s="348" t="s">
        <v>548</v>
      </c>
      <c r="C52" s="366"/>
      <c r="D52" s="367">
        <v>335</v>
      </c>
      <c r="E52" s="367">
        <v>458</v>
      </c>
      <c r="F52" s="229">
        <f t="shared" si="1"/>
        <v>0.73144104803493448</v>
      </c>
      <c r="G52" s="215"/>
    </row>
    <row r="53" spans="1:7" s="214" customFormat="1" ht="15" customHeight="1" x14ac:dyDescent="0.2">
      <c r="A53"/>
      <c r="B53" s="568" t="s">
        <v>541</v>
      </c>
      <c r="C53" s="569" t="s">
        <v>466</v>
      </c>
      <c r="D53" s="570">
        <v>24</v>
      </c>
      <c r="E53" s="570">
        <v>19</v>
      </c>
      <c r="F53" s="571">
        <f t="shared" si="1"/>
        <v>1.263157894736842</v>
      </c>
      <c r="G53" s="215"/>
    </row>
    <row r="54" spans="1:7" s="214" customFormat="1" ht="15" customHeight="1" x14ac:dyDescent="0.2">
      <c r="A54"/>
      <c r="B54" s="564" t="s">
        <v>541</v>
      </c>
      <c r="C54" s="565" t="s">
        <v>467</v>
      </c>
      <c r="D54" s="566">
        <v>32</v>
      </c>
      <c r="E54" s="566">
        <v>30</v>
      </c>
      <c r="F54" s="567">
        <f t="shared" si="1"/>
        <v>1.0666666666666667</v>
      </c>
      <c r="G54" s="215"/>
    </row>
    <row r="55" spans="1:7" s="214" customFormat="1" ht="15" customHeight="1" x14ac:dyDescent="0.2">
      <c r="A55"/>
      <c r="B55" s="564" t="s">
        <v>339</v>
      </c>
      <c r="C55" s="565" t="s">
        <v>477</v>
      </c>
      <c r="D55" s="566">
        <v>2</v>
      </c>
      <c r="E55" s="566">
        <v>6</v>
      </c>
      <c r="F55" s="567">
        <f t="shared" si="1"/>
        <v>0.33333333333333331</v>
      </c>
      <c r="G55" s="433"/>
    </row>
    <row r="56" spans="1:7" s="214" customFormat="1" ht="15" customHeight="1" x14ac:dyDescent="0.2">
      <c r="A56"/>
      <c r="B56" s="564" t="s">
        <v>339</v>
      </c>
      <c r="C56" s="565" t="s">
        <v>478</v>
      </c>
      <c r="D56" s="566">
        <v>0</v>
      </c>
      <c r="E56" s="566">
        <v>4</v>
      </c>
      <c r="F56" s="567">
        <f t="shared" si="1"/>
        <v>0</v>
      </c>
      <c r="G56" s="215"/>
    </row>
    <row r="57" spans="1:7" s="214" customFormat="1" ht="15" customHeight="1" x14ac:dyDescent="0.2">
      <c r="A57"/>
      <c r="B57" s="564" t="s">
        <v>308</v>
      </c>
      <c r="C57" s="565" t="s">
        <v>457</v>
      </c>
      <c r="D57" s="566">
        <v>38</v>
      </c>
      <c r="E57" s="566">
        <v>35</v>
      </c>
      <c r="F57" s="567">
        <f t="shared" si="1"/>
        <v>1.0857142857142856</v>
      </c>
      <c r="G57" s="215"/>
    </row>
    <row r="58" spans="1:7" s="214" customFormat="1" ht="15" customHeight="1" x14ac:dyDescent="0.2">
      <c r="A58"/>
      <c r="B58" s="564" t="s">
        <v>308</v>
      </c>
      <c r="C58" s="565" t="s">
        <v>461</v>
      </c>
      <c r="D58" s="566">
        <v>17</v>
      </c>
      <c r="E58" s="566">
        <v>17</v>
      </c>
      <c r="F58" s="567">
        <f t="shared" si="1"/>
        <v>1</v>
      </c>
      <c r="G58" s="215"/>
    </row>
    <row r="59" spans="1:7" s="214" customFormat="1" ht="15" customHeight="1" x14ac:dyDescent="0.2">
      <c r="A59"/>
      <c r="B59" s="564" t="s">
        <v>308</v>
      </c>
      <c r="C59" s="565" t="s">
        <v>462</v>
      </c>
      <c r="D59" s="566">
        <v>31</v>
      </c>
      <c r="E59" s="566">
        <v>22</v>
      </c>
      <c r="F59" s="567">
        <f t="shared" si="1"/>
        <v>1.4090909090909092</v>
      </c>
      <c r="G59" s="215"/>
    </row>
    <row r="60" spans="1:7" s="214" customFormat="1" ht="15" customHeight="1" x14ac:dyDescent="0.2">
      <c r="A60"/>
      <c r="B60" s="564" t="s">
        <v>308</v>
      </c>
      <c r="C60" s="565" t="s">
        <v>109</v>
      </c>
      <c r="D60" s="566">
        <v>31</v>
      </c>
      <c r="E60" s="566">
        <v>19</v>
      </c>
      <c r="F60" s="567">
        <f t="shared" si="1"/>
        <v>1.631578947368421</v>
      </c>
      <c r="G60" s="215"/>
    </row>
    <row r="61" spans="1:7" s="214" customFormat="1" ht="15" customHeight="1" x14ac:dyDescent="0.2">
      <c r="A61"/>
      <c r="B61" s="348" t="s">
        <v>549</v>
      </c>
      <c r="C61" s="366"/>
      <c r="D61" s="367">
        <v>175</v>
      </c>
      <c r="E61" s="367">
        <v>152</v>
      </c>
      <c r="F61" s="229">
        <f t="shared" si="1"/>
        <v>1.1513157894736843</v>
      </c>
      <c r="G61" s="215"/>
    </row>
    <row r="62" spans="1:7" s="214" customFormat="1" ht="15" customHeight="1" x14ac:dyDescent="0.2">
      <c r="A62"/>
      <c r="B62" s="568" t="s">
        <v>541</v>
      </c>
      <c r="C62" s="569" t="s">
        <v>489</v>
      </c>
      <c r="D62" s="570">
        <v>58</v>
      </c>
      <c r="E62" s="570">
        <v>28</v>
      </c>
      <c r="F62" s="571">
        <f t="shared" si="1"/>
        <v>2.0714285714285716</v>
      </c>
      <c r="G62" s="215"/>
    </row>
    <row r="63" spans="1:7" s="214" customFormat="1" ht="15" customHeight="1" x14ac:dyDescent="0.2">
      <c r="A63"/>
      <c r="B63" s="564" t="s">
        <v>541</v>
      </c>
      <c r="C63" s="565" t="s">
        <v>490</v>
      </c>
      <c r="D63" s="566">
        <v>72</v>
      </c>
      <c r="E63" s="566">
        <v>46</v>
      </c>
      <c r="F63" s="567">
        <f t="shared" si="1"/>
        <v>1.5652173913043479</v>
      </c>
      <c r="G63" s="433"/>
    </row>
    <row r="64" spans="1:7" s="214" customFormat="1" ht="15" customHeight="1" x14ac:dyDescent="0.2">
      <c r="A64"/>
      <c r="B64" s="564" t="s">
        <v>541</v>
      </c>
      <c r="C64" s="565" t="s">
        <v>491</v>
      </c>
      <c r="D64" s="566">
        <v>2</v>
      </c>
      <c r="E64" s="566">
        <v>3</v>
      </c>
      <c r="F64" s="567">
        <f t="shared" si="1"/>
        <v>0.66666666666666663</v>
      </c>
      <c r="G64" s="215"/>
    </row>
    <row r="65" spans="1:7" s="214" customFormat="1" ht="15" customHeight="1" x14ac:dyDescent="0.2">
      <c r="A65"/>
      <c r="B65" s="564" t="s">
        <v>359</v>
      </c>
      <c r="C65" s="565" t="s">
        <v>495</v>
      </c>
      <c r="D65" s="566">
        <v>4</v>
      </c>
      <c r="E65" s="566">
        <v>4</v>
      </c>
      <c r="F65" s="567">
        <f t="shared" si="1"/>
        <v>1</v>
      </c>
      <c r="G65" s="215"/>
    </row>
    <row r="66" spans="1:7" s="214" customFormat="1" ht="15" customHeight="1" x14ac:dyDescent="0.2">
      <c r="A66"/>
      <c r="B66" s="564" t="s">
        <v>308</v>
      </c>
      <c r="C66" s="565" t="s">
        <v>485</v>
      </c>
      <c r="D66" s="566">
        <v>41</v>
      </c>
      <c r="E66" s="566">
        <v>24</v>
      </c>
      <c r="F66" s="567">
        <f t="shared" si="1"/>
        <v>1.7083333333333333</v>
      </c>
      <c r="G66" s="215"/>
    </row>
    <row r="67" spans="1:7" s="214" customFormat="1" ht="15" customHeight="1" x14ac:dyDescent="0.2">
      <c r="A67"/>
      <c r="B67" s="348" t="s">
        <v>550</v>
      </c>
      <c r="C67" s="366"/>
      <c r="D67" s="367">
        <v>177</v>
      </c>
      <c r="E67" s="367">
        <v>105</v>
      </c>
      <c r="F67" s="229">
        <f t="shared" si="1"/>
        <v>1.6857142857142857</v>
      </c>
      <c r="G67" s="215"/>
    </row>
    <row r="68" spans="1:7" s="214" customFormat="1" ht="15" customHeight="1" x14ac:dyDescent="0.2">
      <c r="A68"/>
      <c r="B68" s="568" t="s">
        <v>541</v>
      </c>
      <c r="C68" s="569" t="s">
        <v>497</v>
      </c>
      <c r="D68" s="570">
        <v>28</v>
      </c>
      <c r="E68" s="570">
        <v>31</v>
      </c>
      <c r="F68" s="571">
        <f t="shared" si="1"/>
        <v>0.90322580645161288</v>
      </c>
      <c r="G68" s="215"/>
    </row>
    <row r="69" spans="1:7" s="214" customFormat="1" ht="15" customHeight="1" x14ac:dyDescent="0.2">
      <c r="A69"/>
      <c r="B69" s="564" t="s">
        <v>541</v>
      </c>
      <c r="C69" s="565" t="s">
        <v>498</v>
      </c>
      <c r="D69" s="566">
        <v>15</v>
      </c>
      <c r="E69" s="566">
        <v>32</v>
      </c>
      <c r="F69" s="567">
        <f t="shared" si="1"/>
        <v>0.46875</v>
      </c>
      <c r="G69" s="433"/>
    </row>
    <row r="70" spans="1:7" s="214" customFormat="1" ht="15" customHeight="1" x14ac:dyDescent="0.2">
      <c r="A70"/>
      <c r="B70" s="564" t="s">
        <v>541</v>
      </c>
      <c r="C70" s="565" t="s">
        <v>505</v>
      </c>
      <c r="D70" s="566">
        <v>28</v>
      </c>
      <c r="E70" s="566">
        <v>14</v>
      </c>
      <c r="F70" s="567">
        <f t="shared" si="1"/>
        <v>2</v>
      </c>
      <c r="G70" s="215"/>
    </row>
    <row r="71" spans="1:7" s="214" customFormat="1" ht="15" customHeight="1" x14ac:dyDescent="0.2">
      <c r="A71"/>
      <c r="B71" s="564" t="s">
        <v>541</v>
      </c>
      <c r="C71" s="565" t="s">
        <v>503</v>
      </c>
      <c r="D71" s="566">
        <v>3</v>
      </c>
      <c r="E71" s="566">
        <v>6</v>
      </c>
      <c r="F71" s="567">
        <f t="shared" si="1"/>
        <v>0.5</v>
      </c>
      <c r="G71" s="215"/>
    </row>
    <row r="72" spans="1:7" s="214" customFormat="1" ht="15" customHeight="1" x14ac:dyDescent="0.2">
      <c r="A72"/>
      <c r="B72" s="564" t="s">
        <v>541</v>
      </c>
      <c r="C72" s="565" t="s">
        <v>506</v>
      </c>
      <c r="D72" s="566">
        <v>7</v>
      </c>
      <c r="E72" s="566">
        <v>14</v>
      </c>
      <c r="F72" s="567">
        <f t="shared" si="1"/>
        <v>0.5</v>
      </c>
      <c r="G72" s="215"/>
    </row>
    <row r="73" spans="1:7" s="214" customFormat="1" ht="15" customHeight="1" x14ac:dyDescent="0.2">
      <c r="A73"/>
      <c r="B73" s="564" t="s">
        <v>541</v>
      </c>
      <c r="C73" s="565" t="s">
        <v>554</v>
      </c>
      <c r="D73" s="566">
        <v>70</v>
      </c>
      <c r="E73" s="566">
        <v>55</v>
      </c>
      <c r="F73" s="567">
        <f t="shared" si="1"/>
        <v>1.2727272727272727</v>
      </c>
      <c r="G73" s="215"/>
    </row>
    <row r="74" spans="1:7" s="214" customFormat="1" ht="15" customHeight="1" x14ac:dyDescent="0.2">
      <c r="A74"/>
      <c r="B74" s="564" t="s">
        <v>541</v>
      </c>
      <c r="C74" s="565" t="s">
        <v>501</v>
      </c>
      <c r="D74" s="566">
        <v>32</v>
      </c>
      <c r="E74" s="566">
        <v>28</v>
      </c>
      <c r="F74" s="567">
        <f t="shared" ref="F74:F76" si="2">IF(E74=0,"-",(D74)/E74)</f>
        <v>1.1428571428571428</v>
      </c>
      <c r="G74" s="215"/>
    </row>
    <row r="75" spans="1:7" s="214" customFormat="1" ht="15" customHeight="1" x14ac:dyDescent="0.2">
      <c r="A75"/>
      <c r="B75" s="348" t="s">
        <v>551</v>
      </c>
      <c r="C75" s="366"/>
      <c r="D75" s="367">
        <v>183</v>
      </c>
      <c r="E75" s="367">
        <v>180</v>
      </c>
      <c r="F75" s="229">
        <f t="shared" si="2"/>
        <v>1.0166666666666666</v>
      </c>
      <c r="G75" s="215"/>
    </row>
    <row r="76" spans="1:7" s="214" customFormat="1" ht="15" customHeight="1" x14ac:dyDescent="0.2">
      <c r="A76"/>
      <c r="B76" s="348" t="s">
        <v>552</v>
      </c>
      <c r="C76" s="366"/>
      <c r="D76" s="367">
        <v>2500</v>
      </c>
      <c r="E76" s="367">
        <v>2548</v>
      </c>
      <c r="F76" s="229">
        <f t="shared" si="2"/>
        <v>0.98116169544740972</v>
      </c>
      <c r="G76" s="433"/>
    </row>
    <row r="77" spans="1:7" s="214" customFormat="1" ht="15" customHeight="1" x14ac:dyDescent="0.2">
      <c r="A77"/>
      <c r="B77" s="368" t="s">
        <v>118</v>
      </c>
      <c r="C77" s="353"/>
      <c r="D77" s="353"/>
      <c r="E77" s="353"/>
      <c r="F77" s="353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novembre 2018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0" t="s">
        <v>115</v>
      </c>
      <c r="C8" s="761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">
      <c r="A9" s="214"/>
      <c r="B9" s="359" t="s">
        <v>308</v>
      </c>
      <c r="C9" s="360" t="s">
        <v>318</v>
      </c>
      <c r="D9" s="361">
        <v>12</v>
      </c>
      <c r="E9" s="361">
        <v>21</v>
      </c>
      <c r="F9" s="227">
        <f t="shared" ref="F9" si="0">IF(E9=0,"-",(D9)/E9)</f>
        <v>0.5714285714285714</v>
      </c>
      <c r="G9" s="327"/>
    </row>
    <row r="10" spans="1:7" ht="15" customHeight="1" x14ac:dyDescent="0.2">
      <c r="A10"/>
      <c r="B10" s="362" t="s">
        <v>308</v>
      </c>
      <c r="C10" s="223" t="s">
        <v>319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">
      <c r="A11"/>
      <c r="B11" s="362" t="s">
        <v>308</v>
      </c>
      <c r="C11" s="223" t="s">
        <v>322</v>
      </c>
      <c r="D11" s="224">
        <v>17</v>
      </c>
      <c r="E11" s="224">
        <v>11</v>
      </c>
      <c r="F11" s="225">
        <f t="shared" si="1"/>
        <v>1.5454545454545454</v>
      </c>
      <c r="G11" s="327"/>
    </row>
    <row r="12" spans="1:7" ht="15" customHeight="1" x14ac:dyDescent="0.2">
      <c r="A12"/>
      <c r="B12" s="362" t="s">
        <v>308</v>
      </c>
      <c r="C12" s="223" t="s">
        <v>324</v>
      </c>
      <c r="D12" s="224">
        <v>24</v>
      </c>
      <c r="E12" s="224">
        <v>39</v>
      </c>
      <c r="F12" s="225">
        <f t="shared" si="1"/>
        <v>0.61538461538461542</v>
      </c>
      <c r="G12" s="327"/>
    </row>
    <row r="13" spans="1:7" ht="15" customHeight="1" x14ac:dyDescent="0.2">
      <c r="A13"/>
      <c r="B13" s="362" t="s">
        <v>308</v>
      </c>
      <c r="C13" s="223" t="s">
        <v>327</v>
      </c>
      <c r="D13" s="224">
        <v>9</v>
      </c>
      <c r="E13" s="224">
        <v>5</v>
      </c>
      <c r="F13" s="225">
        <f t="shared" si="1"/>
        <v>1.8</v>
      </c>
      <c r="G13" s="327"/>
    </row>
    <row r="14" spans="1:7" ht="15" customHeight="1" x14ac:dyDescent="0.2">
      <c r="A14"/>
      <c r="B14" s="362" t="s">
        <v>312</v>
      </c>
      <c r="C14" s="223" t="s">
        <v>331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315</v>
      </c>
      <c r="C15" s="223" t="s">
        <v>331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309</v>
      </c>
      <c r="C16" s="223" t="s">
        <v>329</v>
      </c>
      <c r="D16" s="224">
        <v>40</v>
      </c>
      <c r="E16" s="224">
        <v>22</v>
      </c>
      <c r="F16" s="225">
        <f t="shared" si="1"/>
        <v>1.8181818181818181</v>
      </c>
      <c r="G16" s="327"/>
    </row>
    <row r="17" spans="1:7" ht="15" customHeight="1" x14ac:dyDescent="0.2">
      <c r="A17"/>
      <c r="B17" s="362" t="s">
        <v>309</v>
      </c>
      <c r="C17" s="223" t="s">
        <v>331</v>
      </c>
      <c r="D17" s="224">
        <v>26</v>
      </c>
      <c r="E17" s="224">
        <v>15</v>
      </c>
      <c r="F17" s="225">
        <f t="shared" si="1"/>
        <v>1.7333333333333334</v>
      </c>
      <c r="G17" s="327"/>
    </row>
    <row r="18" spans="1:7" ht="15" customHeight="1" x14ac:dyDescent="0.25">
      <c r="A18"/>
      <c r="B18" s="348" t="s">
        <v>542</v>
      </c>
      <c r="C18" s="366"/>
      <c r="D18" s="367">
        <v>153</v>
      </c>
      <c r="E18" s="367">
        <v>144</v>
      </c>
      <c r="F18" s="229">
        <f t="shared" si="1"/>
        <v>1.0625</v>
      </c>
      <c r="G18" s="432"/>
    </row>
    <row r="19" spans="1:7" ht="15" customHeight="1" x14ac:dyDescent="0.2">
      <c r="A19"/>
      <c r="B19" s="363" t="s">
        <v>311</v>
      </c>
      <c r="C19" s="364" t="s">
        <v>354</v>
      </c>
      <c r="D19" s="365">
        <v>91</v>
      </c>
      <c r="E19" s="365">
        <v>99</v>
      </c>
      <c r="F19" s="228">
        <f t="shared" si="1"/>
        <v>0.91919191919191923</v>
      </c>
      <c r="G19" s="327"/>
    </row>
    <row r="20" spans="1:7" ht="15" customHeight="1" x14ac:dyDescent="0.2">
      <c r="A20"/>
      <c r="B20" s="362" t="s">
        <v>308</v>
      </c>
      <c r="C20" s="223" t="s">
        <v>344</v>
      </c>
      <c r="D20" s="224">
        <v>14</v>
      </c>
      <c r="E20" s="224">
        <v>17</v>
      </c>
      <c r="F20" s="225">
        <f t="shared" si="1"/>
        <v>0.82352941176470584</v>
      </c>
      <c r="G20" s="327"/>
    </row>
    <row r="21" spans="1:7" ht="15" customHeight="1" x14ac:dyDescent="0.2">
      <c r="A21"/>
      <c r="B21" s="362" t="s">
        <v>308</v>
      </c>
      <c r="C21" s="223" t="s">
        <v>103</v>
      </c>
      <c r="D21" s="224">
        <v>46</v>
      </c>
      <c r="E21" s="224">
        <v>34</v>
      </c>
      <c r="F21" s="225">
        <f t="shared" si="1"/>
        <v>1.3529411764705883</v>
      </c>
      <c r="G21" s="327"/>
    </row>
    <row r="22" spans="1:7" ht="15" customHeight="1" x14ac:dyDescent="0.2">
      <c r="A22"/>
      <c r="B22" s="362" t="s">
        <v>309</v>
      </c>
      <c r="C22" s="223" t="s">
        <v>652</v>
      </c>
      <c r="D22" s="224">
        <v>32</v>
      </c>
      <c r="E22" s="224">
        <v>30</v>
      </c>
      <c r="F22" s="225">
        <f t="shared" si="1"/>
        <v>1.0666666666666667</v>
      </c>
      <c r="G22" s="327"/>
    </row>
    <row r="23" spans="1:7" ht="15" customHeight="1" x14ac:dyDescent="0.2">
      <c r="A23"/>
      <c r="B23" s="348" t="s">
        <v>543</v>
      </c>
      <c r="C23" s="366"/>
      <c r="D23" s="367">
        <v>183</v>
      </c>
      <c r="E23" s="367">
        <v>180</v>
      </c>
      <c r="F23" s="229">
        <f t="shared" si="1"/>
        <v>1.0166666666666666</v>
      </c>
      <c r="G23" s="327"/>
    </row>
    <row r="24" spans="1:7" ht="15" customHeight="1" x14ac:dyDescent="0.25">
      <c r="A24"/>
      <c r="B24" s="363" t="s">
        <v>311</v>
      </c>
      <c r="C24" s="364" t="s">
        <v>375</v>
      </c>
      <c r="D24" s="365">
        <v>65</v>
      </c>
      <c r="E24" s="365">
        <v>99</v>
      </c>
      <c r="F24" s="228">
        <f t="shared" si="1"/>
        <v>0.65656565656565657</v>
      </c>
      <c r="G24" s="432"/>
    </row>
    <row r="25" spans="1:7" ht="15" customHeight="1" x14ac:dyDescent="0.2">
      <c r="A25"/>
      <c r="B25" s="362" t="s">
        <v>359</v>
      </c>
      <c r="C25" s="223" t="s">
        <v>378</v>
      </c>
      <c r="D25" s="224">
        <v>2</v>
      </c>
      <c r="E25" s="224">
        <v>4</v>
      </c>
      <c r="F25" s="225">
        <f t="shared" si="1"/>
        <v>0.5</v>
      </c>
      <c r="G25" s="327"/>
    </row>
    <row r="26" spans="1:7" ht="15" customHeight="1" x14ac:dyDescent="0.2">
      <c r="A26"/>
      <c r="B26" s="362" t="s">
        <v>308</v>
      </c>
      <c r="C26" s="223" t="s">
        <v>366</v>
      </c>
      <c r="D26" s="224">
        <v>32</v>
      </c>
      <c r="E26" s="224">
        <v>24</v>
      </c>
      <c r="F26" s="225">
        <f t="shared" si="1"/>
        <v>1.3333333333333333</v>
      </c>
      <c r="G26" s="327"/>
    </row>
    <row r="27" spans="1:7" ht="15" customHeight="1" x14ac:dyDescent="0.2">
      <c r="A27"/>
      <c r="B27" s="362" t="s">
        <v>315</v>
      </c>
      <c r="C27" s="223" t="s">
        <v>379</v>
      </c>
      <c r="D27" s="224">
        <v>0</v>
      </c>
      <c r="E27" s="224">
        <v>11</v>
      </c>
      <c r="F27" s="225">
        <f t="shared" si="1"/>
        <v>0</v>
      </c>
      <c r="G27" s="327"/>
    </row>
    <row r="28" spans="1:7" ht="15" customHeight="1" x14ac:dyDescent="0.2">
      <c r="A28"/>
      <c r="B28" s="362" t="s">
        <v>309</v>
      </c>
      <c r="C28" s="223" t="s">
        <v>367</v>
      </c>
      <c r="D28" s="224">
        <v>54</v>
      </c>
      <c r="E28" s="224">
        <v>70</v>
      </c>
      <c r="F28" s="225">
        <f t="shared" si="1"/>
        <v>0.77142857142857146</v>
      </c>
      <c r="G28" s="327"/>
    </row>
    <row r="29" spans="1:7" ht="15" customHeight="1" x14ac:dyDescent="0.2">
      <c r="A29"/>
      <c r="B29" s="362" t="s">
        <v>309</v>
      </c>
      <c r="C29" s="223" t="s">
        <v>379</v>
      </c>
      <c r="D29" s="224">
        <v>119</v>
      </c>
      <c r="E29" s="224">
        <v>149</v>
      </c>
      <c r="F29" s="225">
        <f t="shared" si="1"/>
        <v>0.79865771812080533</v>
      </c>
      <c r="G29" s="327"/>
    </row>
    <row r="30" spans="1:7" ht="15" customHeight="1" x14ac:dyDescent="0.2">
      <c r="A30"/>
      <c r="B30" s="348" t="s">
        <v>544</v>
      </c>
      <c r="C30" s="366"/>
      <c r="D30" s="367">
        <v>272</v>
      </c>
      <c r="E30" s="367">
        <v>357</v>
      </c>
      <c r="F30" s="229">
        <f t="shared" si="1"/>
        <v>0.76190476190476186</v>
      </c>
      <c r="G30" s="327"/>
    </row>
    <row r="31" spans="1:7" ht="15" customHeight="1" x14ac:dyDescent="0.2">
      <c r="A31"/>
      <c r="B31" s="363" t="s">
        <v>311</v>
      </c>
      <c r="C31" s="364" t="s">
        <v>397</v>
      </c>
      <c r="D31" s="365">
        <v>73</v>
      </c>
      <c r="E31" s="365">
        <v>89</v>
      </c>
      <c r="F31" s="228">
        <f t="shared" si="1"/>
        <v>0.8202247191011236</v>
      </c>
      <c r="G31" s="327"/>
    </row>
    <row r="32" spans="1:7" ht="15" customHeight="1" x14ac:dyDescent="0.2">
      <c r="A32"/>
      <c r="B32" s="362" t="s">
        <v>339</v>
      </c>
      <c r="C32" s="223" t="s">
        <v>105</v>
      </c>
      <c r="D32" s="224">
        <v>2</v>
      </c>
      <c r="E32" s="224">
        <v>10</v>
      </c>
      <c r="F32" s="225">
        <f t="shared" si="1"/>
        <v>0.2</v>
      </c>
      <c r="G32" s="327"/>
    </row>
    <row r="33" spans="1:7" ht="15" customHeight="1" x14ac:dyDescent="0.25">
      <c r="A33"/>
      <c r="B33" s="362" t="s">
        <v>359</v>
      </c>
      <c r="C33" s="223" t="s">
        <v>398</v>
      </c>
      <c r="D33" s="224">
        <v>4</v>
      </c>
      <c r="E33" s="224">
        <v>5</v>
      </c>
      <c r="F33" s="225">
        <f t="shared" si="1"/>
        <v>0.8</v>
      </c>
      <c r="G33" s="432"/>
    </row>
    <row r="34" spans="1:7" ht="15" customHeight="1" x14ac:dyDescent="0.2">
      <c r="A34"/>
      <c r="B34" s="362" t="s">
        <v>308</v>
      </c>
      <c r="C34" s="223" t="s">
        <v>382</v>
      </c>
      <c r="D34" s="224">
        <v>23</v>
      </c>
      <c r="E34" s="224">
        <v>22</v>
      </c>
      <c r="F34" s="225">
        <f t="shared" si="1"/>
        <v>1.0454545454545454</v>
      </c>
      <c r="G34" s="327"/>
    </row>
    <row r="35" spans="1:7" ht="15" customHeight="1" x14ac:dyDescent="0.2">
      <c r="A35"/>
      <c r="B35" s="362" t="s">
        <v>308</v>
      </c>
      <c r="C35" s="223" t="s">
        <v>385</v>
      </c>
      <c r="D35" s="224">
        <v>83</v>
      </c>
      <c r="E35" s="224">
        <v>60</v>
      </c>
      <c r="F35" s="225">
        <f t="shared" si="1"/>
        <v>1.3833333333333333</v>
      </c>
      <c r="G35" s="327"/>
    </row>
    <row r="36" spans="1:7" ht="15" customHeight="1" x14ac:dyDescent="0.2">
      <c r="A36"/>
      <c r="B36" s="362" t="s">
        <v>315</v>
      </c>
      <c r="C36" s="223" t="s">
        <v>390</v>
      </c>
      <c r="D36" s="224">
        <v>0</v>
      </c>
      <c r="E36" s="224">
        <v>4</v>
      </c>
      <c r="F36" s="225">
        <f t="shared" si="1"/>
        <v>0</v>
      </c>
      <c r="G36" s="327"/>
    </row>
    <row r="37" spans="1:7" ht="15" customHeight="1" x14ac:dyDescent="0.2">
      <c r="A37"/>
      <c r="B37" s="362" t="s">
        <v>309</v>
      </c>
      <c r="C37" s="223" t="s">
        <v>392</v>
      </c>
      <c r="D37" s="224">
        <v>23</v>
      </c>
      <c r="E37" s="224">
        <v>32</v>
      </c>
      <c r="F37" s="225">
        <f t="shared" si="1"/>
        <v>0.71875</v>
      </c>
      <c r="G37" s="327"/>
    </row>
    <row r="38" spans="1:7" ht="15" customHeight="1" x14ac:dyDescent="0.2">
      <c r="A38"/>
      <c r="B38" s="362" t="s">
        <v>309</v>
      </c>
      <c r="C38" s="223" t="s">
        <v>393</v>
      </c>
      <c r="D38" s="224">
        <v>21</v>
      </c>
      <c r="E38" s="224">
        <v>18</v>
      </c>
      <c r="F38" s="225">
        <f t="shared" si="1"/>
        <v>1.1666666666666667</v>
      </c>
      <c r="G38" s="327"/>
    </row>
    <row r="39" spans="1:7" ht="15" customHeight="1" x14ac:dyDescent="0.2">
      <c r="A39"/>
      <c r="B39" s="348" t="s">
        <v>545</v>
      </c>
      <c r="C39" s="366"/>
      <c r="D39" s="367">
        <v>229</v>
      </c>
      <c r="E39" s="367">
        <v>240</v>
      </c>
      <c r="F39" s="229">
        <f t="shared" si="1"/>
        <v>0.95416666666666672</v>
      </c>
      <c r="G39" s="327"/>
    </row>
    <row r="40" spans="1:7" ht="15" customHeight="1" x14ac:dyDescent="0.2">
      <c r="A40"/>
      <c r="B40" s="363" t="s">
        <v>308</v>
      </c>
      <c r="C40" s="364" t="s">
        <v>405</v>
      </c>
      <c r="D40" s="365">
        <v>45</v>
      </c>
      <c r="E40" s="365">
        <v>39</v>
      </c>
      <c r="F40" s="228">
        <f t="shared" si="1"/>
        <v>1.1538461538461537</v>
      </c>
      <c r="G40" s="327"/>
    </row>
    <row r="41" spans="1:7" ht="15" customHeight="1" x14ac:dyDescent="0.2">
      <c r="A41"/>
      <c r="B41" s="362" t="s">
        <v>312</v>
      </c>
      <c r="C41" s="223" t="s">
        <v>409</v>
      </c>
      <c r="D41" s="224">
        <v>58</v>
      </c>
      <c r="E41" s="224">
        <v>60</v>
      </c>
      <c r="F41" s="225">
        <f t="shared" si="1"/>
        <v>0.96666666666666667</v>
      </c>
      <c r="G41" s="327"/>
    </row>
    <row r="42" spans="1:7" ht="15" customHeight="1" x14ac:dyDescent="0.2">
      <c r="A42"/>
      <c r="B42" s="362" t="s">
        <v>309</v>
      </c>
      <c r="C42" s="223" t="s">
        <v>408</v>
      </c>
      <c r="D42" s="224">
        <v>7</v>
      </c>
      <c r="E42" s="224">
        <v>17</v>
      </c>
      <c r="F42" s="225">
        <f t="shared" si="1"/>
        <v>0.41176470588235292</v>
      </c>
      <c r="G42" s="327"/>
    </row>
    <row r="43" spans="1:7" ht="15" customHeight="1" x14ac:dyDescent="0.25">
      <c r="A43"/>
      <c r="B43" s="362" t="s">
        <v>309</v>
      </c>
      <c r="C43" s="223" t="s">
        <v>409</v>
      </c>
      <c r="D43" s="224">
        <v>102</v>
      </c>
      <c r="E43" s="224">
        <v>114</v>
      </c>
      <c r="F43" s="225">
        <f t="shared" si="1"/>
        <v>0.89473684210526316</v>
      </c>
      <c r="G43" s="432"/>
    </row>
    <row r="44" spans="1:7" ht="15" customHeight="1" x14ac:dyDescent="0.2">
      <c r="A44"/>
      <c r="B44" s="348" t="s">
        <v>546</v>
      </c>
      <c r="C44" s="366"/>
      <c r="D44" s="367">
        <v>212</v>
      </c>
      <c r="E44" s="367">
        <v>230</v>
      </c>
      <c r="F44" s="229">
        <f t="shared" si="1"/>
        <v>0.92173913043478262</v>
      </c>
      <c r="G44" s="327"/>
    </row>
    <row r="45" spans="1:7" ht="15" customHeight="1" x14ac:dyDescent="0.2">
      <c r="A45"/>
      <c r="B45" s="363" t="s">
        <v>339</v>
      </c>
      <c r="C45" s="364" t="s">
        <v>428</v>
      </c>
      <c r="D45" s="365">
        <v>2</v>
      </c>
      <c r="E45" s="365">
        <v>10</v>
      </c>
      <c r="F45" s="228">
        <f t="shared" si="1"/>
        <v>0.2</v>
      </c>
      <c r="G45" s="327"/>
    </row>
    <row r="46" spans="1:7" ht="15" customHeight="1" x14ac:dyDescent="0.2">
      <c r="A46"/>
      <c r="B46" s="362" t="s">
        <v>308</v>
      </c>
      <c r="C46" s="223" t="s">
        <v>416</v>
      </c>
      <c r="D46" s="224">
        <v>276</v>
      </c>
      <c r="E46" s="224">
        <v>237</v>
      </c>
      <c r="F46" s="225">
        <f t="shared" si="1"/>
        <v>1.1645569620253164</v>
      </c>
      <c r="G46" s="327"/>
    </row>
    <row r="47" spans="1:7" ht="15" customHeight="1" x14ac:dyDescent="0.25">
      <c r="A47"/>
      <c r="B47" s="362" t="s">
        <v>308</v>
      </c>
      <c r="C47" s="223" t="s">
        <v>419</v>
      </c>
      <c r="D47" s="224">
        <v>72</v>
      </c>
      <c r="E47" s="224">
        <v>62</v>
      </c>
      <c r="F47" s="225">
        <f t="shared" si="1"/>
        <v>1.1612903225806452</v>
      </c>
      <c r="G47" s="432"/>
    </row>
    <row r="48" spans="1:7" ht="15" customHeight="1" x14ac:dyDescent="0.2">
      <c r="A48"/>
      <c r="B48" s="362" t="s">
        <v>312</v>
      </c>
      <c r="C48" s="223" t="s">
        <v>425</v>
      </c>
      <c r="D48" s="224">
        <v>75</v>
      </c>
      <c r="E48" s="224">
        <v>87</v>
      </c>
      <c r="F48" s="225">
        <f t="shared" si="1"/>
        <v>0.86206896551724133</v>
      </c>
      <c r="G48" s="327"/>
    </row>
    <row r="49" spans="1:7" ht="15" customHeight="1" x14ac:dyDescent="0.2">
      <c r="A49"/>
      <c r="B49" s="362" t="s">
        <v>360</v>
      </c>
      <c r="C49" s="223" t="s">
        <v>425</v>
      </c>
      <c r="D49" s="224">
        <v>1</v>
      </c>
      <c r="E49" s="224">
        <v>2</v>
      </c>
      <c r="F49" s="225">
        <f t="shared" si="1"/>
        <v>0.5</v>
      </c>
      <c r="G49" s="327"/>
    </row>
    <row r="50" spans="1:7" ht="15" customHeight="1" x14ac:dyDescent="0.2">
      <c r="A50"/>
      <c r="B50" s="362" t="s">
        <v>309</v>
      </c>
      <c r="C50" s="223" t="s">
        <v>653</v>
      </c>
      <c r="D50" s="224">
        <v>155</v>
      </c>
      <c r="E50" s="224">
        <v>104</v>
      </c>
      <c r="F50" s="225">
        <f t="shared" si="1"/>
        <v>1.4903846153846154</v>
      </c>
      <c r="G50" s="327"/>
    </row>
    <row r="51" spans="1:7" ht="15" customHeight="1" x14ac:dyDescent="0.2">
      <c r="A51"/>
      <c r="B51" s="348" t="s">
        <v>547</v>
      </c>
      <c r="C51" s="366"/>
      <c r="D51" s="367">
        <v>581</v>
      </c>
      <c r="E51" s="367">
        <v>502</v>
      </c>
      <c r="F51" s="229">
        <f t="shared" si="1"/>
        <v>1.1573705179282869</v>
      </c>
      <c r="G51" s="327"/>
    </row>
    <row r="52" spans="1:7" ht="15" customHeight="1" x14ac:dyDescent="0.2">
      <c r="A52"/>
      <c r="B52" s="363" t="s">
        <v>308</v>
      </c>
      <c r="C52" s="364" t="s">
        <v>434</v>
      </c>
      <c r="D52" s="365">
        <v>17</v>
      </c>
      <c r="E52" s="365">
        <v>20</v>
      </c>
      <c r="F52" s="228">
        <f t="shared" si="1"/>
        <v>0.85</v>
      </c>
      <c r="G52" s="327"/>
    </row>
    <row r="53" spans="1:7" ht="15" customHeight="1" x14ac:dyDescent="0.25">
      <c r="A53"/>
      <c r="B53" s="362" t="s">
        <v>308</v>
      </c>
      <c r="C53" s="223" t="s">
        <v>435</v>
      </c>
      <c r="D53" s="224">
        <v>25</v>
      </c>
      <c r="E53" s="224">
        <v>37</v>
      </c>
      <c r="F53" s="225">
        <f t="shared" si="1"/>
        <v>0.67567567567567566</v>
      </c>
      <c r="G53" s="432"/>
    </row>
    <row r="54" spans="1:7" ht="15" customHeight="1" x14ac:dyDescent="0.2">
      <c r="A54"/>
      <c r="B54" s="362" t="s">
        <v>308</v>
      </c>
      <c r="C54" s="223" t="s">
        <v>443</v>
      </c>
      <c r="D54" s="224">
        <v>30</v>
      </c>
      <c r="E54" s="224">
        <v>70</v>
      </c>
      <c r="F54" s="225">
        <f t="shared" si="1"/>
        <v>0.42857142857142855</v>
      </c>
      <c r="G54" s="327"/>
    </row>
    <row r="55" spans="1:7" ht="15" customHeight="1" x14ac:dyDescent="0.2">
      <c r="A55"/>
      <c r="B55" s="362" t="s">
        <v>312</v>
      </c>
      <c r="C55" s="223" t="s">
        <v>108</v>
      </c>
      <c r="D55" s="224">
        <v>168</v>
      </c>
      <c r="E55" s="224">
        <v>231</v>
      </c>
      <c r="F55" s="225">
        <f t="shared" si="1"/>
        <v>0.72727272727272729</v>
      </c>
      <c r="G55" s="327"/>
    </row>
    <row r="56" spans="1:7" ht="15" customHeight="1" x14ac:dyDescent="0.2">
      <c r="A56"/>
      <c r="B56" s="362" t="s">
        <v>315</v>
      </c>
      <c r="C56" s="223" t="s">
        <v>449</v>
      </c>
      <c r="D56" s="224">
        <v>0</v>
      </c>
      <c r="E56" s="224">
        <v>3</v>
      </c>
      <c r="F56" s="225">
        <f t="shared" si="1"/>
        <v>0</v>
      </c>
      <c r="G56" s="327"/>
    </row>
    <row r="57" spans="1:7" ht="15" customHeight="1" x14ac:dyDescent="0.2">
      <c r="A57"/>
      <c r="B57" s="362" t="s">
        <v>309</v>
      </c>
      <c r="C57" s="223" t="s">
        <v>449</v>
      </c>
      <c r="D57" s="224">
        <v>46</v>
      </c>
      <c r="E57" s="224">
        <v>40</v>
      </c>
      <c r="F57" s="225">
        <f t="shared" si="1"/>
        <v>1.1499999999999999</v>
      </c>
      <c r="G57" s="327"/>
    </row>
    <row r="58" spans="1:7" ht="15" customHeight="1" x14ac:dyDescent="0.2">
      <c r="A58"/>
      <c r="B58" s="362" t="s">
        <v>309</v>
      </c>
      <c r="C58" s="223" t="s">
        <v>108</v>
      </c>
      <c r="D58" s="224">
        <v>49</v>
      </c>
      <c r="E58" s="224">
        <v>57</v>
      </c>
      <c r="F58" s="225">
        <f t="shared" si="1"/>
        <v>0.85964912280701755</v>
      </c>
      <c r="G58" s="327"/>
    </row>
    <row r="59" spans="1:7" ht="15" customHeight="1" x14ac:dyDescent="0.2">
      <c r="A59"/>
      <c r="B59" s="348" t="s">
        <v>548</v>
      </c>
      <c r="C59" s="366"/>
      <c r="D59" s="367">
        <v>335</v>
      </c>
      <c r="E59" s="367">
        <v>458</v>
      </c>
      <c r="F59" s="229">
        <f t="shared" si="1"/>
        <v>0.73144104803493448</v>
      </c>
      <c r="G59" s="327"/>
    </row>
    <row r="60" spans="1:7" ht="15" customHeight="1" x14ac:dyDescent="0.25">
      <c r="A60"/>
      <c r="B60" s="363" t="s">
        <v>339</v>
      </c>
      <c r="C60" s="364" t="s">
        <v>477</v>
      </c>
      <c r="D60" s="365">
        <v>2</v>
      </c>
      <c r="E60" s="365">
        <v>6</v>
      </c>
      <c r="F60" s="228">
        <f t="shared" si="1"/>
        <v>0.33333333333333331</v>
      </c>
      <c r="G60" s="432"/>
    </row>
    <row r="61" spans="1:7" ht="15" customHeight="1" x14ac:dyDescent="0.2">
      <c r="A61"/>
      <c r="B61" s="362" t="s">
        <v>339</v>
      </c>
      <c r="C61" s="223" t="s">
        <v>478</v>
      </c>
      <c r="D61" s="224">
        <v>0</v>
      </c>
      <c r="E61" s="224">
        <v>4</v>
      </c>
      <c r="F61" s="225">
        <f t="shared" si="1"/>
        <v>0</v>
      </c>
      <c r="G61" s="327"/>
    </row>
    <row r="62" spans="1:7" ht="15" customHeight="1" x14ac:dyDescent="0.2">
      <c r="A62"/>
      <c r="B62" s="362" t="s">
        <v>308</v>
      </c>
      <c r="C62" s="223" t="s">
        <v>457</v>
      </c>
      <c r="D62" s="224">
        <v>38</v>
      </c>
      <c r="E62" s="224">
        <v>35</v>
      </c>
      <c r="F62" s="225">
        <f t="shared" si="1"/>
        <v>1.0857142857142856</v>
      </c>
      <c r="G62" s="327"/>
    </row>
    <row r="63" spans="1:7" ht="15" customHeight="1" x14ac:dyDescent="0.2">
      <c r="A63"/>
      <c r="B63" s="362" t="s">
        <v>308</v>
      </c>
      <c r="C63" s="223" t="s">
        <v>461</v>
      </c>
      <c r="D63" s="224">
        <v>17</v>
      </c>
      <c r="E63" s="224">
        <v>17</v>
      </c>
      <c r="F63" s="225">
        <f t="shared" si="1"/>
        <v>1</v>
      </c>
      <c r="G63" s="327"/>
    </row>
    <row r="64" spans="1:7" ht="15" customHeight="1" x14ac:dyDescent="0.2">
      <c r="A64"/>
      <c r="B64" s="362" t="s">
        <v>308</v>
      </c>
      <c r="C64" s="223" t="s">
        <v>462</v>
      </c>
      <c r="D64" s="224">
        <v>31</v>
      </c>
      <c r="E64" s="224">
        <v>22</v>
      </c>
      <c r="F64" s="225">
        <f t="shared" si="1"/>
        <v>1.4090909090909092</v>
      </c>
      <c r="G64" s="327"/>
    </row>
    <row r="65" spans="1:7" ht="15" customHeight="1" x14ac:dyDescent="0.2">
      <c r="A65"/>
      <c r="B65" s="362" t="s">
        <v>308</v>
      </c>
      <c r="C65" s="223" t="s">
        <v>109</v>
      </c>
      <c r="D65" s="224">
        <v>31</v>
      </c>
      <c r="E65" s="224">
        <v>19</v>
      </c>
      <c r="F65" s="225">
        <f t="shared" si="1"/>
        <v>1.631578947368421</v>
      </c>
      <c r="G65" s="327"/>
    </row>
    <row r="66" spans="1:7" ht="15" customHeight="1" x14ac:dyDescent="0.2">
      <c r="A66"/>
      <c r="B66" s="362" t="s">
        <v>309</v>
      </c>
      <c r="C66" s="223" t="s">
        <v>466</v>
      </c>
      <c r="D66" s="224">
        <v>24</v>
      </c>
      <c r="E66" s="224">
        <v>19</v>
      </c>
      <c r="F66" s="225">
        <f t="shared" si="1"/>
        <v>1.263157894736842</v>
      </c>
      <c r="G66" s="327"/>
    </row>
    <row r="67" spans="1:7" ht="15" customHeight="1" x14ac:dyDescent="0.2">
      <c r="A67"/>
      <c r="B67" s="362" t="s">
        <v>309</v>
      </c>
      <c r="C67" s="223" t="s">
        <v>467</v>
      </c>
      <c r="D67" s="224">
        <v>32</v>
      </c>
      <c r="E67" s="224">
        <v>30</v>
      </c>
      <c r="F67" s="225">
        <f t="shared" si="1"/>
        <v>1.0666666666666667</v>
      </c>
      <c r="G67" s="327"/>
    </row>
    <row r="68" spans="1:7" ht="15" customHeight="1" x14ac:dyDescent="0.25">
      <c r="A68"/>
      <c r="B68" s="348" t="s">
        <v>549</v>
      </c>
      <c r="C68" s="366"/>
      <c r="D68" s="367">
        <v>175</v>
      </c>
      <c r="E68" s="367">
        <v>152</v>
      </c>
      <c r="F68" s="229">
        <f t="shared" si="1"/>
        <v>1.1513157894736843</v>
      </c>
      <c r="G68" s="432"/>
    </row>
    <row r="69" spans="1:7" ht="15" customHeight="1" x14ac:dyDescent="0.2">
      <c r="A69"/>
      <c r="B69" s="363" t="s">
        <v>359</v>
      </c>
      <c r="C69" s="364" t="s">
        <v>495</v>
      </c>
      <c r="D69" s="365">
        <v>4</v>
      </c>
      <c r="E69" s="365">
        <v>4</v>
      </c>
      <c r="F69" s="228">
        <f t="shared" si="1"/>
        <v>1</v>
      </c>
      <c r="G69" s="327"/>
    </row>
    <row r="70" spans="1:7" ht="15" customHeight="1" x14ac:dyDescent="0.2">
      <c r="A70"/>
      <c r="B70" s="362" t="s">
        <v>308</v>
      </c>
      <c r="C70" s="223" t="s">
        <v>485</v>
      </c>
      <c r="D70" s="224">
        <v>41</v>
      </c>
      <c r="E70" s="224">
        <v>24</v>
      </c>
      <c r="F70" s="225">
        <f t="shared" si="1"/>
        <v>1.7083333333333333</v>
      </c>
      <c r="G70" s="327"/>
    </row>
    <row r="71" spans="1:7" ht="15" customHeight="1" x14ac:dyDescent="0.2">
      <c r="A71"/>
      <c r="B71" s="362" t="s">
        <v>315</v>
      </c>
      <c r="C71" s="223" t="s">
        <v>490</v>
      </c>
      <c r="D71" s="224">
        <v>0</v>
      </c>
      <c r="E71" s="224">
        <v>6</v>
      </c>
      <c r="F71" s="225">
        <f t="shared" si="1"/>
        <v>0</v>
      </c>
      <c r="G71" s="327"/>
    </row>
    <row r="72" spans="1:7" ht="15" customHeight="1" x14ac:dyDescent="0.2">
      <c r="A72"/>
      <c r="B72" s="362" t="s">
        <v>315</v>
      </c>
      <c r="C72" s="223" t="s">
        <v>491</v>
      </c>
      <c r="D72" s="224">
        <v>2</v>
      </c>
      <c r="E72" s="224">
        <v>3</v>
      </c>
      <c r="F72" s="225">
        <f t="shared" si="1"/>
        <v>0.66666666666666663</v>
      </c>
      <c r="G72" s="327"/>
    </row>
    <row r="73" spans="1:7" ht="15" customHeight="1" x14ac:dyDescent="0.2">
      <c r="A73"/>
      <c r="B73" s="362" t="s">
        <v>309</v>
      </c>
      <c r="C73" s="223" t="s">
        <v>489</v>
      </c>
      <c r="D73" s="224">
        <v>58</v>
      </c>
      <c r="E73" s="224">
        <v>28</v>
      </c>
      <c r="F73" s="225">
        <f t="shared" si="1"/>
        <v>2.0714285714285716</v>
      </c>
      <c r="G73" s="327"/>
    </row>
    <row r="74" spans="1:7" ht="15" customHeight="1" x14ac:dyDescent="0.2">
      <c r="A74"/>
      <c r="B74" s="362" t="s">
        <v>309</v>
      </c>
      <c r="C74" s="223" t="s">
        <v>490</v>
      </c>
      <c r="D74" s="224">
        <v>72</v>
      </c>
      <c r="E74" s="224">
        <v>40</v>
      </c>
      <c r="F74" s="225">
        <f t="shared" ref="F74:F90" si="2">IF(E74=0,"-",(D74)/E74)</f>
        <v>1.8</v>
      </c>
      <c r="G74" s="327"/>
    </row>
    <row r="75" spans="1:7" ht="15" customHeight="1" x14ac:dyDescent="0.25">
      <c r="A75"/>
      <c r="B75" s="348" t="s">
        <v>550</v>
      </c>
      <c r="C75" s="366"/>
      <c r="D75" s="367">
        <v>177</v>
      </c>
      <c r="E75" s="367">
        <v>105</v>
      </c>
      <c r="F75" s="229">
        <f t="shared" si="2"/>
        <v>1.6857142857142857</v>
      </c>
      <c r="G75" s="432"/>
    </row>
    <row r="76" spans="1:7" ht="15" customHeight="1" x14ac:dyDescent="0.2">
      <c r="A76"/>
      <c r="B76" s="363" t="s">
        <v>312</v>
      </c>
      <c r="C76" s="364" t="s">
        <v>497</v>
      </c>
      <c r="D76" s="365">
        <v>4</v>
      </c>
      <c r="E76" s="365">
        <v>6</v>
      </c>
      <c r="F76" s="228">
        <f t="shared" si="2"/>
        <v>0.66666666666666663</v>
      </c>
      <c r="G76" s="327"/>
    </row>
    <row r="77" spans="1:7" ht="15" customHeight="1" x14ac:dyDescent="0.2">
      <c r="A77"/>
      <c r="B77" s="362" t="s">
        <v>312</v>
      </c>
      <c r="C77" s="223" t="s">
        <v>498</v>
      </c>
      <c r="D77" s="224">
        <v>4</v>
      </c>
      <c r="E77" s="224">
        <v>7</v>
      </c>
      <c r="F77" s="225">
        <f t="shared" si="2"/>
        <v>0.5714285714285714</v>
      </c>
      <c r="G77" s="327"/>
    </row>
    <row r="78" spans="1:7" ht="15" customHeight="1" x14ac:dyDescent="0.2">
      <c r="A78"/>
      <c r="B78" s="362" t="s">
        <v>312</v>
      </c>
      <c r="C78" s="223" t="s">
        <v>505</v>
      </c>
      <c r="D78" s="224">
        <v>10</v>
      </c>
      <c r="E78" s="224">
        <v>7</v>
      </c>
      <c r="F78" s="225">
        <f t="shared" si="2"/>
        <v>1.4285714285714286</v>
      </c>
      <c r="G78" s="327"/>
    </row>
    <row r="79" spans="1:7" ht="15" customHeight="1" x14ac:dyDescent="0.2">
      <c r="A79"/>
      <c r="B79" s="362" t="s">
        <v>312</v>
      </c>
      <c r="C79" s="223" t="s">
        <v>506</v>
      </c>
      <c r="D79" s="224">
        <v>7</v>
      </c>
      <c r="E79" s="224">
        <v>6</v>
      </c>
      <c r="F79" s="225">
        <f t="shared" si="2"/>
        <v>1.1666666666666667</v>
      </c>
      <c r="G79" s="327"/>
    </row>
    <row r="80" spans="1:7" ht="15" customHeight="1" x14ac:dyDescent="0.2">
      <c r="A80"/>
      <c r="B80" s="362" t="s">
        <v>312</v>
      </c>
      <c r="C80" s="223" t="s">
        <v>554</v>
      </c>
      <c r="D80" s="224">
        <v>28</v>
      </c>
      <c r="E80" s="224">
        <v>25</v>
      </c>
      <c r="F80" s="225">
        <f t="shared" si="2"/>
        <v>1.1200000000000001</v>
      </c>
      <c r="G80" s="327"/>
    </row>
    <row r="81" spans="1:7" ht="15" customHeight="1" x14ac:dyDescent="0.2">
      <c r="A81"/>
      <c r="B81" s="362" t="s">
        <v>312</v>
      </c>
      <c r="C81" s="223" t="s">
        <v>501</v>
      </c>
      <c r="D81" s="224">
        <v>19</v>
      </c>
      <c r="E81" s="224">
        <v>17</v>
      </c>
      <c r="F81" s="225">
        <f t="shared" si="2"/>
        <v>1.1176470588235294</v>
      </c>
      <c r="G81" s="327"/>
    </row>
    <row r="82" spans="1:7" ht="15" customHeight="1" x14ac:dyDescent="0.2">
      <c r="A82"/>
      <c r="B82" s="362" t="s">
        <v>309</v>
      </c>
      <c r="C82" s="223" t="s">
        <v>497</v>
      </c>
      <c r="D82" s="224">
        <v>24</v>
      </c>
      <c r="E82" s="224">
        <v>25</v>
      </c>
      <c r="F82" s="225">
        <f t="shared" si="2"/>
        <v>0.96</v>
      </c>
      <c r="G82" s="327"/>
    </row>
    <row r="83" spans="1:7" ht="15" customHeight="1" x14ac:dyDescent="0.2">
      <c r="A83"/>
      <c r="B83" s="362" t="s">
        <v>309</v>
      </c>
      <c r="C83" s="223" t="s">
        <v>498</v>
      </c>
      <c r="D83" s="224">
        <v>11</v>
      </c>
      <c r="E83" s="224">
        <v>25</v>
      </c>
      <c r="F83" s="225">
        <f t="shared" si="2"/>
        <v>0.44</v>
      </c>
      <c r="G83" s="327"/>
    </row>
    <row r="84" spans="1:7" ht="15" customHeight="1" x14ac:dyDescent="0.2">
      <c r="A84"/>
      <c r="B84" s="362" t="s">
        <v>309</v>
      </c>
      <c r="C84" s="223" t="s">
        <v>505</v>
      </c>
      <c r="D84" s="224">
        <v>18</v>
      </c>
      <c r="E84" s="224">
        <v>7</v>
      </c>
      <c r="F84" s="225">
        <f t="shared" si="2"/>
        <v>2.5714285714285716</v>
      </c>
      <c r="G84" s="327"/>
    </row>
    <row r="85" spans="1:7" ht="15" customHeight="1" x14ac:dyDescent="0.2">
      <c r="A85"/>
      <c r="B85" s="362" t="s">
        <v>309</v>
      </c>
      <c r="C85" s="223" t="s">
        <v>503</v>
      </c>
      <c r="D85" s="224">
        <v>3</v>
      </c>
      <c r="E85" s="224">
        <v>6</v>
      </c>
      <c r="F85" s="225">
        <f t="shared" si="2"/>
        <v>0.5</v>
      </c>
      <c r="G85" s="327"/>
    </row>
    <row r="86" spans="1:7" ht="15" customHeight="1" x14ac:dyDescent="0.2">
      <c r="A86"/>
      <c r="B86" s="362" t="s">
        <v>309</v>
      </c>
      <c r="C86" s="223" t="s">
        <v>506</v>
      </c>
      <c r="D86" s="224">
        <v>0</v>
      </c>
      <c r="E86" s="224">
        <v>8</v>
      </c>
      <c r="F86" s="225">
        <f t="shared" si="2"/>
        <v>0</v>
      </c>
      <c r="G86" s="327"/>
    </row>
    <row r="87" spans="1:7" ht="15" customHeight="1" x14ac:dyDescent="0.2">
      <c r="A87"/>
      <c r="B87" s="362" t="s">
        <v>309</v>
      </c>
      <c r="C87" s="223" t="s">
        <v>554</v>
      </c>
      <c r="D87" s="224">
        <v>42</v>
      </c>
      <c r="E87" s="224">
        <v>30</v>
      </c>
      <c r="F87" s="225">
        <f t="shared" si="2"/>
        <v>1.4</v>
      </c>
      <c r="G87" s="327"/>
    </row>
    <row r="88" spans="1:7" ht="15" customHeight="1" x14ac:dyDescent="0.25">
      <c r="A88"/>
      <c r="B88" s="362" t="s">
        <v>309</v>
      </c>
      <c r="C88" s="223" t="s">
        <v>501</v>
      </c>
      <c r="D88" s="224">
        <v>13</v>
      </c>
      <c r="E88" s="224">
        <v>11</v>
      </c>
      <c r="F88" s="225">
        <f t="shared" si="2"/>
        <v>1.1818181818181819</v>
      </c>
      <c r="G88" s="432"/>
    </row>
    <row r="89" spans="1:7" ht="15" customHeight="1" x14ac:dyDescent="0.25">
      <c r="A89"/>
      <c r="B89" s="348" t="s">
        <v>551</v>
      </c>
      <c r="C89" s="366"/>
      <c r="D89" s="367">
        <v>183</v>
      </c>
      <c r="E89" s="367">
        <v>180</v>
      </c>
      <c r="F89" s="229">
        <f t="shared" si="2"/>
        <v>1.0166666666666666</v>
      </c>
      <c r="G89" s="432"/>
    </row>
    <row r="90" spans="1:7" ht="15" customHeight="1" x14ac:dyDescent="0.2">
      <c r="A90"/>
      <c r="B90" s="348" t="s">
        <v>552</v>
      </c>
      <c r="C90" s="366"/>
      <c r="D90" s="367">
        <v>2500</v>
      </c>
      <c r="E90" s="367">
        <v>2548</v>
      </c>
      <c r="F90" s="229">
        <f t="shared" si="2"/>
        <v>0.98116169544740972</v>
      </c>
      <c r="G90" s="327"/>
    </row>
    <row r="91" spans="1:7" ht="15" customHeight="1" x14ac:dyDescent="0.2">
      <c r="A91"/>
      <c r="B91" s="368" t="s">
        <v>118</v>
      </c>
      <c r="C91" s="353"/>
      <c r="D91" s="353"/>
      <c r="E91" s="353"/>
      <c r="F91" s="353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284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296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7" t="s">
        <v>135</v>
      </c>
      <c r="E9" s="768"/>
      <c r="F9" s="769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42675</v>
      </c>
      <c r="C11" s="527">
        <v>9484</v>
      </c>
      <c r="D11" s="527">
        <v>331</v>
      </c>
      <c r="E11" s="527">
        <v>513</v>
      </c>
      <c r="F11" s="528">
        <f>D11+E11</f>
        <v>844</v>
      </c>
      <c r="G11" s="528">
        <v>1605</v>
      </c>
      <c r="H11" s="527">
        <f>D11+E11+C11+G11</f>
        <v>11933</v>
      </c>
      <c r="I11" s="529">
        <v>59063</v>
      </c>
      <c r="J11" s="423">
        <f t="shared" ref="J11:J35" si="0">H11/I11%</f>
        <v>20.203850126136498</v>
      </c>
    </row>
    <row r="12" spans="1:10" ht="15" x14ac:dyDescent="0.25">
      <c r="B12" s="271">
        <v>42705</v>
      </c>
      <c r="C12" s="421">
        <v>9714</v>
      </c>
      <c r="D12" s="421">
        <v>357</v>
      </c>
      <c r="E12" s="421">
        <v>509</v>
      </c>
      <c r="F12" s="427">
        <f t="shared" ref="F12:F35" si="1">D12+E12</f>
        <v>866</v>
      </c>
      <c r="G12" s="427">
        <v>1641</v>
      </c>
      <c r="H12" s="421">
        <f t="shared" ref="H12:H35" si="2">D12+E12+C12+G12</f>
        <v>12221</v>
      </c>
      <c r="I12" s="422">
        <v>59656</v>
      </c>
      <c r="J12" s="423">
        <f t="shared" si="0"/>
        <v>20.485785168298246</v>
      </c>
    </row>
    <row r="13" spans="1:10" ht="15" x14ac:dyDescent="0.25">
      <c r="B13" s="271">
        <v>42736</v>
      </c>
      <c r="C13" s="421">
        <v>9505</v>
      </c>
      <c r="D13" s="421">
        <v>314</v>
      </c>
      <c r="E13" s="421">
        <v>541</v>
      </c>
      <c r="F13" s="427">
        <f t="shared" si="1"/>
        <v>855</v>
      </c>
      <c r="G13" s="427">
        <v>1553</v>
      </c>
      <c r="H13" s="421">
        <f t="shared" si="2"/>
        <v>11913</v>
      </c>
      <c r="I13" s="422">
        <v>59298</v>
      </c>
      <c r="J13" s="423">
        <f t="shared" si="0"/>
        <v>20.090053627441058</v>
      </c>
    </row>
    <row r="14" spans="1:10" ht="15" x14ac:dyDescent="0.25">
      <c r="B14" s="271">
        <v>42767</v>
      </c>
      <c r="C14" s="421">
        <v>9927</v>
      </c>
      <c r="D14" s="421">
        <v>377</v>
      </c>
      <c r="E14" s="421">
        <v>523</v>
      </c>
      <c r="F14" s="427">
        <f t="shared" si="1"/>
        <v>900</v>
      </c>
      <c r="G14" s="427">
        <v>1542</v>
      </c>
      <c r="H14" s="421">
        <f t="shared" si="2"/>
        <v>12369</v>
      </c>
      <c r="I14" s="422">
        <v>59699</v>
      </c>
      <c r="J14" s="423">
        <f t="shared" si="0"/>
        <v>20.718940015745655</v>
      </c>
    </row>
    <row r="15" spans="1:10" ht="15" x14ac:dyDescent="0.25">
      <c r="B15" s="271">
        <v>42795</v>
      </c>
      <c r="C15" s="421">
        <v>10190</v>
      </c>
      <c r="D15" s="421">
        <v>366</v>
      </c>
      <c r="E15" s="421">
        <v>576</v>
      </c>
      <c r="F15" s="427">
        <f t="shared" si="1"/>
        <v>942</v>
      </c>
      <c r="G15" s="427">
        <v>1607</v>
      </c>
      <c r="H15" s="421">
        <f t="shared" si="2"/>
        <v>12739</v>
      </c>
      <c r="I15" s="422">
        <v>60280</v>
      </c>
      <c r="J15" s="423">
        <f t="shared" si="0"/>
        <v>21.133045786330459</v>
      </c>
    </row>
    <row r="16" spans="1:10" ht="15" x14ac:dyDescent="0.25">
      <c r="B16" s="271">
        <v>42826</v>
      </c>
      <c r="C16" s="421">
        <v>10417</v>
      </c>
      <c r="D16" s="421">
        <v>372</v>
      </c>
      <c r="E16" s="421">
        <v>559</v>
      </c>
      <c r="F16" s="427">
        <f t="shared" si="1"/>
        <v>931</v>
      </c>
      <c r="G16" s="427">
        <v>1590</v>
      </c>
      <c r="H16" s="421">
        <f t="shared" si="2"/>
        <v>12938</v>
      </c>
      <c r="I16" s="422">
        <v>61080</v>
      </c>
      <c r="J16" s="423">
        <f t="shared" si="0"/>
        <v>21.18205631958088</v>
      </c>
    </row>
    <row r="17" spans="2:10" ht="15" x14ac:dyDescent="0.25">
      <c r="B17" s="271">
        <v>42856</v>
      </c>
      <c r="C17" s="421">
        <v>10448</v>
      </c>
      <c r="D17" s="421">
        <v>362</v>
      </c>
      <c r="E17" s="421">
        <v>562</v>
      </c>
      <c r="F17" s="427">
        <f t="shared" si="1"/>
        <v>924</v>
      </c>
      <c r="G17" s="427">
        <v>1594</v>
      </c>
      <c r="H17" s="421">
        <f t="shared" si="2"/>
        <v>12966</v>
      </c>
      <c r="I17" s="422">
        <v>60687</v>
      </c>
      <c r="J17" s="423">
        <f t="shared" si="0"/>
        <v>21.36536655296851</v>
      </c>
    </row>
    <row r="18" spans="2:10" ht="15" x14ac:dyDescent="0.25">
      <c r="B18" s="271">
        <v>42887</v>
      </c>
      <c r="C18" s="421">
        <v>10575</v>
      </c>
      <c r="D18" s="421">
        <v>375</v>
      </c>
      <c r="E18" s="421">
        <v>576</v>
      </c>
      <c r="F18" s="427">
        <f t="shared" si="1"/>
        <v>951</v>
      </c>
      <c r="G18" s="427">
        <v>1664</v>
      </c>
      <c r="H18" s="421">
        <f t="shared" si="2"/>
        <v>13190</v>
      </c>
      <c r="I18" s="422">
        <v>60829</v>
      </c>
      <c r="J18" s="423">
        <f t="shared" si="0"/>
        <v>21.683736375741834</v>
      </c>
    </row>
    <row r="19" spans="2:10" ht="15" x14ac:dyDescent="0.25">
      <c r="B19" s="271">
        <v>42917</v>
      </c>
      <c r="C19" s="421">
        <v>10791</v>
      </c>
      <c r="D19" s="421">
        <v>380</v>
      </c>
      <c r="E19" s="421">
        <v>594</v>
      </c>
      <c r="F19" s="427">
        <f t="shared" si="1"/>
        <v>974</v>
      </c>
      <c r="G19" s="427">
        <v>1639</v>
      </c>
      <c r="H19" s="421">
        <f t="shared" si="2"/>
        <v>13404</v>
      </c>
      <c r="I19" s="422">
        <v>61354</v>
      </c>
      <c r="J19" s="423">
        <f t="shared" si="0"/>
        <v>21.846986341558825</v>
      </c>
    </row>
    <row r="20" spans="2:10" ht="15" x14ac:dyDescent="0.25">
      <c r="B20" s="271">
        <v>42948</v>
      </c>
      <c r="C20" s="421">
        <v>10417</v>
      </c>
      <c r="D20" s="421">
        <v>400</v>
      </c>
      <c r="E20" s="421">
        <v>563</v>
      </c>
      <c r="F20" s="427">
        <f t="shared" si="1"/>
        <v>963</v>
      </c>
      <c r="G20" s="427">
        <v>1644</v>
      </c>
      <c r="H20" s="421">
        <f t="shared" si="2"/>
        <v>13024</v>
      </c>
      <c r="I20" s="422">
        <v>60988</v>
      </c>
      <c r="J20" s="423">
        <f t="shared" si="0"/>
        <v>21.35502065980193</v>
      </c>
    </row>
    <row r="21" spans="2:10" ht="15" x14ac:dyDescent="0.25">
      <c r="B21" s="271">
        <v>42979</v>
      </c>
      <c r="C21" s="421">
        <v>9723</v>
      </c>
      <c r="D21" s="421">
        <v>334</v>
      </c>
      <c r="E21" s="421">
        <v>569</v>
      </c>
      <c r="F21" s="427">
        <f t="shared" si="1"/>
        <v>903</v>
      </c>
      <c r="G21" s="427">
        <v>1547</v>
      </c>
      <c r="H21" s="421">
        <f t="shared" si="2"/>
        <v>12173</v>
      </c>
      <c r="I21" s="422">
        <v>59793</v>
      </c>
      <c r="J21" s="423">
        <f t="shared" si="0"/>
        <v>20.358570401217534</v>
      </c>
    </row>
    <row r="22" spans="2:10" ht="15" x14ac:dyDescent="0.25">
      <c r="B22" s="271">
        <v>43009</v>
      </c>
      <c r="C22" s="421">
        <v>9637</v>
      </c>
      <c r="D22" s="421">
        <v>336</v>
      </c>
      <c r="E22" s="421">
        <v>543</v>
      </c>
      <c r="F22" s="427">
        <f t="shared" si="1"/>
        <v>879</v>
      </c>
      <c r="G22" s="427">
        <v>1445</v>
      </c>
      <c r="H22" s="421">
        <f t="shared" si="2"/>
        <v>11961</v>
      </c>
      <c r="I22" s="422">
        <v>59244</v>
      </c>
      <c r="J22" s="423">
        <f t="shared" si="0"/>
        <v>20.189386266963741</v>
      </c>
    </row>
    <row r="23" spans="2:10" ht="15" x14ac:dyDescent="0.25">
      <c r="B23" s="271">
        <v>43040</v>
      </c>
      <c r="C23" s="421">
        <v>9787</v>
      </c>
      <c r="D23" s="421">
        <v>342</v>
      </c>
      <c r="E23" s="421">
        <v>543</v>
      </c>
      <c r="F23" s="427">
        <f t="shared" si="1"/>
        <v>885</v>
      </c>
      <c r="G23" s="427">
        <v>1504</v>
      </c>
      <c r="H23" s="421">
        <f t="shared" si="2"/>
        <v>12176</v>
      </c>
      <c r="I23" s="422">
        <v>59697</v>
      </c>
      <c r="J23" s="423">
        <f t="shared" si="0"/>
        <v>20.39633482419552</v>
      </c>
    </row>
    <row r="24" spans="2:10" ht="15" x14ac:dyDescent="0.25">
      <c r="B24" s="271">
        <v>43070</v>
      </c>
      <c r="C24" s="421">
        <v>10187</v>
      </c>
      <c r="D24" s="421">
        <v>318</v>
      </c>
      <c r="E24" s="421">
        <v>558</v>
      </c>
      <c r="F24" s="427">
        <f t="shared" si="1"/>
        <v>876</v>
      </c>
      <c r="G24" s="427">
        <v>1568</v>
      </c>
      <c r="H24" s="421">
        <f t="shared" si="2"/>
        <v>12631</v>
      </c>
      <c r="I24" s="422">
        <v>60415</v>
      </c>
      <c r="J24" s="423">
        <f t="shared" si="0"/>
        <v>20.907059505089798</v>
      </c>
    </row>
    <row r="25" spans="2:10" ht="15" x14ac:dyDescent="0.25">
      <c r="B25" s="271">
        <v>43101</v>
      </c>
      <c r="C25" s="421">
        <v>9907</v>
      </c>
      <c r="D25" s="421">
        <v>302</v>
      </c>
      <c r="E25" s="421">
        <v>545</v>
      </c>
      <c r="F25" s="427">
        <f t="shared" si="1"/>
        <v>847</v>
      </c>
      <c r="G25" s="427">
        <v>1493</v>
      </c>
      <c r="H25" s="421">
        <f t="shared" si="2"/>
        <v>12247</v>
      </c>
      <c r="I25" s="422">
        <v>59970</v>
      </c>
      <c r="J25" s="423">
        <f t="shared" si="0"/>
        <v>20.421877605469401</v>
      </c>
    </row>
    <row r="26" spans="2:10" ht="15" x14ac:dyDescent="0.25">
      <c r="B26" s="271">
        <v>43132</v>
      </c>
      <c r="C26" s="421">
        <v>10406</v>
      </c>
      <c r="D26" s="421">
        <v>333</v>
      </c>
      <c r="E26" s="421">
        <v>562</v>
      </c>
      <c r="F26" s="427">
        <f t="shared" si="1"/>
        <v>895</v>
      </c>
      <c r="G26" s="427">
        <v>1508</v>
      </c>
      <c r="H26" s="421">
        <f t="shared" si="2"/>
        <v>12809</v>
      </c>
      <c r="I26" s="422">
        <v>60352</v>
      </c>
      <c r="J26" s="423">
        <f t="shared" si="0"/>
        <v>21.223820254506894</v>
      </c>
    </row>
    <row r="27" spans="2:10" ht="15" x14ac:dyDescent="0.25">
      <c r="B27" s="271">
        <v>43160</v>
      </c>
      <c r="C27" s="421">
        <v>10603</v>
      </c>
      <c r="D27" s="421">
        <v>360</v>
      </c>
      <c r="E27" s="421">
        <v>582</v>
      </c>
      <c r="F27" s="427">
        <f t="shared" si="1"/>
        <v>942</v>
      </c>
      <c r="G27" s="427">
        <v>1569</v>
      </c>
      <c r="H27" s="421">
        <f t="shared" si="2"/>
        <v>13114</v>
      </c>
      <c r="I27" s="422">
        <v>60589</v>
      </c>
      <c r="J27" s="423">
        <f t="shared" si="0"/>
        <v>21.644192840284539</v>
      </c>
    </row>
    <row r="28" spans="2:10" ht="15" x14ac:dyDescent="0.25">
      <c r="B28" s="271">
        <v>43191</v>
      </c>
      <c r="C28" s="421">
        <v>10817</v>
      </c>
      <c r="D28" s="421">
        <v>322</v>
      </c>
      <c r="E28" s="421">
        <v>579</v>
      </c>
      <c r="F28" s="427">
        <f t="shared" si="1"/>
        <v>901</v>
      </c>
      <c r="G28" s="427">
        <v>1544</v>
      </c>
      <c r="H28" s="421">
        <f t="shared" si="2"/>
        <v>13262</v>
      </c>
      <c r="I28" s="422">
        <v>61234</v>
      </c>
      <c r="J28" s="423">
        <f t="shared" si="0"/>
        <v>21.657902472482608</v>
      </c>
    </row>
    <row r="29" spans="2:10" ht="15" x14ac:dyDescent="0.25">
      <c r="B29" s="271">
        <v>43221</v>
      </c>
      <c r="C29" s="421">
        <v>11127</v>
      </c>
      <c r="D29" s="421">
        <v>308</v>
      </c>
      <c r="E29" s="421">
        <v>574</v>
      </c>
      <c r="F29" s="427">
        <f t="shared" si="1"/>
        <v>882</v>
      </c>
      <c r="G29" s="427">
        <v>1594</v>
      </c>
      <c r="H29" s="421">
        <f t="shared" si="2"/>
        <v>13603</v>
      </c>
      <c r="I29" s="422">
        <v>61724</v>
      </c>
      <c r="J29" s="423">
        <f t="shared" si="0"/>
        <v>22.038429136154495</v>
      </c>
    </row>
    <row r="30" spans="2:10" ht="15" x14ac:dyDescent="0.25">
      <c r="B30" s="271">
        <v>43252</v>
      </c>
      <c r="C30" s="421">
        <v>11275</v>
      </c>
      <c r="D30" s="421">
        <v>319</v>
      </c>
      <c r="E30" s="421">
        <v>571</v>
      </c>
      <c r="F30" s="427">
        <f t="shared" si="1"/>
        <v>890</v>
      </c>
      <c r="G30" s="427">
        <v>1591</v>
      </c>
      <c r="H30" s="421">
        <f t="shared" si="2"/>
        <v>13756</v>
      </c>
      <c r="I30" s="422">
        <v>61829</v>
      </c>
      <c r="J30" s="423">
        <f t="shared" si="0"/>
        <v>22.248459460770835</v>
      </c>
    </row>
    <row r="31" spans="2:10" ht="15" x14ac:dyDescent="0.25">
      <c r="B31" s="271">
        <v>43282</v>
      </c>
      <c r="C31" s="421">
        <v>11322</v>
      </c>
      <c r="D31" s="421">
        <v>310</v>
      </c>
      <c r="E31" s="421">
        <v>595</v>
      </c>
      <c r="F31" s="427">
        <f t="shared" si="1"/>
        <v>905</v>
      </c>
      <c r="G31" s="427">
        <v>1596</v>
      </c>
      <c r="H31" s="421">
        <f t="shared" si="2"/>
        <v>13823</v>
      </c>
      <c r="I31" s="422">
        <v>61936</v>
      </c>
      <c r="J31" s="423">
        <f t="shared" si="0"/>
        <v>22.318199431671403</v>
      </c>
    </row>
    <row r="32" spans="2:10" ht="15" x14ac:dyDescent="0.25">
      <c r="B32" s="271">
        <v>43313</v>
      </c>
      <c r="C32" s="421">
        <v>11075</v>
      </c>
      <c r="D32" s="421">
        <v>296</v>
      </c>
      <c r="E32" s="421">
        <v>592</v>
      </c>
      <c r="F32" s="427">
        <f t="shared" si="1"/>
        <v>888</v>
      </c>
      <c r="G32" s="427">
        <v>1537</v>
      </c>
      <c r="H32" s="421">
        <f t="shared" si="2"/>
        <v>13500</v>
      </c>
      <c r="I32" s="422">
        <v>62172</v>
      </c>
      <c r="J32" s="423">
        <f t="shared" si="0"/>
        <v>21.713954834973944</v>
      </c>
    </row>
    <row r="33" spans="2:10" ht="15" x14ac:dyDescent="0.25">
      <c r="B33" s="271">
        <v>43344</v>
      </c>
      <c r="C33" s="421">
        <v>10329</v>
      </c>
      <c r="D33" s="421">
        <v>270</v>
      </c>
      <c r="E33" s="421">
        <v>567</v>
      </c>
      <c r="F33" s="427">
        <f t="shared" si="1"/>
        <v>837</v>
      </c>
      <c r="G33" s="427">
        <v>1630</v>
      </c>
      <c r="H33" s="421">
        <f t="shared" si="2"/>
        <v>12796</v>
      </c>
      <c r="I33" s="422">
        <v>61034</v>
      </c>
      <c r="J33" s="423">
        <f t="shared" si="0"/>
        <v>20.965363567847429</v>
      </c>
    </row>
    <row r="34" spans="2:10" ht="15" x14ac:dyDescent="0.25">
      <c r="B34" s="271">
        <v>43374</v>
      </c>
      <c r="C34" s="421">
        <v>10344</v>
      </c>
      <c r="D34" s="421">
        <v>273</v>
      </c>
      <c r="E34" s="421">
        <v>503</v>
      </c>
      <c r="F34" s="427">
        <f t="shared" si="1"/>
        <v>776</v>
      </c>
      <c r="G34" s="427">
        <v>1587</v>
      </c>
      <c r="H34" s="421">
        <f t="shared" si="2"/>
        <v>12707</v>
      </c>
      <c r="I34" s="422">
        <v>60969</v>
      </c>
      <c r="J34" s="423">
        <f t="shared" si="0"/>
        <v>20.841739244534107</v>
      </c>
    </row>
    <row r="35" spans="2:10" ht="15" x14ac:dyDescent="0.25">
      <c r="B35" s="272">
        <v>43405</v>
      </c>
      <c r="C35" s="424">
        <v>10458</v>
      </c>
      <c r="D35" s="424">
        <v>311</v>
      </c>
      <c r="E35" s="424">
        <v>552</v>
      </c>
      <c r="F35" s="530">
        <f t="shared" si="1"/>
        <v>863</v>
      </c>
      <c r="G35" s="530">
        <v>1557</v>
      </c>
      <c r="H35" s="424">
        <f t="shared" si="2"/>
        <v>12878</v>
      </c>
      <c r="I35" s="425">
        <v>61498</v>
      </c>
      <c r="J35" s="426">
        <f t="shared" si="0"/>
        <v>20.940518390841977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270</v>
      </c>
    </row>
    <row r="3" spans="1:10" ht="18.75" x14ac:dyDescent="0.2">
      <c r="A3" s="250"/>
      <c r="B3" s="251" t="s">
        <v>285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296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286</v>
      </c>
      <c r="L8" s="291" t="s">
        <v>257</v>
      </c>
      <c r="M8" s="289" t="s">
        <v>146</v>
      </c>
      <c r="N8" s="286" t="s">
        <v>147</v>
      </c>
    </row>
    <row r="9" spans="1:14" x14ac:dyDescent="0.2">
      <c r="B9" s="292">
        <v>42309</v>
      </c>
      <c r="C9" s="293">
        <v>18388</v>
      </c>
      <c r="D9" s="294">
        <v>47810</v>
      </c>
      <c r="E9" s="295">
        <v>1681</v>
      </c>
      <c r="F9" s="296">
        <v>320</v>
      </c>
      <c r="G9" s="297">
        <v>66198</v>
      </c>
      <c r="H9" s="298">
        <v>0.65840492663271633</v>
      </c>
      <c r="I9" s="299"/>
      <c r="J9" s="300">
        <v>10267</v>
      </c>
      <c r="K9" s="301">
        <v>9706</v>
      </c>
      <c r="L9" s="302">
        <v>561</v>
      </c>
      <c r="M9" s="298">
        <v>-0.76358012758553917</v>
      </c>
      <c r="N9" s="303">
        <f>J9+G9</f>
        <v>76465</v>
      </c>
    </row>
    <row r="10" spans="1:14" x14ac:dyDescent="0.2">
      <c r="B10" s="292">
        <v>42339</v>
      </c>
      <c r="C10" s="293">
        <v>18583</v>
      </c>
      <c r="D10" s="294">
        <v>48235</v>
      </c>
      <c r="E10" s="295">
        <v>1673</v>
      </c>
      <c r="F10" s="296">
        <v>331</v>
      </c>
      <c r="G10" s="297">
        <v>66818</v>
      </c>
      <c r="H10" s="298">
        <v>0.93658418683344458</v>
      </c>
      <c r="I10" s="299"/>
      <c r="J10" s="300">
        <v>10409</v>
      </c>
      <c r="K10" s="301">
        <v>9882</v>
      </c>
      <c r="L10" s="302">
        <v>527</v>
      </c>
      <c r="M10" s="298">
        <v>1.3830719781825263</v>
      </c>
      <c r="N10" s="303">
        <f t="shared" ref="N10:N45" si="0">J10+G10</f>
        <v>77227</v>
      </c>
    </row>
    <row r="11" spans="1:14" x14ac:dyDescent="0.2">
      <c r="B11" s="292">
        <v>42370</v>
      </c>
      <c r="C11" s="293">
        <v>18158</v>
      </c>
      <c r="D11" s="294">
        <v>48520</v>
      </c>
      <c r="E11" s="295">
        <v>1602</v>
      </c>
      <c r="F11" s="296">
        <v>316</v>
      </c>
      <c r="G11" s="297">
        <v>66678</v>
      </c>
      <c r="H11" s="298">
        <v>-0.20952437965817694</v>
      </c>
      <c r="I11" s="299"/>
      <c r="J11" s="300">
        <v>9923</v>
      </c>
      <c r="K11" s="301">
        <v>9429</v>
      </c>
      <c r="L11" s="302">
        <v>494</v>
      </c>
      <c r="M11" s="298">
        <v>-4.669036410798344</v>
      </c>
      <c r="N11" s="303">
        <f t="shared" si="0"/>
        <v>76601</v>
      </c>
    </row>
    <row r="12" spans="1:14" x14ac:dyDescent="0.2">
      <c r="B12" s="292">
        <v>42401</v>
      </c>
      <c r="C12" s="293">
        <v>18915</v>
      </c>
      <c r="D12" s="294">
        <v>48447</v>
      </c>
      <c r="E12" s="295">
        <v>1645</v>
      </c>
      <c r="F12" s="296">
        <v>314</v>
      </c>
      <c r="G12" s="297">
        <v>67362</v>
      </c>
      <c r="H12" s="298">
        <v>1.0258256096463692</v>
      </c>
      <c r="I12" s="299"/>
      <c r="J12" s="300">
        <v>10366</v>
      </c>
      <c r="K12" s="301">
        <v>9851</v>
      </c>
      <c r="L12" s="302">
        <v>515</v>
      </c>
      <c r="M12" s="298">
        <v>4.4643756928348211</v>
      </c>
      <c r="N12" s="303">
        <f t="shared" si="0"/>
        <v>77728</v>
      </c>
    </row>
    <row r="13" spans="1:14" x14ac:dyDescent="0.2">
      <c r="B13" s="292">
        <v>42430</v>
      </c>
      <c r="C13" s="293">
        <v>18897</v>
      </c>
      <c r="D13" s="294">
        <v>48683</v>
      </c>
      <c r="E13" s="295">
        <v>1646</v>
      </c>
      <c r="F13" s="296">
        <v>338</v>
      </c>
      <c r="G13" s="297">
        <v>67580</v>
      </c>
      <c r="H13" s="298">
        <v>0.32362459546926292</v>
      </c>
      <c r="I13" s="299"/>
      <c r="J13" s="300">
        <v>10725</v>
      </c>
      <c r="K13" s="301">
        <v>10187</v>
      </c>
      <c r="L13" s="302">
        <v>538</v>
      </c>
      <c r="M13" s="298">
        <v>3.4632452247733037</v>
      </c>
      <c r="N13" s="303">
        <f t="shared" si="0"/>
        <v>78305</v>
      </c>
    </row>
    <row r="14" spans="1:14" x14ac:dyDescent="0.2">
      <c r="B14" s="292">
        <v>42461</v>
      </c>
      <c r="C14" s="293">
        <v>19306</v>
      </c>
      <c r="D14" s="294">
        <v>49055</v>
      </c>
      <c r="E14" s="295">
        <v>1692</v>
      </c>
      <c r="F14" s="296">
        <v>379</v>
      </c>
      <c r="G14" s="297">
        <v>68361</v>
      </c>
      <c r="H14" s="298">
        <v>1.1556673572062692</v>
      </c>
      <c r="I14" s="299"/>
      <c r="J14" s="300">
        <v>11061</v>
      </c>
      <c r="K14" s="301">
        <v>10500</v>
      </c>
      <c r="L14" s="302">
        <v>561</v>
      </c>
      <c r="M14" s="298">
        <v>3.1328671328671343</v>
      </c>
      <c r="N14" s="303">
        <f t="shared" si="0"/>
        <v>79422</v>
      </c>
    </row>
    <row r="15" spans="1:14" x14ac:dyDescent="0.2">
      <c r="B15" s="292">
        <v>42491</v>
      </c>
      <c r="C15" s="293">
        <v>19628</v>
      </c>
      <c r="D15" s="294">
        <v>49057</v>
      </c>
      <c r="E15" s="295">
        <v>1723</v>
      </c>
      <c r="F15" s="296">
        <v>352</v>
      </c>
      <c r="G15" s="297">
        <v>68685</v>
      </c>
      <c r="H15" s="298">
        <v>0.47395444771141104</v>
      </c>
      <c r="I15" s="299"/>
      <c r="J15" s="300">
        <v>11163</v>
      </c>
      <c r="K15" s="301">
        <v>10571</v>
      </c>
      <c r="L15" s="302">
        <v>592</v>
      </c>
      <c r="M15" s="298">
        <v>0.92215893680498429</v>
      </c>
      <c r="N15" s="303">
        <f t="shared" si="0"/>
        <v>79848</v>
      </c>
    </row>
    <row r="16" spans="1:14" x14ac:dyDescent="0.2">
      <c r="B16" s="292">
        <v>42522</v>
      </c>
      <c r="C16" s="293">
        <v>19547</v>
      </c>
      <c r="D16" s="294">
        <v>48995</v>
      </c>
      <c r="E16" s="295">
        <v>1765</v>
      </c>
      <c r="F16" s="296">
        <v>364</v>
      </c>
      <c r="G16" s="297">
        <v>68542</v>
      </c>
      <c r="H16" s="298">
        <v>-0.20819684064934396</v>
      </c>
      <c r="I16" s="299"/>
      <c r="J16" s="300">
        <v>11360</v>
      </c>
      <c r="K16" s="301">
        <v>10758</v>
      </c>
      <c r="L16" s="302">
        <v>602</v>
      </c>
      <c r="M16" s="298">
        <v>1.7647585774433372</v>
      </c>
      <c r="N16" s="303">
        <f t="shared" si="0"/>
        <v>79902</v>
      </c>
    </row>
    <row r="17" spans="2:14" x14ac:dyDescent="0.2">
      <c r="B17" s="292">
        <v>42552</v>
      </c>
      <c r="C17" s="293">
        <v>20035</v>
      </c>
      <c r="D17" s="294">
        <v>49340</v>
      </c>
      <c r="E17" s="295">
        <v>1825</v>
      </c>
      <c r="F17" s="296">
        <v>370</v>
      </c>
      <c r="G17" s="297">
        <v>69375</v>
      </c>
      <c r="H17" s="298">
        <v>1.2153132385982257</v>
      </c>
      <c r="I17" s="299"/>
      <c r="J17" s="300">
        <v>11530</v>
      </c>
      <c r="K17" s="301">
        <v>10957</v>
      </c>
      <c r="L17" s="302">
        <v>573</v>
      </c>
      <c r="M17" s="298">
        <v>1.4964788732394263</v>
      </c>
      <c r="N17" s="303">
        <f t="shared" si="0"/>
        <v>80905</v>
      </c>
    </row>
    <row r="18" spans="2:14" x14ac:dyDescent="0.2">
      <c r="B18" s="292">
        <v>42583</v>
      </c>
      <c r="C18" s="293">
        <v>19297</v>
      </c>
      <c r="D18" s="294">
        <v>49522</v>
      </c>
      <c r="E18" s="295">
        <v>1770</v>
      </c>
      <c r="F18" s="296">
        <v>363</v>
      </c>
      <c r="G18" s="297">
        <v>68819</v>
      </c>
      <c r="H18" s="298">
        <v>-0.80144144144144169</v>
      </c>
      <c r="I18" s="299"/>
      <c r="J18" s="300">
        <v>11204</v>
      </c>
      <c r="K18" s="301">
        <v>10654</v>
      </c>
      <c r="L18" s="302">
        <v>550</v>
      </c>
      <c r="M18" s="298">
        <v>-2.8274067649609713</v>
      </c>
      <c r="N18" s="303">
        <f t="shared" si="0"/>
        <v>80023</v>
      </c>
    </row>
    <row r="19" spans="2:14" x14ac:dyDescent="0.2">
      <c r="B19" s="292">
        <v>42614</v>
      </c>
      <c r="C19" s="293">
        <v>19384</v>
      </c>
      <c r="D19" s="294">
        <v>48869</v>
      </c>
      <c r="E19" s="295">
        <v>1646</v>
      </c>
      <c r="F19" s="296">
        <v>318</v>
      </c>
      <c r="G19" s="297">
        <v>68253</v>
      </c>
      <c r="H19" s="298">
        <v>-0.82244728926604838</v>
      </c>
      <c r="I19" s="299"/>
      <c r="J19" s="300">
        <v>10514</v>
      </c>
      <c r="K19" s="301">
        <v>9994</v>
      </c>
      <c r="L19" s="302">
        <v>520</v>
      </c>
      <c r="M19" s="298">
        <v>-6.1585148161370951</v>
      </c>
      <c r="N19" s="303">
        <f t="shared" si="0"/>
        <v>78767</v>
      </c>
    </row>
    <row r="20" spans="2:14" x14ac:dyDescent="0.2">
      <c r="B20" s="292">
        <v>42644</v>
      </c>
      <c r="C20" s="293">
        <v>19615</v>
      </c>
      <c r="D20" s="294">
        <v>48899</v>
      </c>
      <c r="E20" s="295">
        <v>1718</v>
      </c>
      <c r="F20" s="296">
        <v>363</v>
      </c>
      <c r="G20" s="297">
        <v>68514</v>
      </c>
      <c r="H20" s="298">
        <v>0.3824007735923729</v>
      </c>
      <c r="I20" s="299"/>
      <c r="J20" s="300">
        <v>10468</v>
      </c>
      <c r="K20" s="301">
        <v>9989</v>
      </c>
      <c r="L20" s="302">
        <v>479</v>
      </c>
      <c r="M20" s="298">
        <v>-0.4375118889100249</v>
      </c>
      <c r="N20" s="303">
        <f t="shared" si="0"/>
        <v>78982</v>
      </c>
    </row>
    <row r="21" spans="2:14" x14ac:dyDescent="0.2">
      <c r="B21" s="292">
        <v>42675</v>
      </c>
      <c r="C21" s="293">
        <v>19851</v>
      </c>
      <c r="D21" s="294">
        <v>48709</v>
      </c>
      <c r="E21" s="295">
        <v>1703</v>
      </c>
      <c r="F21" s="296">
        <v>338</v>
      </c>
      <c r="G21" s="297">
        <v>68560</v>
      </c>
      <c r="H21" s="298">
        <v>6.713956271711119E-2</v>
      </c>
      <c r="I21" s="299"/>
      <c r="J21" s="300">
        <v>10354</v>
      </c>
      <c r="K21" s="301">
        <v>9826</v>
      </c>
      <c r="L21" s="302">
        <v>528</v>
      </c>
      <c r="M21" s="298">
        <v>-1.0890332441727213</v>
      </c>
      <c r="N21" s="303">
        <f t="shared" si="0"/>
        <v>78914</v>
      </c>
    </row>
    <row r="22" spans="2:14" x14ac:dyDescent="0.2">
      <c r="B22" s="292">
        <v>42705</v>
      </c>
      <c r="C22" s="293">
        <v>19925</v>
      </c>
      <c r="D22" s="294">
        <v>49087</v>
      </c>
      <c r="E22" s="295">
        <v>1746</v>
      </c>
      <c r="F22" s="296">
        <v>367</v>
      </c>
      <c r="G22" s="297">
        <v>69012</v>
      </c>
      <c r="H22" s="298">
        <v>0.65927654609101438</v>
      </c>
      <c r="I22" s="299"/>
      <c r="J22" s="300">
        <v>10569</v>
      </c>
      <c r="K22" s="301">
        <v>10043</v>
      </c>
      <c r="L22" s="302">
        <v>526</v>
      </c>
      <c r="M22" s="298">
        <v>2.0764921769364397</v>
      </c>
      <c r="N22" s="303">
        <f t="shared" si="0"/>
        <v>79581</v>
      </c>
    </row>
    <row r="23" spans="2:14" x14ac:dyDescent="0.2">
      <c r="B23" s="292">
        <v>42736</v>
      </c>
      <c r="C23" s="293">
        <v>19498</v>
      </c>
      <c r="D23" s="294">
        <v>48934</v>
      </c>
      <c r="E23" s="295">
        <v>1659</v>
      </c>
      <c r="F23" s="296">
        <v>319</v>
      </c>
      <c r="G23" s="297">
        <v>68432</v>
      </c>
      <c r="H23" s="298">
        <v>-0.84043354778878809</v>
      </c>
      <c r="I23" s="299"/>
      <c r="J23" s="300">
        <v>10364</v>
      </c>
      <c r="K23" s="301">
        <v>9801</v>
      </c>
      <c r="L23" s="302">
        <v>563</v>
      </c>
      <c r="M23" s="298">
        <v>-1.9396347809631953</v>
      </c>
      <c r="N23" s="303">
        <f t="shared" si="0"/>
        <v>78796</v>
      </c>
    </row>
    <row r="24" spans="2:14" x14ac:dyDescent="0.2">
      <c r="B24" s="292">
        <v>42767</v>
      </c>
      <c r="C24" s="293">
        <v>20176</v>
      </c>
      <c r="D24" s="294">
        <v>48901</v>
      </c>
      <c r="E24" s="295">
        <v>1685</v>
      </c>
      <c r="F24" s="296">
        <v>382</v>
      </c>
      <c r="G24" s="297">
        <v>69077</v>
      </c>
      <c r="H24" s="298">
        <v>0.94254150105212986</v>
      </c>
      <c r="I24" s="299"/>
      <c r="J24" s="300">
        <v>10798</v>
      </c>
      <c r="K24" s="301">
        <v>10227</v>
      </c>
      <c r="L24" s="302">
        <v>571</v>
      </c>
      <c r="M24" s="298">
        <v>4.1875723658818975</v>
      </c>
      <c r="N24" s="303">
        <f t="shared" si="0"/>
        <v>79875</v>
      </c>
    </row>
    <row r="25" spans="2:14" x14ac:dyDescent="0.2">
      <c r="B25" s="292">
        <v>42795</v>
      </c>
      <c r="C25" s="293">
        <v>20273</v>
      </c>
      <c r="D25" s="294">
        <v>49157</v>
      </c>
      <c r="E25" s="295">
        <v>1739</v>
      </c>
      <c r="F25" s="296">
        <v>373</v>
      </c>
      <c r="G25" s="297">
        <v>69430</v>
      </c>
      <c r="H25" s="298">
        <v>0.5110239298174557</v>
      </c>
      <c r="I25" s="299"/>
      <c r="J25" s="300">
        <v>11123</v>
      </c>
      <c r="K25" s="301">
        <v>10520</v>
      </c>
      <c r="L25" s="302">
        <v>603</v>
      </c>
      <c r="M25" s="298">
        <v>3.0098166327097609</v>
      </c>
      <c r="N25" s="303">
        <f t="shared" si="0"/>
        <v>80553</v>
      </c>
    </row>
    <row r="26" spans="2:14" x14ac:dyDescent="0.2">
      <c r="B26" s="292">
        <v>42826</v>
      </c>
      <c r="C26" s="293">
        <v>20450</v>
      </c>
      <c r="D26" s="294">
        <v>49780</v>
      </c>
      <c r="E26" s="295">
        <v>1726</v>
      </c>
      <c r="F26" s="296">
        <v>376</v>
      </c>
      <c r="G26" s="297">
        <v>70230</v>
      </c>
      <c r="H26" s="298">
        <v>1.1522396658504963</v>
      </c>
      <c r="I26" s="299"/>
      <c r="J26" s="300">
        <v>11300</v>
      </c>
      <c r="K26" s="301">
        <v>10722</v>
      </c>
      <c r="L26" s="302">
        <v>578</v>
      </c>
      <c r="M26" s="298">
        <v>1.591297311876283</v>
      </c>
      <c r="N26" s="303">
        <f t="shared" si="0"/>
        <v>81530</v>
      </c>
    </row>
    <row r="27" spans="2:14" x14ac:dyDescent="0.2">
      <c r="B27" s="292">
        <v>42856</v>
      </c>
      <c r="C27" s="294">
        <v>20333</v>
      </c>
      <c r="D27" s="304">
        <v>49346</v>
      </c>
      <c r="E27" s="295">
        <v>1751</v>
      </c>
      <c r="F27" s="296">
        <v>371</v>
      </c>
      <c r="G27" s="297">
        <v>69679</v>
      </c>
      <c r="H27" s="298">
        <v>-0.78456500071194535</v>
      </c>
      <c r="I27" s="299"/>
      <c r="J27" s="300">
        <v>11341</v>
      </c>
      <c r="K27" s="301">
        <v>10756</v>
      </c>
      <c r="L27" s="302">
        <v>585</v>
      </c>
      <c r="M27" s="298">
        <v>0.36283185840708665</v>
      </c>
      <c r="N27" s="303">
        <f t="shared" si="0"/>
        <v>81020</v>
      </c>
    </row>
    <row r="28" spans="2:14" x14ac:dyDescent="0.2">
      <c r="B28" s="292">
        <v>42887</v>
      </c>
      <c r="C28" s="294">
        <v>20189</v>
      </c>
      <c r="D28" s="304">
        <v>49313</v>
      </c>
      <c r="E28" s="295">
        <v>1798</v>
      </c>
      <c r="F28" s="296">
        <v>381</v>
      </c>
      <c r="G28" s="297">
        <v>69502</v>
      </c>
      <c r="H28" s="298">
        <v>-0.25402201524131751</v>
      </c>
      <c r="I28" s="299"/>
      <c r="J28" s="300">
        <v>11516</v>
      </c>
      <c r="K28" s="301">
        <v>10920</v>
      </c>
      <c r="L28" s="302">
        <v>596</v>
      </c>
      <c r="M28" s="298">
        <v>1.5430738030156155</v>
      </c>
      <c r="N28" s="303">
        <f t="shared" si="0"/>
        <v>81018</v>
      </c>
    </row>
    <row r="29" spans="2:14" x14ac:dyDescent="0.2">
      <c r="B29" s="292">
        <v>42917</v>
      </c>
      <c r="C29" s="294">
        <v>20427</v>
      </c>
      <c r="D29" s="304">
        <v>49591</v>
      </c>
      <c r="E29" s="295">
        <v>1797</v>
      </c>
      <c r="F29" s="296">
        <v>385</v>
      </c>
      <c r="G29" s="297">
        <v>70018</v>
      </c>
      <c r="H29" s="298">
        <v>0.74242467842651205</v>
      </c>
      <c r="I29" s="299"/>
      <c r="J29" s="300">
        <v>11763</v>
      </c>
      <c r="K29" s="301">
        <v>11146</v>
      </c>
      <c r="L29" s="302">
        <v>617</v>
      </c>
      <c r="M29" s="298">
        <v>2.1448419590135437</v>
      </c>
      <c r="N29" s="303">
        <f t="shared" si="0"/>
        <v>81781</v>
      </c>
    </row>
    <row r="30" spans="2:14" x14ac:dyDescent="0.2">
      <c r="B30" s="292">
        <v>42948</v>
      </c>
      <c r="C30" s="294">
        <v>19472</v>
      </c>
      <c r="D30" s="304">
        <v>49654</v>
      </c>
      <c r="E30" s="295">
        <v>1789</v>
      </c>
      <c r="F30" s="296">
        <v>404</v>
      </c>
      <c r="G30" s="297">
        <v>69126</v>
      </c>
      <c r="H30" s="298">
        <v>-1.2739581250535537</v>
      </c>
      <c r="I30" s="299"/>
      <c r="J30" s="300">
        <v>11334</v>
      </c>
      <c r="K30" s="301">
        <v>10749</v>
      </c>
      <c r="L30" s="302">
        <v>585</v>
      </c>
      <c r="M30" s="298">
        <v>-3.647028819178777</v>
      </c>
      <c r="N30" s="303">
        <f t="shared" si="0"/>
        <v>80460</v>
      </c>
    </row>
    <row r="31" spans="2:14" x14ac:dyDescent="0.2">
      <c r="B31" s="292">
        <v>42979</v>
      </c>
      <c r="C31" s="294">
        <v>19433</v>
      </c>
      <c r="D31" s="304">
        <v>49131</v>
      </c>
      <c r="E31" s="295">
        <v>1653</v>
      </c>
      <c r="F31" s="296">
        <v>340</v>
      </c>
      <c r="G31" s="297">
        <v>68564</v>
      </c>
      <c r="H31" s="298">
        <v>-0.81300813008130524</v>
      </c>
      <c r="I31" s="299"/>
      <c r="J31" s="300">
        <v>10662</v>
      </c>
      <c r="K31" s="301">
        <v>10061</v>
      </c>
      <c r="L31" s="302">
        <v>601</v>
      </c>
      <c r="M31" s="298">
        <v>-5.9290629962943324</v>
      </c>
      <c r="N31" s="303">
        <f t="shared" si="0"/>
        <v>79226</v>
      </c>
    </row>
    <row r="32" spans="2:14" x14ac:dyDescent="0.2">
      <c r="B32" s="292">
        <v>43009</v>
      </c>
      <c r="C32" s="294">
        <v>19889</v>
      </c>
      <c r="D32" s="304">
        <v>48685</v>
      </c>
      <c r="E32" s="295">
        <v>1597</v>
      </c>
      <c r="F32" s="296">
        <v>343</v>
      </c>
      <c r="G32" s="297">
        <v>68574</v>
      </c>
      <c r="H32" s="298">
        <v>1.458491336561174E-2</v>
      </c>
      <c r="I32" s="299"/>
      <c r="J32" s="300">
        <v>10559</v>
      </c>
      <c r="K32" s="301">
        <v>9980</v>
      </c>
      <c r="L32" s="302">
        <v>579</v>
      </c>
      <c r="M32" s="298">
        <v>-0.96604764584505842</v>
      </c>
      <c r="N32" s="303">
        <f t="shared" si="0"/>
        <v>79133</v>
      </c>
    </row>
    <row r="33" spans="2:14" x14ac:dyDescent="0.2">
      <c r="B33" s="292">
        <v>43040</v>
      </c>
      <c r="C33" s="294">
        <v>20302</v>
      </c>
      <c r="D33" s="304">
        <v>49005</v>
      </c>
      <c r="E33" s="295">
        <v>1624</v>
      </c>
      <c r="F33" s="296">
        <v>345</v>
      </c>
      <c r="G33" s="297">
        <v>69307</v>
      </c>
      <c r="H33" s="298">
        <v>1.068918248899009</v>
      </c>
      <c r="I33" s="299"/>
      <c r="J33" s="300">
        <v>10692</v>
      </c>
      <c r="K33" s="301">
        <v>10124</v>
      </c>
      <c r="L33" s="302">
        <v>568</v>
      </c>
      <c r="M33" s="298">
        <v>1.2595889762288204</v>
      </c>
      <c r="N33" s="303">
        <f t="shared" si="0"/>
        <v>79999</v>
      </c>
    </row>
    <row r="34" spans="2:14" x14ac:dyDescent="0.2">
      <c r="B34" s="292">
        <v>43070</v>
      </c>
      <c r="C34" s="294">
        <v>20396</v>
      </c>
      <c r="D34" s="304">
        <v>49318</v>
      </c>
      <c r="E34" s="295">
        <v>1680</v>
      </c>
      <c r="F34" s="296">
        <v>325</v>
      </c>
      <c r="G34" s="297">
        <v>69714</v>
      </c>
      <c r="H34" s="298">
        <v>0.5872422699005897</v>
      </c>
      <c r="I34" s="299"/>
      <c r="J34" s="300">
        <v>11097</v>
      </c>
      <c r="K34" s="301">
        <v>10519</v>
      </c>
      <c r="L34" s="302">
        <v>578</v>
      </c>
      <c r="M34" s="298">
        <v>3.7878787878787845</v>
      </c>
      <c r="N34" s="303">
        <f t="shared" si="0"/>
        <v>80811</v>
      </c>
    </row>
    <row r="35" spans="2:14" x14ac:dyDescent="0.2">
      <c r="B35" s="292">
        <v>43101</v>
      </c>
      <c r="C35" s="294">
        <v>19815</v>
      </c>
      <c r="D35" s="304">
        <v>49159</v>
      </c>
      <c r="E35" s="295">
        <v>1623</v>
      </c>
      <c r="F35" s="296">
        <v>315</v>
      </c>
      <c r="G35" s="297">
        <v>68974</v>
      </c>
      <c r="H35" s="298">
        <v>-1.0614797601629533</v>
      </c>
      <c r="I35" s="299"/>
      <c r="J35" s="300">
        <v>10811</v>
      </c>
      <c r="K35" s="301">
        <v>10241</v>
      </c>
      <c r="L35" s="302">
        <v>570</v>
      </c>
      <c r="M35" s="298">
        <v>-2.5772731368838397</v>
      </c>
      <c r="N35" s="303">
        <f t="shared" si="0"/>
        <v>79785</v>
      </c>
    </row>
    <row r="36" spans="2:14" x14ac:dyDescent="0.2">
      <c r="B36" s="292">
        <v>43132</v>
      </c>
      <c r="C36" s="294">
        <v>20541</v>
      </c>
      <c r="D36" s="304">
        <v>49055</v>
      </c>
      <c r="E36" s="295">
        <v>1636</v>
      </c>
      <c r="F36" s="296">
        <v>339</v>
      </c>
      <c r="G36" s="297">
        <v>69596</v>
      </c>
      <c r="H36" s="298">
        <v>0.90178907994316049</v>
      </c>
      <c r="I36" s="299"/>
      <c r="J36" s="300">
        <v>11297</v>
      </c>
      <c r="K36" s="301">
        <v>10712</v>
      </c>
      <c r="L36" s="302">
        <v>585</v>
      </c>
      <c r="M36" s="298">
        <v>4.4954213301267254</v>
      </c>
      <c r="N36" s="303">
        <f t="shared" si="0"/>
        <v>80893</v>
      </c>
    </row>
    <row r="37" spans="2:14" x14ac:dyDescent="0.2">
      <c r="B37" s="292">
        <v>43160</v>
      </c>
      <c r="C37" s="294">
        <v>20788</v>
      </c>
      <c r="D37" s="304">
        <v>49091</v>
      </c>
      <c r="E37" s="295">
        <v>1684</v>
      </c>
      <c r="F37" s="296">
        <v>363</v>
      </c>
      <c r="G37" s="297">
        <v>69879</v>
      </c>
      <c r="H37" s="298">
        <v>0.40663256508994827</v>
      </c>
      <c r="I37" s="299"/>
      <c r="J37" s="300">
        <v>11498</v>
      </c>
      <c r="K37" s="301">
        <v>10907</v>
      </c>
      <c r="L37" s="302">
        <v>591</v>
      </c>
      <c r="M37" s="298">
        <v>1.7792334248030395</v>
      </c>
      <c r="N37" s="303">
        <f t="shared" si="0"/>
        <v>81377</v>
      </c>
    </row>
    <row r="38" spans="2:14" x14ac:dyDescent="0.2">
      <c r="B38" s="292">
        <v>43191</v>
      </c>
      <c r="C38" s="294">
        <v>20852</v>
      </c>
      <c r="D38" s="304">
        <v>49515</v>
      </c>
      <c r="E38" s="295">
        <v>1654</v>
      </c>
      <c r="F38" s="296">
        <v>325</v>
      </c>
      <c r="G38" s="297">
        <v>70367</v>
      </c>
      <c r="H38" s="298">
        <v>0.69835000500866329</v>
      </c>
      <c r="I38" s="299"/>
      <c r="J38" s="300">
        <v>11719</v>
      </c>
      <c r="K38" s="301">
        <v>11129</v>
      </c>
      <c r="L38" s="302">
        <v>590</v>
      </c>
      <c r="M38" s="298">
        <v>1.9220734040702681</v>
      </c>
      <c r="N38" s="303">
        <f t="shared" si="0"/>
        <v>82086</v>
      </c>
    </row>
    <row r="39" spans="2:14" x14ac:dyDescent="0.2">
      <c r="B39" s="292">
        <v>43221</v>
      </c>
      <c r="C39" s="294">
        <v>20939</v>
      </c>
      <c r="D39" s="304">
        <v>49694</v>
      </c>
      <c r="E39" s="295">
        <v>1707</v>
      </c>
      <c r="F39" s="296">
        <v>314</v>
      </c>
      <c r="G39" s="297">
        <v>70633</v>
      </c>
      <c r="H39" s="298">
        <v>0.37801810507767097</v>
      </c>
      <c r="I39" s="299"/>
      <c r="J39" s="300">
        <v>12030</v>
      </c>
      <c r="K39" s="301">
        <v>11439</v>
      </c>
      <c r="L39" s="302">
        <v>591</v>
      </c>
      <c r="M39" s="298">
        <v>2.6538100520522301</v>
      </c>
      <c r="N39" s="303">
        <f t="shared" si="0"/>
        <v>82663</v>
      </c>
    </row>
    <row r="40" spans="2:14" x14ac:dyDescent="0.2">
      <c r="B40" s="292">
        <v>43252</v>
      </c>
      <c r="C40" s="294">
        <v>20753</v>
      </c>
      <c r="D40" s="304">
        <v>49655</v>
      </c>
      <c r="E40" s="295">
        <v>1729</v>
      </c>
      <c r="F40" s="296">
        <v>326</v>
      </c>
      <c r="G40" s="297">
        <v>70408</v>
      </c>
      <c r="H40" s="298">
        <v>-0.31854798748460755</v>
      </c>
      <c r="I40" s="299"/>
      <c r="J40" s="300">
        <v>12174</v>
      </c>
      <c r="K40" s="301">
        <v>11584</v>
      </c>
      <c r="L40" s="302">
        <v>590</v>
      </c>
      <c r="M40" s="298">
        <v>1.1970074812967635</v>
      </c>
      <c r="N40" s="303">
        <f t="shared" si="0"/>
        <v>82582</v>
      </c>
    </row>
    <row r="41" spans="2:14" x14ac:dyDescent="0.2">
      <c r="B41" s="292">
        <v>43282</v>
      </c>
      <c r="C41" s="294">
        <v>21007</v>
      </c>
      <c r="D41" s="304">
        <v>49703</v>
      </c>
      <c r="E41" s="295">
        <v>1767</v>
      </c>
      <c r="F41" s="296">
        <v>320</v>
      </c>
      <c r="G41" s="297">
        <v>70710</v>
      </c>
      <c r="H41" s="298">
        <v>0.42892853084877114</v>
      </c>
      <c r="I41" s="299"/>
      <c r="J41" s="300">
        <v>12233</v>
      </c>
      <c r="K41" s="301">
        <v>11615</v>
      </c>
      <c r="L41" s="302">
        <v>618</v>
      </c>
      <c r="M41" s="298">
        <v>0.48463939543288426</v>
      </c>
      <c r="N41" s="303">
        <f t="shared" si="0"/>
        <v>82943</v>
      </c>
    </row>
    <row r="42" spans="2:14" x14ac:dyDescent="0.2">
      <c r="B42" s="292">
        <v>43313</v>
      </c>
      <c r="C42" s="294">
        <v>20336</v>
      </c>
      <c r="D42" s="304">
        <v>50183</v>
      </c>
      <c r="E42" s="295">
        <v>1675</v>
      </c>
      <c r="F42" s="296">
        <v>303</v>
      </c>
      <c r="G42" s="297">
        <v>70519</v>
      </c>
      <c r="H42" s="298">
        <v>-0.27011738085136461</v>
      </c>
      <c r="I42" s="299"/>
      <c r="J42" s="300">
        <v>11989</v>
      </c>
      <c r="K42" s="301">
        <v>11378</v>
      </c>
      <c r="L42" s="302">
        <v>611</v>
      </c>
      <c r="M42" s="298">
        <v>-1.9946047576228199</v>
      </c>
      <c r="N42" s="303">
        <f t="shared" si="0"/>
        <v>82508</v>
      </c>
    </row>
    <row r="43" spans="2:14" x14ac:dyDescent="0.2">
      <c r="B43" s="292">
        <v>43344</v>
      </c>
      <c r="C43" s="294">
        <v>20302</v>
      </c>
      <c r="D43" s="304">
        <v>49862</v>
      </c>
      <c r="E43" s="295">
        <v>1734</v>
      </c>
      <c r="F43" s="296">
        <v>275</v>
      </c>
      <c r="G43" s="297">
        <v>70164</v>
      </c>
      <c r="H43" s="298">
        <v>-0.50341042839517902</v>
      </c>
      <c r="I43" s="299"/>
      <c r="J43" s="300">
        <v>11172</v>
      </c>
      <c r="K43" s="301">
        <v>10590</v>
      </c>
      <c r="L43" s="302">
        <v>582</v>
      </c>
      <c r="M43" s="298">
        <v>-6.8145800316957157</v>
      </c>
      <c r="N43" s="303">
        <f t="shared" si="0"/>
        <v>81336</v>
      </c>
    </row>
    <row r="44" spans="2:14" x14ac:dyDescent="0.2">
      <c r="B44" s="292">
        <v>43374</v>
      </c>
      <c r="C44" s="294">
        <v>20915</v>
      </c>
      <c r="D44" s="304">
        <v>49799</v>
      </c>
      <c r="E44" s="295">
        <v>1704</v>
      </c>
      <c r="F44" s="296">
        <v>292</v>
      </c>
      <c r="G44" s="297">
        <v>70714</v>
      </c>
      <c r="H44" s="298">
        <v>0.78387777207684639</v>
      </c>
      <c r="I44" s="299"/>
      <c r="J44" s="300">
        <v>11170</v>
      </c>
      <c r="K44" s="301">
        <v>10627</v>
      </c>
      <c r="L44" s="302">
        <v>543</v>
      </c>
      <c r="M44" s="298">
        <v>-1.790189760114691E-2</v>
      </c>
      <c r="N44" s="303">
        <f t="shared" si="0"/>
        <v>81884</v>
      </c>
    </row>
    <row r="45" spans="2:14" ht="13.5" thickBot="1" x14ac:dyDescent="0.25">
      <c r="B45" s="305">
        <v>43405</v>
      </c>
      <c r="C45" s="306">
        <v>20554</v>
      </c>
      <c r="D45" s="307">
        <v>50154</v>
      </c>
      <c r="E45" s="308">
        <v>1762</v>
      </c>
      <c r="F45" s="309">
        <v>320</v>
      </c>
      <c r="G45" s="310">
        <v>70708</v>
      </c>
      <c r="H45" s="311">
        <v>-8.4848827672012739E-3</v>
      </c>
      <c r="I45" s="312"/>
      <c r="J45" s="313">
        <v>11344</v>
      </c>
      <c r="K45" s="314">
        <v>10767</v>
      </c>
      <c r="L45" s="315">
        <v>577</v>
      </c>
      <c r="M45" s="311">
        <v>1.5577439570277463</v>
      </c>
      <c r="N45" s="316">
        <f t="shared" si="0"/>
        <v>82052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241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296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65</v>
      </c>
      <c r="B7" s="259" t="s">
        <v>296</v>
      </c>
      <c r="C7" s="260"/>
      <c r="D7" s="260"/>
      <c r="E7" s="260"/>
      <c r="F7" s="260"/>
      <c r="G7" s="280"/>
      <c r="H7" s="670" t="s">
        <v>283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 t="s">
        <v>165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 t="str">
        <f>"Soit "&amp;L11&amp;" établissements ou quartiers d'établissement et "&amp;K11&amp;" détenus concernés."</f>
        <v>Soit 100 établissements ou quartiers d'établissement et 41527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7" t="s">
        <v>154</v>
      </c>
      <c r="J10" s="321"/>
    </row>
    <row r="11" spans="1:36" x14ac:dyDescent="0.2">
      <c r="C11" s="376" t="s">
        <v>102</v>
      </c>
      <c r="D11" s="377" t="s">
        <v>308</v>
      </c>
      <c r="E11" s="377" t="s">
        <v>318</v>
      </c>
      <c r="F11" s="375" t="s">
        <v>555</v>
      </c>
      <c r="G11" s="375" t="s">
        <v>556</v>
      </c>
      <c r="H11" s="375">
        <v>176</v>
      </c>
      <c r="I11" s="658">
        <f t="shared" ref="I11" si="0">H11/G11</f>
        <v>1.2137931034482758</v>
      </c>
      <c r="J11" s="322">
        <v>100</v>
      </c>
      <c r="K11" s="510">
        <v>41527</v>
      </c>
      <c r="L11" s="510">
        <v>100</v>
      </c>
    </row>
    <row r="12" spans="1:36" x14ac:dyDescent="0.2">
      <c r="A12"/>
      <c r="B12"/>
      <c r="C12" s="378" t="s">
        <v>102</v>
      </c>
      <c r="D12" s="379" t="s">
        <v>308</v>
      </c>
      <c r="E12" s="379" t="s">
        <v>320</v>
      </c>
      <c r="F12" s="384" t="s">
        <v>557</v>
      </c>
      <c r="G12" s="384" t="s">
        <v>557</v>
      </c>
      <c r="H12" s="384">
        <v>118</v>
      </c>
      <c r="I12" s="659">
        <f t="shared" ref="I12:I75" si="1">H12/G12</f>
        <v>1.5733333333333333</v>
      </c>
    </row>
    <row r="13" spans="1:36" x14ac:dyDescent="0.2">
      <c r="A13"/>
      <c r="B13"/>
      <c r="C13" s="378" t="s">
        <v>102</v>
      </c>
      <c r="D13" s="379" t="s">
        <v>309</v>
      </c>
      <c r="E13" s="379" t="s">
        <v>329</v>
      </c>
      <c r="F13" s="384" t="s">
        <v>558</v>
      </c>
      <c r="G13" s="384" t="s">
        <v>559</v>
      </c>
      <c r="H13" s="384">
        <v>613</v>
      </c>
      <c r="I13" s="659">
        <f t="shared" si="1"/>
        <v>1.7514285714285713</v>
      </c>
    </row>
    <row r="14" spans="1:36" x14ac:dyDescent="0.2">
      <c r="A14"/>
      <c r="B14"/>
      <c r="C14" s="378" t="s">
        <v>102</v>
      </c>
      <c r="D14" s="379" t="s">
        <v>308</v>
      </c>
      <c r="E14" s="379" t="s">
        <v>321</v>
      </c>
      <c r="F14" s="384" t="s">
        <v>560</v>
      </c>
      <c r="G14" s="384" t="s">
        <v>560</v>
      </c>
      <c r="H14" s="384">
        <v>40</v>
      </c>
      <c r="I14" s="659">
        <f t="shared" si="1"/>
        <v>1.25</v>
      </c>
    </row>
    <row r="15" spans="1:36" x14ac:dyDescent="0.2">
      <c r="A15"/>
      <c r="B15"/>
      <c r="C15" s="378" t="s">
        <v>102</v>
      </c>
      <c r="D15" s="379" t="s">
        <v>308</v>
      </c>
      <c r="E15" s="379" t="s">
        <v>322</v>
      </c>
      <c r="F15" s="384" t="s">
        <v>561</v>
      </c>
      <c r="G15" s="384" t="s">
        <v>561</v>
      </c>
      <c r="H15" s="384">
        <v>142</v>
      </c>
      <c r="I15" s="659">
        <f t="shared" si="1"/>
        <v>1.7108433734939759</v>
      </c>
    </row>
    <row r="16" spans="1:36" x14ac:dyDescent="0.2">
      <c r="A16"/>
      <c r="B16"/>
      <c r="C16" s="378" t="s">
        <v>102</v>
      </c>
      <c r="D16" s="379" t="s">
        <v>308</v>
      </c>
      <c r="E16" s="379" t="s">
        <v>323</v>
      </c>
      <c r="F16" s="384" t="s">
        <v>562</v>
      </c>
      <c r="G16" s="384" t="s">
        <v>562</v>
      </c>
      <c r="H16" s="384">
        <v>122</v>
      </c>
      <c r="I16" s="659">
        <f t="shared" si="1"/>
        <v>1.8484848484848484</v>
      </c>
    </row>
    <row r="17" spans="1:9" x14ac:dyDescent="0.2">
      <c r="A17"/>
      <c r="B17"/>
      <c r="C17" s="378" t="s">
        <v>102</v>
      </c>
      <c r="D17" s="379" t="s">
        <v>308</v>
      </c>
      <c r="E17" s="379" t="s">
        <v>325</v>
      </c>
      <c r="F17" s="384" t="s">
        <v>563</v>
      </c>
      <c r="G17" s="384" t="s">
        <v>564</v>
      </c>
      <c r="H17" s="384">
        <v>102</v>
      </c>
      <c r="I17" s="659">
        <f t="shared" si="1"/>
        <v>1.2911392405063291</v>
      </c>
    </row>
    <row r="18" spans="1:9" x14ac:dyDescent="0.2">
      <c r="A18"/>
      <c r="B18"/>
      <c r="C18" s="378" t="s">
        <v>102</v>
      </c>
      <c r="D18" s="379" t="s">
        <v>309</v>
      </c>
      <c r="E18" s="379" t="s">
        <v>331</v>
      </c>
      <c r="F18" s="384" t="s">
        <v>565</v>
      </c>
      <c r="G18" s="384" t="s">
        <v>565</v>
      </c>
      <c r="H18" s="384">
        <v>423</v>
      </c>
      <c r="I18" s="659">
        <f t="shared" si="1"/>
        <v>1.3868852459016394</v>
      </c>
    </row>
    <row r="19" spans="1:9" x14ac:dyDescent="0.2">
      <c r="A19"/>
      <c r="B19"/>
      <c r="C19" s="378" t="s">
        <v>102</v>
      </c>
      <c r="D19" s="379" t="s">
        <v>308</v>
      </c>
      <c r="E19" s="379" t="s">
        <v>326</v>
      </c>
      <c r="F19" s="384" t="s">
        <v>566</v>
      </c>
      <c r="G19" s="384" t="s">
        <v>566</v>
      </c>
      <c r="H19" s="384">
        <v>89</v>
      </c>
      <c r="I19" s="659">
        <f t="shared" si="1"/>
        <v>1.7115384615384615</v>
      </c>
    </row>
    <row r="20" spans="1:9" x14ac:dyDescent="0.2">
      <c r="A20"/>
      <c r="B20"/>
      <c r="C20" s="378" t="s">
        <v>102</v>
      </c>
      <c r="D20" s="379" t="s">
        <v>308</v>
      </c>
      <c r="E20" s="379" t="s">
        <v>327</v>
      </c>
      <c r="F20" s="384" t="s">
        <v>567</v>
      </c>
      <c r="G20" s="384" t="s">
        <v>567</v>
      </c>
      <c r="H20" s="384">
        <v>128</v>
      </c>
      <c r="I20" s="659">
        <f t="shared" si="1"/>
        <v>1.5058823529411764</v>
      </c>
    </row>
    <row r="21" spans="1:9" x14ac:dyDescent="0.2">
      <c r="A21"/>
      <c r="B21"/>
      <c r="C21" s="378" t="s">
        <v>102</v>
      </c>
      <c r="D21" s="379" t="s">
        <v>308</v>
      </c>
      <c r="E21" s="379" t="s">
        <v>328</v>
      </c>
      <c r="F21" s="384" t="s">
        <v>568</v>
      </c>
      <c r="G21" s="384" t="s">
        <v>568</v>
      </c>
      <c r="H21" s="384">
        <v>74</v>
      </c>
      <c r="I21" s="659">
        <f t="shared" si="1"/>
        <v>1.574468085106383</v>
      </c>
    </row>
    <row r="22" spans="1:9" x14ac:dyDescent="0.2">
      <c r="A22"/>
      <c r="B22"/>
      <c r="C22" s="380" t="s">
        <v>103</v>
      </c>
      <c r="D22" s="381" t="s">
        <v>308</v>
      </c>
      <c r="E22" s="381" t="s">
        <v>340</v>
      </c>
      <c r="F22" s="385" t="s">
        <v>563</v>
      </c>
      <c r="G22" s="385" t="s">
        <v>569</v>
      </c>
      <c r="H22" s="385">
        <v>176</v>
      </c>
      <c r="I22" s="660">
        <f t="shared" si="1"/>
        <v>1.76</v>
      </c>
    </row>
    <row r="23" spans="1:9" x14ac:dyDescent="0.2">
      <c r="A23"/>
      <c r="B23"/>
      <c r="C23" s="380" t="s">
        <v>103</v>
      </c>
      <c r="D23" s="381" t="s">
        <v>308</v>
      </c>
      <c r="E23" s="381" t="s">
        <v>341</v>
      </c>
      <c r="F23" s="385" t="s">
        <v>570</v>
      </c>
      <c r="G23" s="385" t="s">
        <v>570</v>
      </c>
      <c r="H23" s="385">
        <v>52</v>
      </c>
      <c r="I23" s="660">
        <f t="shared" si="1"/>
        <v>1.3333333333333333</v>
      </c>
    </row>
    <row r="24" spans="1:9" x14ac:dyDescent="0.2">
      <c r="A24"/>
      <c r="B24"/>
      <c r="C24" s="380" t="s">
        <v>103</v>
      </c>
      <c r="D24" s="381" t="s">
        <v>308</v>
      </c>
      <c r="E24" s="381" t="s">
        <v>342</v>
      </c>
      <c r="F24" s="385" t="s">
        <v>571</v>
      </c>
      <c r="G24" s="385" t="s">
        <v>571</v>
      </c>
      <c r="H24" s="385">
        <v>422</v>
      </c>
      <c r="I24" s="660">
        <f t="shared" si="1"/>
        <v>1.5345454545454544</v>
      </c>
    </row>
    <row r="25" spans="1:9" x14ac:dyDescent="0.2">
      <c r="A25"/>
      <c r="B25"/>
      <c r="C25" s="380" t="s">
        <v>103</v>
      </c>
      <c r="D25" s="381" t="s">
        <v>308</v>
      </c>
      <c r="E25" s="381" t="s">
        <v>343</v>
      </c>
      <c r="F25" s="385" t="s">
        <v>572</v>
      </c>
      <c r="G25" s="385" t="s">
        <v>572</v>
      </c>
      <c r="H25" s="385">
        <v>148</v>
      </c>
      <c r="I25" s="660">
        <f t="shared" si="1"/>
        <v>1.2982456140350878</v>
      </c>
    </row>
    <row r="26" spans="1:9" x14ac:dyDescent="0.2">
      <c r="A26"/>
      <c r="B26"/>
      <c r="C26" s="380" t="s">
        <v>103</v>
      </c>
      <c r="D26" s="381" t="s">
        <v>308</v>
      </c>
      <c r="E26" s="381" t="s">
        <v>344</v>
      </c>
      <c r="F26" s="385" t="s">
        <v>573</v>
      </c>
      <c r="G26" s="385" t="s">
        <v>573</v>
      </c>
      <c r="H26" s="385">
        <v>151</v>
      </c>
      <c r="I26" s="660">
        <f t="shared" si="1"/>
        <v>1.3017241379310345</v>
      </c>
    </row>
    <row r="27" spans="1:9" x14ac:dyDescent="0.2">
      <c r="A27"/>
      <c r="B27"/>
      <c r="C27" s="380" t="s">
        <v>103</v>
      </c>
      <c r="D27" s="381" t="s">
        <v>309</v>
      </c>
      <c r="E27" s="381" t="s">
        <v>350</v>
      </c>
      <c r="F27" s="385" t="s">
        <v>574</v>
      </c>
      <c r="G27" s="385" t="s">
        <v>574</v>
      </c>
      <c r="H27" s="385">
        <v>127</v>
      </c>
      <c r="I27" s="660">
        <f t="shared" si="1"/>
        <v>1.2095238095238094</v>
      </c>
    </row>
    <row r="28" spans="1:9" x14ac:dyDescent="0.2">
      <c r="A28"/>
      <c r="B28"/>
      <c r="C28" s="380" t="s">
        <v>103</v>
      </c>
      <c r="D28" s="381" t="s">
        <v>308</v>
      </c>
      <c r="E28" s="381" t="s">
        <v>103</v>
      </c>
      <c r="F28" s="385" t="s">
        <v>575</v>
      </c>
      <c r="G28" s="385" t="s">
        <v>575</v>
      </c>
      <c r="H28" s="385">
        <v>287</v>
      </c>
      <c r="I28" s="660">
        <f t="shared" si="1"/>
        <v>1.543010752688172</v>
      </c>
    </row>
    <row r="29" spans="1:9" x14ac:dyDescent="0.2">
      <c r="A29"/>
      <c r="B29"/>
      <c r="C29" s="380" t="s">
        <v>103</v>
      </c>
      <c r="D29" s="381" t="s">
        <v>308</v>
      </c>
      <c r="E29" s="381" t="s">
        <v>345</v>
      </c>
      <c r="F29" s="385" t="s">
        <v>570</v>
      </c>
      <c r="G29" s="385" t="s">
        <v>570</v>
      </c>
      <c r="H29" s="385">
        <v>67</v>
      </c>
      <c r="I29" s="660">
        <f t="shared" si="1"/>
        <v>1.7179487179487178</v>
      </c>
    </row>
    <row r="30" spans="1:9" x14ac:dyDescent="0.2">
      <c r="A30"/>
      <c r="B30"/>
      <c r="C30" s="380" t="s">
        <v>103</v>
      </c>
      <c r="D30" s="381" t="s">
        <v>308</v>
      </c>
      <c r="E30" s="381" t="s">
        <v>346</v>
      </c>
      <c r="F30" s="385" t="s">
        <v>576</v>
      </c>
      <c r="G30" s="385" t="s">
        <v>576</v>
      </c>
      <c r="H30" s="385">
        <v>63</v>
      </c>
      <c r="I30" s="660">
        <f t="shared" si="1"/>
        <v>1.5365853658536586</v>
      </c>
    </row>
    <row r="31" spans="1:9" x14ac:dyDescent="0.2">
      <c r="A31"/>
      <c r="B31"/>
      <c r="C31" s="380" t="s">
        <v>103</v>
      </c>
      <c r="D31" s="381" t="s">
        <v>308</v>
      </c>
      <c r="E31" s="381" t="s">
        <v>348</v>
      </c>
      <c r="F31" s="385" t="s">
        <v>556</v>
      </c>
      <c r="G31" s="385" t="s">
        <v>556</v>
      </c>
      <c r="H31" s="385">
        <v>237</v>
      </c>
      <c r="I31" s="660">
        <f t="shared" si="1"/>
        <v>1.6344827586206896</v>
      </c>
    </row>
    <row r="32" spans="1:9" x14ac:dyDescent="0.2">
      <c r="A32"/>
      <c r="B32"/>
      <c r="C32" s="380" t="s">
        <v>103</v>
      </c>
      <c r="D32" s="381" t="s">
        <v>309</v>
      </c>
      <c r="E32" s="381" t="s">
        <v>352</v>
      </c>
      <c r="F32" s="385" t="s">
        <v>577</v>
      </c>
      <c r="G32" s="385" t="s">
        <v>577</v>
      </c>
      <c r="H32" s="385">
        <v>293</v>
      </c>
      <c r="I32" s="660">
        <f t="shared" si="1"/>
        <v>1.5181347150259068</v>
      </c>
    </row>
    <row r="33" spans="1:9" x14ac:dyDescent="0.2">
      <c r="A33"/>
      <c r="B33"/>
      <c r="C33" s="380" t="s">
        <v>103</v>
      </c>
      <c r="D33" s="381" t="s">
        <v>308</v>
      </c>
      <c r="E33" s="381" t="s">
        <v>349</v>
      </c>
      <c r="F33" s="385" t="s">
        <v>578</v>
      </c>
      <c r="G33" s="385" t="s">
        <v>578</v>
      </c>
      <c r="H33" s="385">
        <v>72</v>
      </c>
      <c r="I33" s="660">
        <f t="shared" si="1"/>
        <v>1.44</v>
      </c>
    </row>
    <row r="34" spans="1:9" x14ac:dyDescent="0.2">
      <c r="A34"/>
      <c r="B34"/>
      <c r="C34" s="378" t="s">
        <v>104</v>
      </c>
      <c r="D34" s="379" t="s">
        <v>308</v>
      </c>
      <c r="E34" s="379" t="s">
        <v>361</v>
      </c>
      <c r="F34" s="384" t="s">
        <v>579</v>
      </c>
      <c r="G34" s="384" t="s">
        <v>580</v>
      </c>
      <c r="H34" s="384">
        <v>432</v>
      </c>
      <c r="I34" s="659">
        <f t="shared" si="1"/>
        <v>1.6</v>
      </c>
    </row>
    <row r="35" spans="1:9" x14ac:dyDescent="0.2">
      <c r="A35"/>
      <c r="B35"/>
      <c r="C35" s="378" t="s">
        <v>104</v>
      </c>
      <c r="D35" s="379" t="s">
        <v>308</v>
      </c>
      <c r="E35" s="379" t="s">
        <v>363</v>
      </c>
      <c r="F35" s="384" t="s">
        <v>581</v>
      </c>
      <c r="G35" s="384" t="s">
        <v>581</v>
      </c>
      <c r="H35" s="384">
        <v>369</v>
      </c>
      <c r="I35" s="659">
        <f t="shared" si="1"/>
        <v>2.0499999999999998</v>
      </c>
    </row>
    <row r="36" spans="1:9" x14ac:dyDescent="0.2">
      <c r="A36"/>
      <c r="B36"/>
      <c r="C36" s="378" t="s">
        <v>104</v>
      </c>
      <c r="D36" s="379" t="s">
        <v>308</v>
      </c>
      <c r="E36" s="379" t="s">
        <v>364</v>
      </c>
      <c r="F36" s="384" t="s">
        <v>582</v>
      </c>
      <c r="G36" s="384" t="s">
        <v>583</v>
      </c>
      <c r="H36" s="384">
        <v>561</v>
      </c>
      <c r="I36" s="659">
        <f t="shared" si="1"/>
        <v>1.5244565217391304</v>
      </c>
    </row>
    <row r="37" spans="1:9" x14ac:dyDescent="0.2">
      <c r="A37"/>
      <c r="B37"/>
      <c r="C37" s="378" t="s">
        <v>104</v>
      </c>
      <c r="D37" s="379" t="s">
        <v>309</v>
      </c>
      <c r="E37" s="379" t="s">
        <v>368</v>
      </c>
      <c r="F37" s="384" t="s">
        <v>584</v>
      </c>
      <c r="G37" s="384" t="s">
        <v>584</v>
      </c>
      <c r="H37" s="384">
        <v>297</v>
      </c>
      <c r="I37" s="659">
        <f t="shared" si="1"/>
        <v>1.5714285714285714</v>
      </c>
    </row>
    <row r="38" spans="1:9" x14ac:dyDescent="0.2">
      <c r="A38"/>
      <c r="B38"/>
      <c r="C38" s="378" t="s">
        <v>104</v>
      </c>
      <c r="D38" s="379" t="s">
        <v>309</v>
      </c>
      <c r="E38" s="379" t="s">
        <v>370</v>
      </c>
      <c r="F38" s="384" t="s">
        <v>585</v>
      </c>
      <c r="G38" s="384" t="s">
        <v>585</v>
      </c>
      <c r="H38" s="384">
        <v>598</v>
      </c>
      <c r="I38" s="659">
        <f t="shared" si="1"/>
        <v>1.2536687631027255</v>
      </c>
    </row>
    <row r="39" spans="1:9" x14ac:dyDescent="0.2">
      <c r="A39"/>
      <c r="B39"/>
      <c r="C39" s="378" t="s">
        <v>104</v>
      </c>
      <c r="D39" s="379" t="s">
        <v>309</v>
      </c>
      <c r="E39" s="379" t="s">
        <v>374</v>
      </c>
      <c r="F39" s="384" t="s">
        <v>586</v>
      </c>
      <c r="G39" s="384" t="s">
        <v>586</v>
      </c>
      <c r="H39" s="384">
        <v>861</v>
      </c>
      <c r="I39" s="659">
        <f t="shared" si="1"/>
        <v>1.4743150684931507</v>
      </c>
    </row>
    <row r="40" spans="1:9" x14ac:dyDescent="0.2">
      <c r="A40"/>
      <c r="B40"/>
      <c r="C40" s="378" t="s">
        <v>104</v>
      </c>
      <c r="D40" s="379" t="s">
        <v>309</v>
      </c>
      <c r="E40" s="379" t="s">
        <v>371</v>
      </c>
      <c r="F40" s="384" t="s">
        <v>577</v>
      </c>
      <c r="G40" s="384" t="s">
        <v>577</v>
      </c>
      <c r="H40" s="384">
        <v>320</v>
      </c>
      <c r="I40" s="659">
        <f t="shared" si="1"/>
        <v>1.6580310880829014</v>
      </c>
    </row>
    <row r="41" spans="1:9" x14ac:dyDescent="0.2">
      <c r="A41"/>
      <c r="B41"/>
      <c r="C41" s="378" t="s">
        <v>104</v>
      </c>
      <c r="D41" s="379" t="s">
        <v>309</v>
      </c>
      <c r="E41" s="379" t="s">
        <v>372</v>
      </c>
      <c r="F41" s="384" t="s">
        <v>587</v>
      </c>
      <c r="G41" s="384" t="s">
        <v>587</v>
      </c>
      <c r="H41" s="384">
        <v>270</v>
      </c>
      <c r="I41" s="659">
        <f t="shared" si="1"/>
        <v>1.3432835820895523</v>
      </c>
    </row>
    <row r="42" spans="1:9" x14ac:dyDescent="0.2">
      <c r="A42"/>
      <c r="B42"/>
      <c r="C42" s="378" t="s">
        <v>104</v>
      </c>
      <c r="D42" s="379" t="s">
        <v>308</v>
      </c>
      <c r="E42" s="379" t="s">
        <v>366</v>
      </c>
      <c r="F42" s="384" t="s">
        <v>588</v>
      </c>
      <c r="G42" s="384" t="s">
        <v>588</v>
      </c>
      <c r="H42" s="384">
        <v>367</v>
      </c>
      <c r="I42" s="659">
        <f t="shared" si="1"/>
        <v>1.7311320754716981</v>
      </c>
    </row>
    <row r="43" spans="1:9" x14ac:dyDescent="0.2">
      <c r="A43"/>
      <c r="B43"/>
      <c r="C43" s="380" t="s">
        <v>105</v>
      </c>
      <c r="D43" s="381" t="s">
        <v>309</v>
      </c>
      <c r="E43" s="381" t="s">
        <v>388</v>
      </c>
      <c r="F43" s="385" t="s">
        <v>589</v>
      </c>
      <c r="G43" s="385" t="s">
        <v>589</v>
      </c>
      <c r="H43" s="385">
        <v>321</v>
      </c>
      <c r="I43" s="660">
        <f t="shared" si="1"/>
        <v>1.4657534246575343</v>
      </c>
    </row>
    <row r="44" spans="1:9" x14ac:dyDescent="0.2">
      <c r="A44"/>
      <c r="B44"/>
      <c r="C44" s="380" t="s">
        <v>105</v>
      </c>
      <c r="D44" s="381" t="s">
        <v>308</v>
      </c>
      <c r="E44" s="381" t="s">
        <v>382</v>
      </c>
      <c r="F44" s="385" t="s">
        <v>590</v>
      </c>
      <c r="G44" s="385" t="s">
        <v>591</v>
      </c>
      <c r="H44" s="385">
        <v>271</v>
      </c>
      <c r="I44" s="660">
        <f t="shared" si="1"/>
        <v>1.5847953216374269</v>
      </c>
    </row>
    <row r="45" spans="1:9" x14ac:dyDescent="0.2">
      <c r="A45"/>
      <c r="B45"/>
      <c r="C45" s="380" t="s">
        <v>105</v>
      </c>
      <c r="D45" s="381" t="s">
        <v>308</v>
      </c>
      <c r="E45" s="381" t="s">
        <v>383</v>
      </c>
      <c r="F45" s="385" t="s">
        <v>592</v>
      </c>
      <c r="G45" s="385" t="s">
        <v>592</v>
      </c>
      <c r="H45" s="385">
        <v>140</v>
      </c>
      <c r="I45" s="660">
        <f t="shared" si="1"/>
        <v>1.5053763440860215</v>
      </c>
    </row>
    <row r="46" spans="1:9" x14ac:dyDescent="0.2">
      <c r="A46"/>
      <c r="B46"/>
      <c r="C46" s="380" t="s">
        <v>105</v>
      </c>
      <c r="D46" s="381" t="s">
        <v>309</v>
      </c>
      <c r="E46" s="381" t="s">
        <v>390</v>
      </c>
      <c r="F46" s="385" t="s">
        <v>593</v>
      </c>
      <c r="G46" s="385" t="s">
        <v>593</v>
      </c>
      <c r="H46" s="385">
        <v>336</v>
      </c>
      <c r="I46" s="660">
        <f t="shared" si="1"/>
        <v>1.4482758620689655</v>
      </c>
    </row>
    <row r="47" spans="1:9" x14ac:dyDescent="0.2">
      <c r="A47"/>
      <c r="B47"/>
      <c r="C47" s="380" t="s">
        <v>105</v>
      </c>
      <c r="D47" s="381" t="s">
        <v>308</v>
      </c>
      <c r="E47" s="381" t="s">
        <v>384</v>
      </c>
      <c r="F47" s="385" t="s">
        <v>594</v>
      </c>
      <c r="G47" s="385" t="s">
        <v>594</v>
      </c>
      <c r="H47" s="385">
        <v>51</v>
      </c>
      <c r="I47" s="660">
        <f t="shared" si="1"/>
        <v>1.4571428571428571</v>
      </c>
    </row>
    <row r="48" spans="1:9" x14ac:dyDescent="0.2">
      <c r="A48"/>
      <c r="B48"/>
      <c r="C48" s="380" t="s">
        <v>105</v>
      </c>
      <c r="D48" s="381" t="s">
        <v>308</v>
      </c>
      <c r="E48" s="381" t="s">
        <v>385</v>
      </c>
      <c r="F48" s="385" t="s">
        <v>595</v>
      </c>
      <c r="G48" s="385" t="s">
        <v>595</v>
      </c>
      <c r="H48" s="385">
        <v>907</v>
      </c>
      <c r="I48" s="660">
        <f t="shared" si="1"/>
        <v>1.3183139534883721</v>
      </c>
    </row>
    <row r="49" spans="1:9" x14ac:dyDescent="0.2">
      <c r="A49"/>
      <c r="B49"/>
      <c r="C49" s="380" t="s">
        <v>105</v>
      </c>
      <c r="D49" s="381" t="s">
        <v>308</v>
      </c>
      <c r="E49" s="381" t="s">
        <v>386</v>
      </c>
      <c r="F49" s="385" t="s">
        <v>596</v>
      </c>
      <c r="G49" s="385" t="s">
        <v>596</v>
      </c>
      <c r="H49" s="385">
        <v>29</v>
      </c>
      <c r="I49" s="660">
        <f t="shared" si="1"/>
        <v>1.3181818181818181</v>
      </c>
    </row>
    <row r="50" spans="1:9" x14ac:dyDescent="0.2">
      <c r="A50"/>
      <c r="B50"/>
      <c r="C50" s="380" t="s">
        <v>105</v>
      </c>
      <c r="D50" s="381" t="s">
        <v>308</v>
      </c>
      <c r="E50" s="381" t="s">
        <v>387</v>
      </c>
      <c r="F50" s="385" t="s">
        <v>597</v>
      </c>
      <c r="G50" s="385" t="s">
        <v>597</v>
      </c>
      <c r="H50" s="385">
        <v>76</v>
      </c>
      <c r="I50" s="660">
        <f t="shared" si="1"/>
        <v>1.3333333333333333</v>
      </c>
    </row>
    <row r="51" spans="1:9" x14ac:dyDescent="0.2">
      <c r="A51"/>
      <c r="B51"/>
      <c r="C51" s="380" t="s">
        <v>105</v>
      </c>
      <c r="D51" s="381" t="s">
        <v>309</v>
      </c>
      <c r="E51" s="381" t="s">
        <v>393</v>
      </c>
      <c r="F51" s="385" t="s">
        <v>598</v>
      </c>
      <c r="G51" s="385" t="s">
        <v>598</v>
      </c>
      <c r="H51" s="385">
        <v>389</v>
      </c>
      <c r="I51" s="660">
        <f t="shared" si="1"/>
        <v>1.3554006968641115</v>
      </c>
    </row>
    <row r="52" spans="1:9" x14ac:dyDescent="0.2">
      <c r="A52"/>
      <c r="B52"/>
      <c r="C52" s="380" t="s">
        <v>105</v>
      </c>
      <c r="D52" s="381" t="s">
        <v>309</v>
      </c>
      <c r="E52" s="381" t="s">
        <v>394</v>
      </c>
      <c r="F52" s="385" t="s">
        <v>599</v>
      </c>
      <c r="G52" s="385" t="s">
        <v>599</v>
      </c>
      <c r="H52" s="385">
        <v>327</v>
      </c>
      <c r="I52" s="660">
        <f t="shared" si="1"/>
        <v>1.379746835443038</v>
      </c>
    </row>
    <row r="53" spans="1:9" x14ac:dyDescent="0.2">
      <c r="A53"/>
      <c r="B53"/>
      <c r="C53" s="378" t="s">
        <v>106</v>
      </c>
      <c r="D53" s="379" t="s">
        <v>309</v>
      </c>
      <c r="E53" s="379" t="s">
        <v>406</v>
      </c>
      <c r="F53" s="384" t="s">
        <v>600</v>
      </c>
      <c r="G53" s="384" t="s">
        <v>600</v>
      </c>
      <c r="H53" s="384">
        <v>1341</v>
      </c>
      <c r="I53" s="659">
        <f t="shared" si="1"/>
        <v>1.2070207020702071</v>
      </c>
    </row>
    <row r="54" spans="1:9" x14ac:dyDescent="0.2">
      <c r="A54"/>
      <c r="B54"/>
      <c r="C54" s="378" t="s">
        <v>106</v>
      </c>
      <c r="D54" s="379" t="s">
        <v>309</v>
      </c>
      <c r="E54" s="379" t="s">
        <v>407</v>
      </c>
      <c r="F54" s="384" t="s">
        <v>601</v>
      </c>
      <c r="G54" s="384" t="s">
        <v>601</v>
      </c>
      <c r="H54" s="384">
        <v>581</v>
      </c>
      <c r="I54" s="659">
        <f t="shared" si="1"/>
        <v>1.4746192893401016</v>
      </c>
    </row>
    <row r="55" spans="1:9" x14ac:dyDescent="0.2">
      <c r="A55"/>
      <c r="B55"/>
      <c r="C55" s="378" t="s">
        <v>106</v>
      </c>
      <c r="D55" s="379" t="s">
        <v>308</v>
      </c>
      <c r="E55" s="379" t="s">
        <v>404</v>
      </c>
      <c r="F55" s="384" t="s">
        <v>602</v>
      </c>
      <c r="G55" s="384" t="s">
        <v>602</v>
      </c>
      <c r="H55" s="384">
        <v>705</v>
      </c>
      <c r="I55" s="659">
        <f t="shared" si="1"/>
        <v>1.2282229965156795</v>
      </c>
    </row>
    <row r="56" spans="1:9" x14ac:dyDescent="0.2">
      <c r="A56"/>
      <c r="B56"/>
      <c r="C56" s="378" t="s">
        <v>106</v>
      </c>
      <c r="D56" s="379" t="s">
        <v>309</v>
      </c>
      <c r="E56" s="379" t="s">
        <v>409</v>
      </c>
      <c r="F56" s="384" t="s">
        <v>603</v>
      </c>
      <c r="G56" s="384" t="s">
        <v>603</v>
      </c>
      <c r="H56" s="384">
        <v>915</v>
      </c>
      <c r="I56" s="659">
        <f t="shared" si="1"/>
        <v>1.490228013029316</v>
      </c>
    </row>
    <row r="57" spans="1:9" x14ac:dyDescent="0.2">
      <c r="A57"/>
      <c r="B57"/>
      <c r="C57" s="378" t="s">
        <v>106</v>
      </c>
      <c r="D57" s="379" t="s">
        <v>308</v>
      </c>
      <c r="E57" s="379" t="s">
        <v>405</v>
      </c>
      <c r="F57" s="384" t="s">
        <v>604</v>
      </c>
      <c r="G57" s="384" t="s">
        <v>604</v>
      </c>
      <c r="H57" s="384">
        <v>545</v>
      </c>
      <c r="I57" s="659">
        <f t="shared" si="1"/>
        <v>1.5013774104683195</v>
      </c>
    </row>
    <row r="58" spans="1:9" x14ac:dyDescent="0.2">
      <c r="A58"/>
      <c r="B58"/>
      <c r="C58" s="378" t="s">
        <v>106</v>
      </c>
      <c r="D58" s="379" t="s">
        <v>309</v>
      </c>
      <c r="E58" s="379" t="s">
        <v>410</v>
      </c>
      <c r="F58" s="384" t="s">
        <v>601</v>
      </c>
      <c r="G58" s="384" t="s">
        <v>601</v>
      </c>
      <c r="H58" s="384">
        <v>536</v>
      </c>
      <c r="I58" s="659">
        <f t="shared" si="1"/>
        <v>1.3604060913705585</v>
      </c>
    </row>
    <row r="59" spans="1:9" x14ac:dyDescent="0.2">
      <c r="A59"/>
      <c r="B59"/>
      <c r="C59" s="380" t="s">
        <v>107</v>
      </c>
      <c r="D59" s="381" t="s">
        <v>309</v>
      </c>
      <c r="E59" s="381" t="s">
        <v>421</v>
      </c>
      <c r="F59" s="385" t="s">
        <v>605</v>
      </c>
      <c r="G59" s="385" t="s">
        <v>605</v>
      </c>
      <c r="H59" s="385">
        <v>961</v>
      </c>
      <c r="I59" s="660">
        <f t="shared" si="1"/>
        <v>1.9105367793240557</v>
      </c>
    </row>
    <row r="60" spans="1:9" x14ac:dyDescent="0.2">
      <c r="A60"/>
      <c r="B60"/>
      <c r="C60" s="380" t="s">
        <v>107</v>
      </c>
      <c r="D60" s="381" t="s">
        <v>308</v>
      </c>
      <c r="E60" s="381" t="s">
        <v>416</v>
      </c>
      <c r="F60" s="385" t="s">
        <v>606</v>
      </c>
      <c r="G60" s="385" t="s">
        <v>606</v>
      </c>
      <c r="H60" s="385">
        <v>4255</v>
      </c>
      <c r="I60" s="660">
        <f t="shared" si="1"/>
        <v>1.4394451962110961</v>
      </c>
    </row>
    <row r="61" spans="1:9" x14ac:dyDescent="0.2">
      <c r="A61"/>
      <c r="B61"/>
      <c r="C61" s="380" t="s">
        <v>107</v>
      </c>
      <c r="D61" s="381" t="s">
        <v>309</v>
      </c>
      <c r="E61" s="381" t="s">
        <v>422</v>
      </c>
      <c r="F61" s="385" t="s">
        <v>607</v>
      </c>
      <c r="G61" s="385" t="s">
        <v>607</v>
      </c>
      <c r="H61" s="385">
        <v>2586</v>
      </c>
      <c r="I61" s="660">
        <f t="shared" si="1"/>
        <v>1.8418803418803418</v>
      </c>
    </row>
    <row r="62" spans="1:9" x14ac:dyDescent="0.2">
      <c r="A62"/>
      <c r="B62"/>
      <c r="C62" s="380" t="s">
        <v>107</v>
      </c>
      <c r="D62" s="381" t="s">
        <v>339</v>
      </c>
      <c r="E62" s="381" t="s">
        <v>429</v>
      </c>
      <c r="F62" s="385" t="s">
        <v>608</v>
      </c>
      <c r="G62" s="385" t="s">
        <v>608</v>
      </c>
      <c r="H62" s="385">
        <v>89</v>
      </c>
      <c r="I62" s="660">
        <f t="shared" si="1"/>
        <v>1.8541666666666667</v>
      </c>
    </row>
    <row r="63" spans="1:9" x14ac:dyDescent="0.2">
      <c r="A63"/>
      <c r="B63"/>
      <c r="C63" s="380" t="s">
        <v>107</v>
      </c>
      <c r="D63" s="381" t="s">
        <v>314</v>
      </c>
      <c r="E63" s="381" t="s">
        <v>423</v>
      </c>
      <c r="F63" s="385" t="s">
        <v>609</v>
      </c>
      <c r="G63" s="385" t="s">
        <v>609</v>
      </c>
      <c r="H63" s="385">
        <v>105</v>
      </c>
      <c r="I63" s="660">
        <f t="shared" si="1"/>
        <v>1.6935483870967742</v>
      </c>
    </row>
    <row r="64" spans="1:9" x14ac:dyDescent="0.2">
      <c r="A64"/>
      <c r="B64"/>
      <c r="C64" s="380" t="s">
        <v>107</v>
      </c>
      <c r="D64" s="381" t="s">
        <v>309</v>
      </c>
      <c r="E64" s="381" t="s">
        <v>423</v>
      </c>
      <c r="F64" s="385" t="s">
        <v>610</v>
      </c>
      <c r="G64" s="385" t="s">
        <v>610</v>
      </c>
      <c r="H64" s="385">
        <v>687</v>
      </c>
      <c r="I64" s="660">
        <f t="shared" si="1"/>
        <v>1.7844155844155845</v>
      </c>
    </row>
    <row r="65" spans="1:10" x14ac:dyDescent="0.2">
      <c r="A65"/>
      <c r="B65"/>
      <c r="C65" s="380" t="s">
        <v>107</v>
      </c>
      <c r="D65" s="381" t="s">
        <v>308</v>
      </c>
      <c r="E65" s="381" t="s">
        <v>417</v>
      </c>
      <c r="F65" s="385" t="s">
        <v>611</v>
      </c>
      <c r="G65" s="385" t="s">
        <v>611</v>
      </c>
      <c r="H65" s="385">
        <v>976</v>
      </c>
      <c r="I65" s="660">
        <f t="shared" si="1"/>
        <v>1.6486486486486487</v>
      </c>
    </row>
    <row r="66" spans="1:10" x14ac:dyDescent="0.2">
      <c r="A66"/>
      <c r="B66"/>
      <c r="C66" s="380" t="s">
        <v>107</v>
      </c>
      <c r="D66" s="381" t="s">
        <v>308</v>
      </c>
      <c r="E66" s="381" t="s">
        <v>418</v>
      </c>
      <c r="F66" s="385" t="s">
        <v>612</v>
      </c>
      <c r="G66" s="385" t="s">
        <v>612</v>
      </c>
      <c r="H66" s="385">
        <v>895</v>
      </c>
      <c r="I66" s="660">
        <f t="shared" si="1"/>
        <v>1.5457685664939551</v>
      </c>
    </row>
    <row r="67" spans="1:10" x14ac:dyDescent="0.2">
      <c r="A67"/>
      <c r="B67"/>
      <c r="C67" s="380" t="s">
        <v>107</v>
      </c>
      <c r="D67" s="381" t="s">
        <v>308</v>
      </c>
      <c r="E67" s="381" t="s">
        <v>420</v>
      </c>
      <c r="F67" s="385" t="s">
        <v>613</v>
      </c>
      <c r="G67" s="385" t="s">
        <v>613</v>
      </c>
      <c r="H67" s="385">
        <v>1113</v>
      </c>
      <c r="I67" s="660">
        <f t="shared" si="1"/>
        <v>1.9090909090909092</v>
      </c>
    </row>
    <row r="68" spans="1:10" x14ac:dyDescent="0.2">
      <c r="A68"/>
      <c r="B68"/>
      <c r="C68" s="378" t="s">
        <v>108</v>
      </c>
      <c r="D68" s="379" t="s">
        <v>308</v>
      </c>
      <c r="E68" s="379" t="s">
        <v>433</v>
      </c>
      <c r="F68" s="384" t="s">
        <v>614</v>
      </c>
      <c r="G68" s="384" t="s">
        <v>614</v>
      </c>
      <c r="H68" s="384">
        <v>388</v>
      </c>
      <c r="I68" s="659">
        <f t="shared" si="1"/>
        <v>1.4586466165413534</v>
      </c>
    </row>
    <row r="69" spans="1:10" x14ac:dyDescent="0.2">
      <c r="A69"/>
      <c r="B69"/>
      <c r="C69" s="378" t="s">
        <v>108</v>
      </c>
      <c r="D69" s="379" t="s">
        <v>308</v>
      </c>
      <c r="E69" s="379" t="s">
        <v>434</v>
      </c>
      <c r="F69" s="384" t="s">
        <v>615</v>
      </c>
      <c r="G69" s="384" t="s">
        <v>615</v>
      </c>
      <c r="H69" s="384">
        <v>367</v>
      </c>
      <c r="I69" s="659">
        <f t="shared" si="1"/>
        <v>1.4448818897637796</v>
      </c>
    </row>
    <row r="70" spans="1:10" x14ac:dyDescent="0.2">
      <c r="A70"/>
      <c r="B70"/>
      <c r="C70" s="378" t="s">
        <v>108</v>
      </c>
      <c r="D70" s="379" t="s">
        <v>308</v>
      </c>
      <c r="E70" s="379" t="s">
        <v>435</v>
      </c>
      <c r="F70" s="384" t="s">
        <v>616</v>
      </c>
      <c r="G70" s="384" t="s">
        <v>616</v>
      </c>
      <c r="H70" s="384">
        <v>397</v>
      </c>
      <c r="I70" s="659">
        <f t="shared" si="1"/>
        <v>1.4758364312267658</v>
      </c>
    </row>
    <row r="71" spans="1:10" x14ac:dyDescent="0.2">
      <c r="A71"/>
      <c r="B71"/>
      <c r="C71" s="378" t="s">
        <v>108</v>
      </c>
      <c r="D71" s="379" t="s">
        <v>308</v>
      </c>
      <c r="E71" s="379" t="s">
        <v>438</v>
      </c>
      <c r="F71" s="384" t="s">
        <v>617</v>
      </c>
      <c r="G71" s="384" t="s">
        <v>617</v>
      </c>
      <c r="H71" s="384">
        <v>281</v>
      </c>
      <c r="I71" s="659">
        <f t="shared" si="1"/>
        <v>1.7345679012345678</v>
      </c>
    </row>
    <row r="72" spans="1:10" x14ac:dyDescent="0.2">
      <c r="A72"/>
      <c r="B72"/>
      <c r="C72" s="378" t="s">
        <v>108</v>
      </c>
      <c r="D72" s="379" t="s">
        <v>308</v>
      </c>
      <c r="E72" s="379" t="s">
        <v>439</v>
      </c>
      <c r="F72" s="384" t="s">
        <v>570</v>
      </c>
      <c r="G72" s="384" t="s">
        <v>570</v>
      </c>
      <c r="H72" s="384">
        <v>72</v>
      </c>
      <c r="I72" s="659">
        <f t="shared" si="1"/>
        <v>1.8461538461538463</v>
      </c>
    </row>
    <row r="73" spans="1:10" x14ac:dyDescent="0.2">
      <c r="A73"/>
      <c r="B73"/>
      <c r="C73" s="378" t="s">
        <v>108</v>
      </c>
      <c r="D73" s="379" t="s">
        <v>308</v>
      </c>
      <c r="E73" s="379" t="s">
        <v>440</v>
      </c>
      <c r="F73" s="384" t="s">
        <v>570</v>
      </c>
      <c r="G73" s="384" t="s">
        <v>570</v>
      </c>
      <c r="H73" s="384">
        <v>72</v>
      </c>
      <c r="I73" s="659">
        <f t="shared" si="1"/>
        <v>1.8461538461538463</v>
      </c>
    </row>
    <row r="74" spans="1:10" x14ac:dyDescent="0.2">
      <c r="A74"/>
      <c r="B74"/>
      <c r="C74" s="378" t="s">
        <v>108</v>
      </c>
      <c r="D74" s="379" t="s">
        <v>308</v>
      </c>
      <c r="E74" s="379" t="s">
        <v>441</v>
      </c>
      <c r="F74" s="384" t="s">
        <v>618</v>
      </c>
      <c r="G74" s="384" t="s">
        <v>619</v>
      </c>
      <c r="H74" s="384">
        <v>109</v>
      </c>
      <c r="I74" s="659">
        <f t="shared" si="1"/>
        <v>1.9464285714285714</v>
      </c>
    </row>
    <row r="75" spans="1:10" x14ac:dyDescent="0.2">
      <c r="A75"/>
      <c r="B75"/>
      <c r="C75" s="378" t="s">
        <v>108</v>
      </c>
      <c r="D75" s="379" t="s">
        <v>308</v>
      </c>
      <c r="E75" s="379" t="s">
        <v>442</v>
      </c>
      <c r="F75" s="384" t="s">
        <v>620</v>
      </c>
      <c r="G75" s="384" t="s">
        <v>620</v>
      </c>
      <c r="H75" s="384">
        <v>529</v>
      </c>
      <c r="I75" s="659">
        <f t="shared" si="1"/>
        <v>1.3258145363408522</v>
      </c>
    </row>
    <row r="76" spans="1:10" x14ac:dyDescent="0.2">
      <c r="A76"/>
      <c r="B76"/>
      <c r="C76" s="378" t="s">
        <v>108</v>
      </c>
      <c r="D76" s="379" t="s">
        <v>309</v>
      </c>
      <c r="E76" s="379" t="s">
        <v>448</v>
      </c>
      <c r="F76" s="384" t="s">
        <v>590</v>
      </c>
      <c r="G76" s="384" t="s">
        <v>590</v>
      </c>
      <c r="H76" s="384">
        <v>252</v>
      </c>
      <c r="I76" s="659">
        <f t="shared" ref="I76:I110" si="2">H76/G76</f>
        <v>1.3475935828877006</v>
      </c>
    </row>
    <row r="77" spans="1:10" x14ac:dyDescent="0.2">
      <c r="A77"/>
      <c r="B77"/>
      <c r="C77" s="378" t="s">
        <v>108</v>
      </c>
      <c r="D77" s="379" t="s">
        <v>309</v>
      </c>
      <c r="E77" s="379" t="s">
        <v>449</v>
      </c>
      <c r="F77" s="384" t="s">
        <v>621</v>
      </c>
      <c r="G77" s="384" t="s">
        <v>621</v>
      </c>
      <c r="H77" s="384">
        <v>693</v>
      </c>
      <c r="I77" s="659">
        <f t="shared" si="2"/>
        <v>1.2157894736842105</v>
      </c>
    </row>
    <row r="78" spans="1:10" x14ac:dyDescent="0.2">
      <c r="A78"/>
      <c r="B78"/>
      <c r="C78" s="378" t="s">
        <v>108</v>
      </c>
      <c r="D78" s="379" t="s">
        <v>309</v>
      </c>
      <c r="E78" s="379" t="s">
        <v>450</v>
      </c>
      <c r="F78" s="384" t="s">
        <v>585</v>
      </c>
      <c r="G78" s="384" t="s">
        <v>585</v>
      </c>
      <c r="H78" s="384">
        <v>671</v>
      </c>
      <c r="I78" s="659">
        <f t="shared" si="2"/>
        <v>1.4067085953878407</v>
      </c>
    </row>
    <row r="79" spans="1:10" x14ac:dyDescent="0.2">
      <c r="A79"/>
      <c r="B79"/>
      <c r="C79" s="378" t="s">
        <v>108</v>
      </c>
      <c r="D79" s="379" t="s">
        <v>308</v>
      </c>
      <c r="E79" s="379" t="s">
        <v>444</v>
      </c>
      <c r="F79" s="384" t="s">
        <v>622</v>
      </c>
      <c r="G79" s="384" t="s">
        <v>622</v>
      </c>
      <c r="H79" s="384">
        <v>113</v>
      </c>
      <c r="I79" s="659">
        <f t="shared" si="2"/>
        <v>1.2282608695652173</v>
      </c>
    </row>
    <row r="80" spans="1:10" x14ac:dyDescent="0.2">
      <c r="A80"/>
      <c r="B80"/>
      <c r="C80" s="378" t="s">
        <v>108</v>
      </c>
      <c r="D80" s="379" t="s">
        <v>308</v>
      </c>
      <c r="E80" s="379" t="s">
        <v>445</v>
      </c>
      <c r="F80" s="384" t="s">
        <v>567</v>
      </c>
      <c r="G80" s="384" t="s">
        <v>567</v>
      </c>
      <c r="H80" s="384">
        <v>127</v>
      </c>
      <c r="I80" s="659">
        <f t="shared" si="2"/>
        <v>1.4941176470588236</v>
      </c>
      <c r="J80" s="323"/>
    </row>
    <row r="81" spans="1:9" x14ac:dyDescent="0.2">
      <c r="A81"/>
      <c r="B81"/>
      <c r="C81" s="378" t="s">
        <v>108</v>
      </c>
      <c r="D81" s="379" t="s">
        <v>308</v>
      </c>
      <c r="E81" s="379" t="s">
        <v>446</v>
      </c>
      <c r="F81" s="384" t="s">
        <v>566</v>
      </c>
      <c r="G81" s="384" t="s">
        <v>566</v>
      </c>
      <c r="H81" s="384">
        <v>77</v>
      </c>
      <c r="I81" s="659">
        <f t="shared" si="2"/>
        <v>1.4807692307692308</v>
      </c>
    </row>
    <row r="82" spans="1:9" x14ac:dyDescent="0.2">
      <c r="A82"/>
      <c r="B82"/>
      <c r="C82" s="380" t="s">
        <v>109</v>
      </c>
      <c r="D82" s="381" t="s">
        <v>308</v>
      </c>
      <c r="E82" s="381" t="s">
        <v>456</v>
      </c>
      <c r="F82" s="385" t="s">
        <v>623</v>
      </c>
      <c r="G82" s="385" t="s">
        <v>623</v>
      </c>
      <c r="H82" s="385">
        <v>98</v>
      </c>
      <c r="I82" s="660">
        <f t="shared" si="2"/>
        <v>1.2250000000000001</v>
      </c>
    </row>
    <row r="83" spans="1:9" x14ac:dyDescent="0.2">
      <c r="A83"/>
      <c r="B83"/>
      <c r="C83" s="380" t="s">
        <v>109</v>
      </c>
      <c r="D83" s="381" t="s">
        <v>308</v>
      </c>
      <c r="E83" s="381" t="s">
        <v>459</v>
      </c>
      <c r="F83" s="385" t="s">
        <v>624</v>
      </c>
      <c r="G83" s="385" t="s">
        <v>624</v>
      </c>
      <c r="H83" s="385">
        <v>97</v>
      </c>
      <c r="I83" s="660">
        <f t="shared" si="2"/>
        <v>1.2435897435897436</v>
      </c>
    </row>
    <row r="84" spans="1:9" x14ac:dyDescent="0.2">
      <c r="A84"/>
      <c r="B84"/>
      <c r="C84" s="380" t="s">
        <v>109</v>
      </c>
      <c r="D84" s="381" t="s">
        <v>309</v>
      </c>
      <c r="E84" s="381" t="s">
        <v>466</v>
      </c>
      <c r="F84" s="385" t="s">
        <v>625</v>
      </c>
      <c r="G84" s="385" t="s">
        <v>625</v>
      </c>
      <c r="H84" s="385">
        <v>657</v>
      </c>
      <c r="I84" s="660">
        <f t="shared" si="2"/>
        <v>1.630272952853598</v>
      </c>
    </row>
    <row r="85" spans="1:9" x14ac:dyDescent="0.2">
      <c r="A85"/>
      <c r="B85"/>
      <c r="C85" s="380" t="s">
        <v>109</v>
      </c>
      <c r="D85" s="381" t="s">
        <v>308</v>
      </c>
      <c r="E85" s="381" t="s">
        <v>462</v>
      </c>
      <c r="F85" s="385" t="s">
        <v>626</v>
      </c>
      <c r="G85" s="385" t="s">
        <v>626</v>
      </c>
      <c r="H85" s="385">
        <v>458</v>
      </c>
      <c r="I85" s="660">
        <f t="shared" si="2"/>
        <v>1.6534296028880866</v>
      </c>
    </row>
    <row r="86" spans="1:9" x14ac:dyDescent="0.2">
      <c r="A86"/>
      <c r="B86"/>
      <c r="C86" s="380" t="s">
        <v>109</v>
      </c>
      <c r="D86" s="381" t="s">
        <v>309</v>
      </c>
      <c r="E86" s="381" t="s">
        <v>467</v>
      </c>
      <c r="F86" s="385" t="s">
        <v>627</v>
      </c>
      <c r="G86" s="385" t="s">
        <v>627</v>
      </c>
      <c r="H86" s="385">
        <v>648</v>
      </c>
      <c r="I86" s="660">
        <f t="shared" si="2"/>
        <v>1.4304635761589404</v>
      </c>
    </row>
    <row r="87" spans="1:9" x14ac:dyDescent="0.2">
      <c r="A87"/>
      <c r="B87"/>
      <c r="C87" s="380" t="s">
        <v>109</v>
      </c>
      <c r="D87" s="381" t="s">
        <v>308</v>
      </c>
      <c r="E87" s="381" t="s">
        <v>463</v>
      </c>
      <c r="F87" s="385" t="s">
        <v>628</v>
      </c>
      <c r="G87" s="385" t="s">
        <v>628</v>
      </c>
      <c r="H87" s="385">
        <v>186</v>
      </c>
      <c r="I87" s="660">
        <f t="shared" si="2"/>
        <v>1.2077922077922079</v>
      </c>
    </row>
    <row r="88" spans="1:9" x14ac:dyDescent="0.2">
      <c r="A88"/>
      <c r="B88"/>
      <c r="C88" s="380" t="s">
        <v>109</v>
      </c>
      <c r="D88" s="381" t="s">
        <v>308</v>
      </c>
      <c r="E88" s="381" t="s">
        <v>464</v>
      </c>
      <c r="F88" s="385" t="s">
        <v>618</v>
      </c>
      <c r="G88" s="385" t="s">
        <v>618</v>
      </c>
      <c r="H88" s="385">
        <v>118</v>
      </c>
      <c r="I88" s="660">
        <f t="shared" si="2"/>
        <v>1.6619718309859155</v>
      </c>
    </row>
    <row r="89" spans="1:9" x14ac:dyDescent="0.2">
      <c r="A89"/>
      <c r="B89"/>
      <c r="C89" s="380" t="s">
        <v>109</v>
      </c>
      <c r="D89" s="381" t="s">
        <v>308</v>
      </c>
      <c r="E89" s="381" t="s">
        <v>109</v>
      </c>
      <c r="F89" s="385" t="s">
        <v>629</v>
      </c>
      <c r="G89" s="385" t="s">
        <v>629</v>
      </c>
      <c r="H89" s="385">
        <v>684</v>
      </c>
      <c r="I89" s="660">
        <f t="shared" si="2"/>
        <v>1.5370786516853931</v>
      </c>
    </row>
    <row r="90" spans="1:9" x14ac:dyDescent="0.2">
      <c r="A90"/>
      <c r="B90"/>
      <c r="C90" s="380" t="s">
        <v>109</v>
      </c>
      <c r="D90" s="381" t="s">
        <v>308</v>
      </c>
      <c r="E90" s="381" t="s">
        <v>465</v>
      </c>
      <c r="F90" s="385" t="s">
        <v>572</v>
      </c>
      <c r="G90" s="385" t="s">
        <v>630</v>
      </c>
      <c r="H90" s="385">
        <v>135</v>
      </c>
      <c r="I90" s="660">
        <f t="shared" si="2"/>
        <v>1.3235294117647058</v>
      </c>
    </row>
    <row r="91" spans="1:9" x14ac:dyDescent="0.2">
      <c r="A91"/>
      <c r="B91"/>
      <c r="C91" s="378" t="s">
        <v>110</v>
      </c>
      <c r="D91" s="379" t="s">
        <v>308</v>
      </c>
      <c r="E91" s="379" t="s">
        <v>480</v>
      </c>
      <c r="F91" s="384" t="s">
        <v>574</v>
      </c>
      <c r="G91" s="384" t="s">
        <v>574</v>
      </c>
      <c r="H91" s="384">
        <v>173</v>
      </c>
      <c r="I91" s="659">
        <f t="shared" si="2"/>
        <v>1.6476190476190475</v>
      </c>
    </row>
    <row r="92" spans="1:9" x14ac:dyDescent="0.2">
      <c r="A92"/>
      <c r="B92"/>
      <c r="C92" s="378" t="s">
        <v>110</v>
      </c>
      <c r="D92" s="379" t="s">
        <v>309</v>
      </c>
      <c r="E92" s="379" t="s">
        <v>488</v>
      </c>
      <c r="F92" s="384" t="s">
        <v>631</v>
      </c>
      <c r="G92" s="384" t="s">
        <v>631</v>
      </c>
      <c r="H92" s="384">
        <v>629</v>
      </c>
      <c r="I92" s="659">
        <f t="shared" si="2"/>
        <v>1.6169665809768639</v>
      </c>
    </row>
    <row r="93" spans="1:9" x14ac:dyDescent="0.2">
      <c r="A93"/>
      <c r="B93"/>
      <c r="C93" s="378" t="s">
        <v>110</v>
      </c>
      <c r="D93" s="379" t="s">
        <v>308</v>
      </c>
      <c r="E93" s="379" t="s">
        <v>481</v>
      </c>
      <c r="F93" s="384" t="s">
        <v>632</v>
      </c>
      <c r="G93" s="384" t="s">
        <v>632</v>
      </c>
      <c r="H93" s="384">
        <v>136</v>
      </c>
      <c r="I93" s="659">
        <f t="shared" si="2"/>
        <v>2.125</v>
      </c>
    </row>
    <row r="94" spans="1:9" x14ac:dyDescent="0.2">
      <c r="A94"/>
      <c r="B94"/>
      <c r="C94" s="378" t="s">
        <v>110</v>
      </c>
      <c r="D94" s="379" t="s">
        <v>308</v>
      </c>
      <c r="E94" s="379" t="s">
        <v>482</v>
      </c>
      <c r="F94" s="384" t="s">
        <v>633</v>
      </c>
      <c r="G94" s="384" t="s">
        <v>634</v>
      </c>
      <c r="H94" s="384">
        <v>101</v>
      </c>
      <c r="I94" s="659">
        <f t="shared" si="2"/>
        <v>1.5538461538461539</v>
      </c>
    </row>
    <row r="95" spans="1:9" x14ac:dyDescent="0.2">
      <c r="A95"/>
      <c r="B95"/>
      <c r="C95" s="378" t="s">
        <v>110</v>
      </c>
      <c r="D95" s="379" t="s">
        <v>308</v>
      </c>
      <c r="E95" s="379" t="s">
        <v>483</v>
      </c>
      <c r="F95" s="384" t="s">
        <v>635</v>
      </c>
      <c r="G95" s="384" t="s">
        <v>635</v>
      </c>
      <c r="H95" s="384">
        <v>63</v>
      </c>
      <c r="I95" s="659">
        <f t="shared" si="2"/>
        <v>1.2857142857142858</v>
      </c>
    </row>
    <row r="96" spans="1:9" x14ac:dyDescent="0.2">
      <c r="A96"/>
      <c r="B96"/>
      <c r="C96" s="378" t="s">
        <v>110</v>
      </c>
      <c r="D96" s="379" t="s">
        <v>308</v>
      </c>
      <c r="E96" s="379" t="s">
        <v>484</v>
      </c>
      <c r="F96" s="384" t="s">
        <v>636</v>
      </c>
      <c r="G96" s="384" t="s">
        <v>636</v>
      </c>
      <c r="H96" s="384">
        <v>230</v>
      </c>
      <c r="I96" s="659">
        <f t="shared" si="2"/>
        <v>1.5972222222222223</v>
      </c>
    </row>
    <row r="97" spans="1:9" x14ac:dyDescent="0.2">
      <c r="A97"/>
      <c r="B97"/>
      <c r="C97" s="378" t="s">
        <v>110</v>
      </c>
      <c r="D97" s="379" t="s">
        <v>308</v>
      </c>
      <c r="E97" s="379" t="s">
        <v>485</v>
      </c>
      <c r="F97" s="384" t="s">
        <v>637</v>
      </c>
      <c r="G97" s="384" t="s">
        <v>637</v>
      </c>
      <c r="H97" s="384">
        <v>410</v>
      </c>
      <c r="I97" s="659">
        <f t="shared" si="2"/>
        <v>2.0499999999999998</v>
      </c>
    </row>
    <row r="98" spans="1:9" x14ac:dyDescent="0.2">
      <c r="A98"/>
      <c r="B98"/>
      <c r="C98" s="378" t="s">
        <v>110</v>
      </c>
      <c r="D98" s="379" t="s">
        <v>309</v>
      </c>
      <c r="E98" s="379" t="s">
        <v>489</v>
      </c>
      <c r="F98" s="384" t="s">
        <v>638</v>
      </c>
      <c r="G98" s="384" t="s">
        <v>638</v>
      </c>
      <c r="H98" s="384">
        <v>383</v>
      </c>
      <c r="I98" s="659">
        <f t="shared" si="2"/>
        <v>1.9540816326530612</v>
      </c>
    </row>
    <row r="99" spans="1:9" x14ac:dyDescent="0.2">
      <c r="A99"/>
      <c r="B99"/>
      <c r="C99" s="378" t="s">
        <v>110</v>
      </c>
      <c r="D99" s="379" t="s">
        <v>308</v>
      </c>
      <c r="E99" s="379" t="s">
        <v>486</v>
      </c>
      <c r="F99" s="384" t="s">
        <v>639</v>
      </c>
      <c r="G99" s="384" t="s">
        <v>639</v>
      </c>
      <c r="H99" s="384">
        <v>140</v>
      </c>
      <c r="I99" s="659">
        <f t="shared" si="2"/>
        <v>1.4141414141414141</v>
      </c>
    </row>
    <row r="100" spans="1:9" x14ac:dyDescent="0.2">
      <c r="A100"/>
      <c r="B100"/>
      <c r="C100" s="378" t="s">
        <v>110</v>
      </c>
      <c r="D100" s="379" t="s">
        <v>308</v>
      </c>
      <c r="E100" s="379" t="s">
        <v>487</v>
      </c>
      <c r="F100" s="384" t="s">
        <v>640</v>
      </c>
      <c r="G100" s="384" t="s">
        <v>640</v>
      </c>
      <c r="H100" s="384">
        <v>116</v>
      </c>
      <c r="I100" s="659">
        <f t="shared" si="2"/>
        <v>1.6111111111111112</v>
      </c>
    </row>
    <row r="101" spans="1:9" x14ac:dyDescent="0.2">
      <c r="A101"/>
      <c r="B101"/>
      <c r="C101" s="378" t="s">
        <v>110</v>
      </c>
      <c r="D101" s="379" t="s">
        <v>309</v>
      </c>
      <c r="E101" s="379" t="s">
        <v>490</v>
      </c>
      <c r="F101" s="384" t="s">
        <v>641</v>
      </c>
      <c r="G101" s="384" t="s">
        <v>641</v>
      </c>
      <c r="H101" s="384">
        <v>1161</v>
      </c>
      <c r="I101" s="659">
        <f t="shared" si="2"/>
        <v>1.7725190839694656</v>
      </c>
    </row>
    <row r="102" spans="1:9" x14ac:dyDescent="0.2">
      <c r="A102"/>
      <c r="B102"/>
      <c r="C102" s="378" t="s">
        <v>110</v>
      </c>
      <c r="D102" s="379" t="s">
        <v>309</v>
      </c>
      <c r="E102" s="379" t="s">
        <v>491</v>
      </c>
      <c r="F102" s="384" t="s">
        <v>642</v>
      </c>
      <c r="G102" s="384" t="s">
        <v>642</v>
      </c>
      <c r="H102" s="384">
        <v>828</v>
      </c>
      <c r="I102" s="659">
        <f t="shared" si="2"/>
        <v>1.3823038397328882</v>
      </c>
    </row>
    <row r="103" spans="1:9" x14ac:dyDescent="0.2">
      <c r="A103"/>
      <c r="B103"/>
      <c r="C103" s="380" t="s">
        <v>643</v>
      </c>
      <c r="D103" s="381" t="s">
        <v>309</v>
      </c>
      <c r="E103" s="381" t="s">
        <v>497</v>
      </c>
      <c r="F103" s="385" t="s">
        <v>644</v>
      </c>
      <c r="G103" s="385" t="s">
        <v>644</v>
      </c>
      <c r="H103" s="385">
        <v>518</v>
      </c>
      <c r="I103" s="660">
        <f t="shared" si="2"/>
        <v>1.9547169811320755</v>
      </c>
    </row>
    <row r="104" spans="1:9" x14ac:dyDescent="0.2">
      <c r="A104"/>
      <c r="B104"/>
      <c r="C104" s="380" t="s">
        <v>643</v>
      </c>
      <c r="D104" s="381" t="s">
        <v>308</v>
      </c>
      <c r="E104" s="381" t="s">
        <v>496</v>
      </c>
      <c r="F104" s="385" t="s">
        <v>645</v>
      </c>
      <c r="G104" s="385" t="s">
        <v>645</v>
      </c>
      <c r="H104" s="385">
        <v>206</v>
      </c>
      <c r="I104" s="660">
        <f t="shared" si="2"/>
        <v>1.5968992248062015</v>
      </c>
    </row>
    <row r="105" spans="1:9" x14ac:dyDescent="0.2">
      <c r="A105"/>
      <c r="B105"/>
      <c r="C105" s="380" t="s">
        <v>643</v>
      </c>
      <c r="D105" s="381" t="s">
        <v>309</v>
      </c>
      <c r="E105" s="381" t="s">
        <v>498</v>
      </c>
      <c r="F105" s="385" t="s">
        <v>646</v>
      </c>
      <c r="G105" s="385" t="s">
        <v>646</v>
      </c>
      <c r="H105" s="385">
        <v>482</v>
      </c>
      <c r="I105" s="660">
        <f t="shared" si="2"/>
        <v>1.2991913746630728</v>
      </c>
    </row>
    <row r="106" spans="1:9" x14ac:dyDescent="0.2">
      <c r="A106"/>
      <c r="B106"/>
      <c r="C106" s="380" t="s">
        <v>643</v>
      </c>
      <c r="D106" s="381" t="s">
        <v>309</v>
      </c>
      <c r="E106" s="381" t="s">
        <v>505</v>
      </c>
      <c r="F106" s="385" t="s">
        <v>647</v>
      </c>
      <c r="G106" s="385" t="s">
        <v>647</v>
      </c>
      <c r="H106" s="385">
        <v>227</v>
      </c>
      <c r="I106" s="660">
        <f t="shared" si="2"/>
        <v>1.5442176870748299</v>
      </c>
    </row>
    <row r="107" spans="1:9" x14ac:dyDescent="0.2">
      <c r="A107"/>
      <c r="B107"/>
      <c r="C107" s="380" t="s">
        <v>643</v>
      </c>
      <c r="D107" s="381" t="s">
        <v>309</v>
      </c>
      <c r="E107" s="381" t="s">
        <v>499</v>
      </c>
      <c r="F107" s="385" t="s">
        <v>648</v>
      </c>
      <c r="G107" s="385" t="s">
        <v>648</v>
      </c>
      <c r="H107" s="385">
        <v>422</v>
      </c>
      <c r="I107" s="660">
        <f t="shared" si="2"/>
        <v>1.4402730375426622</v>
      </c>
    </row>
    <row r="108" spans="1:9" x14ac:dyDescent="0.2">
      <c r="A108"/>
      <c r="B108"/>
      <c r="C108" s="380" t="s">
        <v>643</v>
      </c>
      <c r="D108" s="381" t="s">
        <v>309</v>
      </c>
      <c r="E108" s="381" t="s">
        <v>503</v>
      </c>
      <c r="F108" s="385" t="s">
        <v>649</v>
      </c>
      <c r="G108" s="385" t="s">
        <v>649</v>
      </c>
      <c r="H108" s="385">
        <v>197</v>
      </c>
      <c r="I108" s="660">
        <f t="shared" si="2"/>
        <v>1.2012195121951219</v>
      </c>
    </row>
    <row r="109" spans="1:9" x14ac:dyDescent="0.2">
      <c r="A109"/>
      <c r="B109"/>
      <c r="C109" s="380" t="s">
        <v>643</v>
      </c>
      <c r="D109" s="381" t="s">
        <v>312</v>
      </c>
      <c r="E109" s="381" t="s">
        <v>506</v>
      </c>
      <c r="F109" s="385" t="s">
        <v>650</v>
      </c>
      <c r="G109" s="385" t="s">
        <v>650</v>
      </c>
      <c r="H109" s="385">
        <v>309</v>
      </c>
      <c r="I109" s="660">
        <f t="shared" si="2"/>
        <v>1.4174311926605505</v>
      </c>
    </row>
    <row r="110" spans="1:9" x14ac:dyDescent="0.2">
      <c r="A110"/>
      <c r="B110"/>
      <c r="C110" s="382" t="s">
        <v>643</v>
      </c>
      <c r="D110" s="383" t="s">
        <v>309</v>
      </c>
      <c r="E110" s="383" t="s">
        <v>506</v>
      </c>
      <c r="F110" s="386" t="s">
        <v>651</v>
      </c>
      <c r="G110" s="386" t="s">
        <v>651</v>
      </c>
      <c r="H110" s="386">
        <v>233</v>
      </c>
      <c r="I110" s="661">
        <f t="shared" si="2"/>
        <v>1.2663043478260869</v>
      </c>
    </row>
    <row r="111" spans="1:9" x14ac:dyDescent="0.2">
      <c r="A111"/>
      <c r="B111" s="387" t="s">
        <v>295</v>
      </c>
      <c r="C111"/>
      <c r="D111"/>
      <c r="E111"/>
      <c r="F111"/>
      <c r="G111"/>
      <c r="H111"/>
      <c r="I111"/>
    </row>
    <row r="112" spans="1:9" x14ac:dyDescent="0.2">
      <c r="A112"/>
      <c r="B112" s="388" t="s">
        <v>165</v>
      </c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0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163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254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70" t="s">
        <v>196</v>
      </c>
      <c r="C9" s="773" t="s">
        <v>166</v>
      </c>
      <c r="D9" s="774"/>
      <c r="E9" s="774"/>
      <c r="F9" s="774"/>
      <c r="G9" s="774"/>
      <c r="H9" s="775" t="s">
        <v>197</v>
      </c>
      <c r="I9" s="778" t="s">
        <v>138</v>
      </c>
      <c r="J9" s="781" t="s">
        <v>114</v>
      </c>
    </row>
    <row r="10" spans="1:10" ht="14.25" x14ac:dyDescent="0.2">
      <c r="A10" s="397"/>
      <c r="B10" s="771"/>
      <c r="C10" s="775" t="s">
        <v>198</v>
      </c>
      <c r="D10" s="782" t="s">
        <v>135</v>
      </c>
      <c r="E10" s="783"/>
      <c r="F10" s="784"/>
      <c r="G10" s="775" t="s">
        <v>159</v>
      </c>
      <c r="H10" s="776"/>
      <c r="I10" s="779"/>
      <c r="J10" s="771"/>
    </row>
    <row r="11" spans="1:10" x14ac:dyDescent="0.2">
      <c r="A11" s="397"/>
      <c r="B11" s="772"/>
      <c r="C11" s="777"/>
      <c r="D11" s="453" t="s">
        <v>139</v>
      </c>
      <c r="E11" s="453" t="s">
        <v>140</v>
      </c>
      <c r="F11" s="453" t="s">
        <v>43</v>
      </c>
      <c r="G11" s="777"/>
      <c r="H11" s="777"/>
      <c r="I11" s="780"/>
      <c r="J11" s="772"/>
    </row>
    <row r="12" spans="1:10" ht="15" x14ac:dyDescent="0.25">
      <c r="A12" s="397"/>
      <c r="B12" s="409" t="s">
        <v>102</v>
      </c>
      <c r="C12" s="464">
        <v>20</v>
      </c>
      <c r="D12" s="464">
        <v>0</v>
      </c>
      <c r="E12" s="464">
        <v>1</v>
      </c>
      <c r="F12" s="464">
        <f t="shared" ref="F12:F27" si="0">D12+E12</f>
        <v>1</v>
      </c>
      <c r="G12" s="464">
        <v>14</v>
      </c>
      <c r="H12" s="465">
        <f>C12+F12+G12</f>
        <v>35</v>
      </c>
      <c r="I12" s="465">
        <v>4590</v>
      </c>
      <c r="J12" s="466">
        <f t="shared" ref="J12:J27" si="1">H12/I12%</f>
        <v>0.76252723311546844</v>
      </c>
    </row>
    <row r="13" spans="1:10" ht="15" x14ac:dyDescent="0.25">
      <c r="A13" s="397"/>
      <c r="B13" s="410" t="s">
        <v>103</v>
      </c>
      <c r="C13" s="464">
        <v>20</v>
      </c>
      <c r="D13" s="464">
        <v>0</v>
      </c>
      <c r="E13" s="464">
        <v>2</v>
      </c>
      <c r="F13" s="464">
        <f t="shared" si="0"/>
        <v>2</v>
      </c>
      <c r="G13" s="464">
        <v>13</v>
      </c>
      <c r="H13" s="465">
        <f t="shared" ref="H13:H22" si="2">C13+F13+G13</f>
        <v>35</v>
      </c>
      <c r="I13" s="465">
        <v>4192</v>
      </c>
      <c r="J13" s="466">
        <f t="shared" si="1"/>
        <v>0.83492366412213737</v>
      </c>
    </row>
    <row r="14" spans="1:10" ht="15" x14ac:dyDescent="0.25">
      <c r="A14" s="397"/>
      <c r="B14" s="410" t="s">
        <v>104</v>
      </c>
      <c r="C14" s="464">
        <v>34</v>
      </c>
      <c r="D14" s="464">
        <v>0</v>
      </c>
      <c r="E14" s="464">
        <v>3</v>
      </c>
      <c r="F14" s="464">
        <f t="shared" si="0"/>
        <v>3</v>
      </c>
      <c r="G14" s="464">
        <v>16</v>
      </c>
      <c r="H14" s="465">
        <f t="shared" si="2"/>
        <v>53</v>
      </c>
      <c r="I14" s="465">
        <v>6534</v>
      </c>
      <c r="J14" s="466">
        <f t="shared" si="1"/>
        <v>0.81114172023262932</v>
      </c>
    </row>
    <row r="15" spans="1:10" ht="15" x14ac:dyDescent="0.25">
      <c r="A15" s="397"/>
      <c r="B15" s="410" t="s">
        <v>105</v>
      </c>
      <c r="C15" s="464">
        <v>30</v>
      </c>
      <c r="D15" s="464">
        <v>2</v>
      </c>
      <c r="E15" s="464">
        <v>0</v>
      </c>
      <c r="F15" s="464">
        <f t="shared" si="0"/>
        <v>2</v>
      </c>
      <c r="G15" s="464">
        <v>11</v>
      </c>
      <c r="H15" s="465">
        <f t="shared" si="2"/>
        <v>43</v>
      </c>
      <c r="I15" s="465">
        <v>6024</v>
      </c>
      <c r="J15" s="466">
        <f t="shared" si="1"/>
        <v>0.71381142098273564</v>
      </c>
    </row>
    <row r="16" spans="1:10" ht="15" x14ac:dyDescent="0.25">
      <c r="A16" s="397"/>
      <c r="B16" s="410" t="s">
        <v>106</v>
      </c>
      <c r="C16" s="464">
        <v>43</v>
      </c>
      <c r="D16" s="464">
        <v>1</v>
      </c>
      <c r="E16" s="464">
        <v>1</v>
      </c>
      <c r="F16" s="464">
        <f t="shared" si="0"/>
        <v>2</v>
      </c>
      <c r="G16" s="464">
        <v>40</v>
      </c>
      <c r="H16" s="465">
        <f t="shared" si="2"/>
        <v>85</v>
      </c>
      <c r="I16" s="465">
        <v>6373</v>
      </c>
      <c r="J16" s="466">
        <f t="shared" si="1"/>
        <v>1.3337517652596893</v>
      </c>
    </row>
    <row r="17" spans="1:10" ht="15" x14ac:dyDescent="0.25">
      <c r="A17" s="397"/>
      <c r="B17" s="410" t="s">
        <v>107</v>
      </c>
      <c r="C17" s="464">
        <v>56</v>
      </c>
      <c r="D17" s="464">
        <v>0</v>
      </c>
      <c r="E17" s="464">
        <v>4</v>
      </c>
      <c r="F17" s="464">
        <f t="shared" si="0"/>
        <v>4</v>
      </c>
      <c r="G17" s="464">
        <v>80</v>
      </c>
      <c r="H17" s="465">
        <f t="shared" si="2"/>
        <v>140</v>
      </c>
      <c r="I17" s="465">
        <v>10933</v>
      </c>
      <c r="J17" s="466">
        <f t="shared" si="1"/>
        <v>1.2805268453306504</v>
      </c>
    </row>
    <row r="18" spans="1:10" ht="15" x14ac:dyDescent="0.25">
      <c r="A18" s="397"/>
      <c r="B18" s="410" t="s">
        <v>108</v>
      </c>
      <c r="C18" s="464">
        <v>38</v>
      </c>
      <c r="D18" s="464">
        <v>2</v>
      </c>
      <c r="E18" s="464">
        <v>2</v>
      </c>
      <c r="F18" s="464">
        <f t="shared" si="0"/>
        <v>4</v>
      </c>
      <c r="G18" s="464">
        <v>7</v>
      </c>
      <c r="H18" s="465">
        <f t="shared" si="2"/>
        <v>49</v>
      </c>
      <c r="I18" s="465">
        <v>7759</v>
      </c>
      <c r="J18" s="466">
        <f t="shared" si="1"/>
        <v>0.63152468101559478</v>
      </c>
    </row>
    <row r="19" spans="1:10" ht="15" x14ac:dyDescent="0.25">
      <c r="A19" s="397"/>
      <c r="B19" s="410" t="s">
        <v>109</v>
      </c>
      <c r="C19" s="464">
        <v>14</v>
      </c>
      <c r="D19" s="464">
        <v>3</v>
      </c>
      <c r="E19" s="464">
        <v>6</v>
      </c>
      <c r="F19" s="464">
        <f t="shared" si="0"/>
        <v>9</v>
      </c>
      <c r="G19" s="464">
        <v>9</v>
      </c>
      <c r="H19" s="465">
        <f t="shared" si="2"/>
        <v>32</v>
      </c>
      <c r="I19" s="465">
        <v>5741</v>
      </c>
      <c r="J19" s="466">
        <f t="shared" si="1"/>
        <v>0.55739418219822334</v>
      </c>
    </row>
    <row r="20" spans="1:10" ht="15" x14ac:dyDescent="0.25">
      <c r="A20" s="397"/>
      <c r="B20" s="410" t="s">
        <v>110</v>
      </c>
      <c r="C20" s="464">
        <v>20</v>
      </c>
      <c r="D20" s="464">
        <v>0</v>
      </c>
      <c r="E20" s="464">
        <v>1</v>
      </c>
      <c r="F20" s="464">
        <f t="shared" si="0"/>
        <v>1</v>
      </c>
      <c r="G20" s="464">
        <v>10</v>
      </c>
      <c r="H20" s="465">
        <f t="shared" si="2"/>
        <v>31</v>
      </c>
      <c r="I20" s="465">
        <v>5045</v>
      </c>
      <c r="J20" s="466">
        <f t="shared" si="1"/>
        <v>0.61446977205153619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70</v>
      </c>
      <c r="C22" s="467">
        <v>275</v>
      </c>
      <c r="D22" s="467">
        <v>8</v>
      </c>
      <c r="E22" s="467">
        <v>20</v>
      </c>
      <c r="F22" s="467">
        <f t="shared" si="0"/>
        <v>28</v>
      </c>
      <c r="G22" s="468">
        <v>200</v>
      </c>
      <c r="H22" s="468">
        <f t="shared" si="2"/>
        <v>503</v>
      </c>
      <c r="I22" s="468">
        <v>57191</v>
      </c>
      <c r="J22" s="469">
        <f t="shared" si="1"/>
        <v>0.87950901365599488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87</v>
      </c>
      <c r="C24" s="464">
        <v>34</v>
      </c>
      <c r="D24" s="464">
        <v>1</v>
      </c>
      <c r="E24" s="464">
        <v>5</v>
      </c>
      <c r="F24" s="464">
        <f>F27-F22</f>
        <v>6</v>
      </c>
      <c r="G24" s="464">
        <v>5</v>
      </c>
      <c r="H24" s="465">
        <f>C24+F24+G24</f>
        <v>45</v>
      </c>
      <c r="I24" s="465">
        <v>4307</v>
      </c>
      <c r="J24" s="466">
        <f t="shared" si="1"/>
        <v>1.0448107731599721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56</v>
      </c>
      <c r="C27" s="470">
        <v>309</v>
      </c>
      <c r="D27" s="470">
        <v>9</v>
      </c>
      <c r="E27" s="470">
        <v>25</v>
      </c>
      <c r="F27" s="470">
        <f t="shared" si="0"/>
        <v>34</v>
      </c>
      <c r="G27" s="471">
        <v>205</v>
      </c>
      <c r="H27" s="471">
        <f>C27+F27+G27</f>
        <v>548</v>
      </c>
      <c r="I27" s="471">
        <v>61498</v>
      </c>
      <c r="J27" s="472">
        <f t="shared" si="1"/>
        <v>0.89108588897199903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164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5" t="s">
        <v>275</v>
      </c>
      <c r="C2" s="786"/>
      <c r="D2" s="786"/>
      <c r="E2" s="786"/>
      <c r="F2" s="786"/>
      <c r="G2" s="786"/>
      <c r="H2" s="786"/>
      <c r="I2" s="786"/>
      <c r="J2" s="786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199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269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5" t="s">
        <v>134</v>
      </c>
      <c r="C9" s="775" t="s">
        <v>200</v>
      </c>
      <c r="D9" s="789" t="s">
        <v>201</v>
      </c>
      <c r="E9" s="790"/>
      <c r="F9" s="791"/>
      <c r="G9" s="775" t="s">
        <v>202</v>
      </c>
      <c r="H9" s="775" t="s">
        <v>197</v>
      </c>
      <c r="I9" s="778" t="s">
        <v>138</v>
      </c>
      <c r="J9" s="781" t="s">
        <v>114</v>
      </c>
    </row>
    <row r="10" spans="1:10" x14ac:dyDescent="0.2">
      <c r="A10" s="397"/>
      <c r="B10" s="776"/>
      <c r="C10" s="787"/>
      <c r="D10" s="792"/>
      <c r="E10" s="793"/>
      <c r="F10" s="794"/>
      <c r="G10" s="795"/>
      <c r="H10" s="776"/>
      <c r="I10" s="779"/>
      <c r="J10" s="771"/>
    </row>
    <row r="11" spans="1:10" x14ac:dyDescent="0.2">
      <c r="A11" s="397"/>
      <c r="B11" s="777"/>
      <c r="C11" s="788"/>
      <c r="D11" s="454" t="s">
        <v>139</v>
      </c>
      <c r="E11" s="454" t="s">
        <v>140</v>
      </c>
      <c r="F11" s="454" t="s">
        <v>43</v>
      </c>
      <c r="G11" s="796"/>
      <c r="H11" s="777"/>
      <c r="I11" s="780"/>
      <c r="J11" s="772"/>
    </row>
    <row r="12" spans="1:10" ht="15" x14ac:dyDescent="0.2">
      <c r="A12" s="397"/>
      <c r="B12" s="473">
        <v>42675</v>
      </c>
      <c r="C12" s="500">
        <v>342</v>
      </c>
      <c r="D12" s="500">
        <v>7</v>
      </c>
      <c r="E12" s="500">
        <v>15</v>
      </c>
      <c r="F12" s="500">
        <f t="shared" ref="F12:F35" si="0">D12+E12</f>
        <v>22</v>
      </c>
      <c r="G12" s="500">
        <v>98</v>
      </c>
      <c r="H12" s="501">
        <v>462</v>
      </c>
      <c r="I12" s="474">
        <v>59063</v>
      </c>
      <c r="J12" s="502">
        <f>H12/I12%</f>
        <v>0.78221560029121451</v>
      </c>
    </row>
    <row r="13" spans="1:10" ht="15" x14ac:dyDescent="0.2">
      <c r="A13" s="397"/>
      <c r="B13" s="473">
        <v>42705</v>
      </c>
      <c r="C13" s="500">
        <v>329</v>
      </c>
      <c r="D13" s="500">
        <v>10</v>
      </c>
      <c r="E13" s="500">
        <v>17</v>
      </c>
      <c r="F13" s="500">
        <f t="shared" si="0"/>
        <v>27</v>
      </c>
      <c r="G13" s="500">
        <v>105</v>
      </c>
      <c r="H13" s="501">
        <v>461</v>
      </c>
      <c r="I13" s="474">
        <v>59656</v>
      </c>
      <c r="J13" s="503">
        <f t="shared" ref="J13:J36" si="1">H13/I13%</f>
        <v>0.77276384605069071</v>
      </c>
    </row>
    <row r="14" spans="1:10" ht="15" x14ac:dyDescent="0.2">
      <c r="A14" s="397"/>
      <c r="B14" s="473">
        <v>42736</v>
      </c>
      <c r="C14" s="500">
        <v>296</v>
      </c>
      <c r="D14" s="500">
        <v>5</v>
      </c>
      <c r="E14" s="500">
        <v>22</v>
      </c>
      <c r="F14" s="500">
        <f t="shared" si="0"/>
        <v>27</v>
      </c>
      <c r="G14" s="500">
        <v>106</v>
      </c>
      <c r="H14" s="501">
        <v>429</v>
      </c>
      <c r="I14" s="474">
        <v>59298</v>
      </c>
      <c r="J14" s="503">
        <f t="shared" si="1"/>
        <v>0.72346453506020436</v>
      </c>
    </row>
    <row r="15" spans="1:10" ht="15" x14ac:dyDescent="0.2">
      <c r="A15" s="397"/>
      <c r="B15" s="473">
        <v>42767</v>
      </c>
      <c r="C15" s="500">
        <v>300</v>
      </c>
      <c r="D15" s="500">
        <v>5</v>
      </c>
      <c r="E15" s="500">
        <v>48</v>
      </c>
      <c r="F15" s="500">
        <f t="shared" si="0"/>
        <v>53</v>
      </c>
      <c r="G15" s="500">
        <v>143</v>
      </c>
      <c r="H15" s="501">
        <v>496</v>
      </c>
      <c r="I15" s="474">
        <v>59699</v>
      </c>
      <c r="J15" s="503">
        <f t="shared" si="1"/>
        <v>0.83083468734819677</v>
      </c>
    </row>
    <row r="16" spans="1:10" ht="15" x14ac:dyDescent="0.2">
      <c r="A16" s="397"/>
      <c r="B16" s="473">
        <v>42795</v>
      </c>
      <c r="C16" s="500">
        <v>330</v>
      </c>
      <c r="D16" s="500">
        <v>7</v>
      </c>
      <c r="E16" s="500">
        <v>27</v>
      </c>
      <c r="F16" s="500">
        <f t="shared" si="0"/>
        <v>34</v>
      </c>
      <c r="G16" s="500">
        <v>132</v>
      </c>
      <c r="H16" s="501">
        <v>496</v>
      </c>
      <c r="I16" s="474">
        <v>60280</v>
      </c>
      <c r="J16" s="503">
        <f t="shared" si="1"/>
        <v>0.82282680822826815</v>
      </c>
    </row>
    <row r="17" spans="1:10" ht="15" x14ac:dyDescent="0.2">
      <c r="A17" s="397"/>
      <c r="B17" s="473">
        <v>42826</v>
      </c>
      <c r="C17" s="500">
        <v>305</v>
      </c>
      <c r="D17" s="500">
        <v>4</v>
      </c>
      <c r="E17" s="500">
        <v>19</v>
      </c>
      <c r="F17" s="500">
        <f t="shared" si="0"/>
        <v>23</v>
      </c>
      <c r="G17" s="500">
        <v>136</v>
      </c>
      <c r="H17" s="501">
        <v>464</v>
      </c>
      <c r="I17" s="474">
        <v>61080</v>
      </c>
      <c r="J17" s="503">
        <f t="shared" si="1"/>
        <v>0.75965946299934517</v>
      </c>
    </row>
    <row r="18" spans="1:10" ht="15" x14ac:dyDescent="0.2">
      <c r="A18" s="397"/>
      <c r="B18" s="473">
        <v>42856</v>
      </c>
      <c r="C18" s="500">
        <v>308</v>
      </c>
      <c r="D18" s="500">
        <v>9</v>
      </c>
      <c r="E18" s="500">
        <v>23</v>
      </c>
      <c r="F18" s="500">
        <f t="shared" si="0"/>
        <v>32</v>
      </c>
      <c r="G18" s="500">
        <v>157</v>
      </c>
      <c r="H18" s="501">
        <v>497</v>
      </c>
      <c r="I18" s="474">
        <v>60687</v>
      </c>
      <c r="J18" s="503">
        <f t="shared" si="1"/>
        <v>0.81895628388287445</v>
      </c>
    </row>
    <row r="19" spans="1:10" ht="15" x14ac:dyDescent="0.2">
      <c r="A19" s="397"/>
      <c r="B19" s="473">
        <v>42887</v>
      </c>
      <c r="C19" s="500">
        <v>345</v>
      </c>
      <c r="D19" s="500">
        <v>6</v>
      </c>
      <c r="E19" s="500">
        <v>20</v>
      </c>
      <c r="F19" s="500">
        <f t="shared" si="0"/>
        <v>26</v>
      </c>
      <c r="G19" s="500">
        <v>134</v>
      </c>
      <c r="H19" s="501">
        <v>505</v>
      </c>
      <c r="I19" s="474">
        <v>60829</v>
      </c>
      <c r="J19" s="503">
        <f t="shared" si="1"/>
        <v>0.83019612355948647</v>
      </c>
    </row>
    <row r="20" spans="1:10" ht="15" x14ac:dyDescent="0.2">
      <c r="A20" s="397"/>
      <c r="B20" s="473">
        <v>42917</v>
      </c>
      <c r="C20" s="500">
        <v>355</v>
      </c>
      <c r="D20" s="500">
        <v>5</v>
      </c>
      <c r="E20" s="500">
        <v>23</v>
      </c>
      <c r="F20" s="500">
        <f t="shared" si="0"/>
        <v>28</v>
      </c>
      <c r="G20" s="500">
        <v>158</v>
      </c>
      <c r="H20" s="501">
        <v>541</v>
      </c>
      <c r="I20" s="474">
        <v>61354</v>
      </c>
      <c r="J20" s="503">
        <f t="shared" si="1"/>
        <v>0.88176809987938853</v>
      </c>
    </row>
    <row r="21" spans="1:10" ht="15" x14ac:dyDescent="0.2">
      <c r="A21" s="397"/>
      <c r="B21" s="473">
        <v>42948</v>
      </c>
      <c r="C21" s="500">
        <v>332</v>
      </c>
      <c r="D21" s="500">
        <v>4</v>
      </c>
      <c r="E21" s="500">
        <v>22</v>
      </c>
      <c r="F21" s="500">
        <f t="shared" si="0"/>
        <v>26</v>
      </c>
      <c r="G21" s="500">
        <v>145</v>
      </c>
      <c r="H21" s="501">
        <v>503</v>
      </c>
      <c r="I21" s="474">
        <v>60988</v>
      </c>
      <c r="J21" s="503">
        <f t="shared" si="1"/>
        <v>0.82475241031022495</v>
      </c>
    </row>
    <row r="22" spans="1:10" ht="15" x14ac:dyDescent="0.2">
      <c r="A22" s="397"/>
      <c r="B22" s="473">
        <v>42979</v>
      </c>
      <c r="C22" s="500">
        <v>338</v>
      </c>
      <c r="D22" s="500">
        <v>6</v>
      </c>
      <c r="E22" s="500">
        <v>32</v>
      </c>
      <c r="F22" s="500">
        <f t="shared" si="0"/>
        <v>38</v>
      </c>
      <c r="G22" s="500">
        <v>106</v>
      </c>
      <c r="H22" s="501">
        <v>482</v>
      </c>
      <c r="I22" s="474">
        <v>59793</v>
      </c>
      <c r="J22" s="503">
        <f t="shared" si="1"/>
        <v>0.80611442811031397</v>
      </c>
    </row>
    <row r="23" spans="1:10" ht="15" x14ac:dyDescent="0.2">
      <c r="A23" s="397"/>
      <c r="B23" s="473">
        <v>43009</v>
      </c>
      <c r="C23" s="500">
        <v>343</v>
      </c>
      <c r="D23" s="500">
        <v>7</v>
      </c>
      <c r="E23" s="500">
        <v>36</v>
      </c>
      <c r="F23" s="500">
        <f t="shared" si="0"/>
        <v>43</v>
      </c>
      <c r="G23" s="500">
        <v>152</v>
      </c>
      <c r="H23" s="501">
        <v>538</v>
      </c>
      <c r="I23" s="474">
        <v>59244</v>
      </c>
      <c r="J23" s="503">
        <f t="shared" si="1"/>
        <v>0.90810883802579156</v>
      </c>
    </row>
    <row r="24" spans="1:10" ht="15" x14ac:dyDescent="0.2">
      <c r="A24" s="397"/>
      <c r="B24" s="473">
        <v>43040</v>
      </c>
      <c r="C24" s="500">
        <v>337</v>
      </c>
      <c r="D24" s="500">
        <v>3</v>
      </c>
      <c r="E24" s="500">
        <v>25</v>
      </c>
      <c r="F24" s="500">
        <f t="shared" si="0"/>
        <v>28</v>
      </c>
      <c r="G24" s="500">
        <v>120</v>
      </c>
      <c r="H24" s="501">
        <v>485</v>
      </c>
      <c r="I24" s="474">
        <v>59697</v>
      </c>
      <c r="J24" s="503">
        <f t="shared" si="1"/>
        <v>0.81243613581922036</v>
      </c>
    </row>
    <row r="25" spans="1:10" ht="15" x14ac:dyDescent="0.2">
      <c r="A25" s="397"/>
      <c r="B25" s="473">
        <v>43070</v>
      </c>
      <c r="C25" s="500">
        <v>332</v>
      </c>
      <c r="D25" s="500">
        <v>7</v>
      </c>
      <c r="E25" s="500">
        <v>20</v>
      </c>
      <c r="F25" s="500">
        <f t="shared" si="0"/>
        <v>27</v>
      </c>
      <c r="G25" s="500">
        <v>112</v>
      </c>
      <c r="H25" s="501">
        <v>471</v>
      </c>
      <c r="I25" s="474">
        <v>60415</v>
      </c>
      <c r="J25" s="503">
        <f t="shared" si="1"/>
        <v>0.77960771331622947</v>
      </c>
    </row>
    <row r="26" spans="1:10" ht="15" x14ac:dyDescent="0.2">
      <c r="A26" s="397"/>
      <c r="B26" s="473">
        <v>43101</v>
      </c>
      <c r="C26" s="500">
        <v>334</v>
      </c>
      <c r="D26" s="500">
        <v>13</v>
      </c>
      <c r="E26" s="500">
        <v>25</v>
      </c>
      <c r="F26" s="500">
        <f t="shared" si="0"/>
        <v>38</v>
      </c>
      <c r="G26" s="500">
        <v>130</v>
      </c>
      <c r="H26" s="501">
        <v>502</v>
      </c>
      <c r="I26" s="474">
        <v>59970</v>
      </c>
      <c r="J26" s="503">
        <f t="shared" si="1"/>
        <v>0.83708520927130226</v>
      </c>
    </row>
    <row r="27" spans="1:10" ht="15" x14ac:dyDescent="0.2">
      <c r="A27" s="397"/>
      <c r="B27" s="473">
        <v>43132</v>
      </c>
      <c r="C27" s="500">
        <v>306</v>
      </c>
      <c r="D27" s="500">
        <v>6</v>
      </c>
      <c r="E27" s="500">
        <v>23</v>
      </c>
      <c r="F27" s="500">
        <f t="shared" si="0"/>
        <v>29</v>
      </c>
      <c r="G27" s="500">
        <v>128</v>
      </c>
      <c r="H27" s="501">
        <v>463</v>
      </c>
      <c r="I27" s="474">
        <v>60352</v>
      </c>
      <c r="J27" s="503">
        <f t="shared" si="1"/>
        <v>0.76716595970307533</v>
      </c>
    </row>
    <row r="28" spans="1:10" ht="15" x14ac:dyDescent="0.2">
      <c r="A28" s="397"/>
      <c r="B28" s="473">
        <v>43160</v>
      </c>
      <c r="C28" s="500">
        <v>304</v>
      </c>
      <c r="D28" s="500">
        <v>3</v>
      </c>
      <c r="E28" s="500">
        <v>9</v>
      </c>
      <c r="F28" s="500">
        <f t="shared" si="0"/>
        <v>12</v>
      </c>
      <c r="G28" s="500">
        <v>115</v>
      </c>
      <c r="H28" s="501">
        <v>431</v>
      </c>
      <c r="I28" s="474">
        <v>60589</v>
      </c>
      <c r="J28" s="503">
        <f t="shared" si="1"/>
        <v>0.71135024509399403</v>
      </c>
    </row>
    <row r="29" spans="1:10" ht="15" x14ac:dyDescent="0.2">
      <c r="A29" s="397"/>
      <c r="B29" s="473">
        <v>43191</v>
      </c>
      <c r="C29" s="500">
        <v>312</v>
      </c>
      <c r="D29" s="500">
        <v>3</v>
      </c>
      <c r="E29" s="500">
        <v>11</v>
      </c>
      <c r="F29" s="500">
        <f t="shared" si="0"/>
        <v>14</v>
      </c>
      <c r="G29" s="500">
        <v>110</v>
      </c>
      <c r="H29" s="501">
        <v>436</v>
      </c>
      <c r="I29" s="474">
        <v>61234</v>
      </c>
      <c r="J29" s="503">
        <f t="shared" si="1"/>
        <v>0.71202273246888981</v>
      </c>
    </row>
    <row r="30" spans="1:10" ht="15" x14ac:dyDescent="0.2">
      <c r="A30" s="397"/>
      <c r="B30" s="473">
        <v>43221</v>
      </c>
      <c r="C30" s="500">
        <v>312</v>
      </c>
      <c r="D30" s="500">
        <v>6</v>
      </c>
      <c r="E30" s="500">
        <v>17</v>
      </c>
      <c r="F30" s="500">
        <f t="shared" si="0"/>
        <v>23</v>
      </c>
      <c r="G30" s="500">
        <v>113</v>
      </c>
      <c r="H30" s="501">
        <v>448</v>
      </c>
      <c r="I30" s="474">
        <v>61724</v>
      </c>
      <c r="J30" s="503">
        <f t="shared" si="1"/>
        <v>0.72581167779145872</v>
      </c>
    </row>
    <row r="31" spans="1:10" ht="15" x14ac:dyDescent="0.2">
      <c r="A31" s="397"/>
      <c r="B31" s="473">
        <v>43252</v>
      </c>
      <c r="C31" s="500">
        <v>309</v>
      </c>
      <c r="D31" s="500">
        <v>7</v>
      </c>
      <c r="E31" s="500">
        <v>19</v>
      </c>
      <c r="F31" s="500">
        <f t="shared" si="0"/>
        <v>26</v>
      </c>
      <c r="G31" s="500">
        <v>138</v>
      </c>
      <c r="H31" s="501">
        <v>473</v>
      </c>
      <c r="I31" s="474">
        <v>61829</v>
      </c>
      <c r="J31" s="503">
        <f t="shared" si="1"/>
        <v>0.76501318151676401</v>
      </c>
    </row>
    <row r="32" spans="1:10" ht="15" x14ac:dyDescent="0.2">
      <c r="A32" s="397"/>
      <c r="B32" s="473">
        <v>43282</v>
      </c>
      <c r="C32" s="500">
        <v>330</v>
      </c>
      <c r="D32" s="500">
        <v>10</v>
      </c>
      <c r="E32" s="500">
        <v>23</v>
      </c>
      <c r="F32" s="500">
        <f t="shared" si="0"/>
        <v>33</v>
      </c>
      <c r="G32" s="500">
        <v>171</v>
      </c>
      <c r="H32" s="501">
        <v>534</v>
      </c>
      <c r="I32" s="474">
        <v>61936</v>
      </c>
      <c r="J32" s="503">
        <f t="shared" si="1"/>
        <v>0.86218031516404026</v>
      </c>
    </row>
    <row r="33" spans="1:10" ht="15" x14ac:dyDescent="0.2">
      <c r="A33" s="397"/>
      <c r="B33" s="473">
        <v>43313</v>
      </c>
      <c r="C33" s="500">
        <v>303</v>
      </c>
      <c r="D33" s="500">
        <v>7</v>
      </c>
      <c r="E33" s="500">
        <v>19</v>
      </c>
      <c r="F33" s="500">
        <f t="shared" si="0"/>
        <v>26</v>
      </c>
      <c r="G33" s="500">
        <v>138</v>
      </c>
      <c r="H33" s="501">
        <v>467</v>
      </c>
      <c r="I33" s="474">
        <v>62172</v>
      </c>
      <c r="J33" s="503">
        <f t="shared" si="1"/>
        <v>0.75114199318020969</v>
      </c>
    </row>
    <row r="34" spans="1:10" ht="15" x14ac:dyDescent="0.2">
      <c r="A34" s="397"/>
      <c r="B34" s="473">
        <v>43344</v>
      </c>
      <c r="C34" s="500">
        <v>261</v>
      </c>
      <c r="D34" s="500">
        <v>5</v>
      </c>
      <c r="E34" s="500">
        <v>15</v>
      </c>
      <c r="F34" s="500">
        <f t="shared" si="0"/>
        <v>20</v>
      </c>
      <c r="G34" s="500">
        <v>104</v>
      </c>
      <c r="H34" s="501">
        <v>385</v>
      </c>
      <c r="I34" s="474">
        <v>61034</v>
      </c>
      <c r="J34" s="503">
        <f t="shared" si="1"/>
        <v>0.63079594979847298</v>
      </c>
    </row>
    <row r="35" spans="1:10" ht="15" x14ac:dyDescent="0.2">
      <c r="A35" s="397"/>
      <c r="B35" s="473">
        <v>43374</v>
      </c>
      <c r="C35" s="500">
        <v>283</v>
      </c>
      <c r="D35" s="500">
        <v>19</v>
      </c>
      <c r="E35" s="500">
        <v>40</v>
      </c>
      <c r="F35" s="500">
        <f t="shared" si="0"/>
        <v>59</v>
      </c>
      <c r="G35" s="500">
        <v>117</v>
      </c>
      <c r="H35" s="501">
        <v>459</v>
      </c>
      <c r="I35" s="474">
        <v>60969</v>
      </c>
      <c r="J35" s="503">
        <f t="shared" si="1"/>
        <v>0.75284160803031042</v>
      </c>
    </row>
    <row r="36" spans="1:10" ht="15" x14ac:dyDescent="0.2">
      <c r="A36" s="397"/>
      <c r="B36" s="475">
        <v>43405</v>
      </c>
      <c r="C36" s="505">
        <v>309</v>
      </c>
      <c r="D36" s="522">
        <v>9</v>
      </c>
      <c r="E36" s="505">
        <v>25</v>
      </c>
      <c r="F36" s="505">
        <f>D36+E36</f>
        <v>34</v>
      </c>
      <c r="G36" s="505">
        <v>205</v>
      </c>
      <c r="H36" s="506">
        <v>548</v>
      </c>
      <c r="I36" s="507">
        <v>61498</v>
      </c>
      <c r="J36" s="504">
        <f t="shared" si="1"/>
        <v>0.89108588897199903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novembre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65694</v>
      </c>
      <c r="D12" s="57">
        <v>10712</v>
      </c>
      <c r="E12" s="58">
        <f>C12+D12</f>
        <v>76406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5014</v>
      </c>
      <c r="D14" s="64">
        <v>632</v>
      </c>
      <c r="E14" s="62">
        <f>C14+D14</f>
        <v>5646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70708</v>
      </c>
      <c r="D16" s="68">
        <f>SUM(D12:D14)</f>
        <v>11344</v>
      </c>
      <c r="E16" s="69">
        <f>C16+D16</f>
        <v>82052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238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5" t="s">
        <v>203</v>
      </c>
      <c r="C2" s="786"/>
      <c r="D2" s="786"/>
      <c r="E2" s="786"/>
      <c r="F2" s="786"/>
      <c r="G2" s="786"/>
      <c r="H2" s="786"/>
      <c r="I2" s="78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802" t="s">
        <v>205</v>
      </c>
      <c r="C8" s="803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">
      <c r="B9" s="804"/>
      <c r="C9" s="805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">
      <c r="B10" s="414" t="s">
        <v>308</v>
      </c>
      <c r="C10" s="414" t="s">
        <v>318</v>
      </c>
      <c r="D10" s="456">
        <v>10</v>
      </c>
      <c r="E10" s="456">
        <v>9</v>
      </c>
      <c r="F10" s="458">
        <v>0</v>
      </c>
      <c r="G10" s="436">
        <f t="shared" ref="G10:G41" si="0">+E10+F10</f>
        <v>9</v>
      </c>
      <c r="H10" s="415">
        <f t="shared" ref="H10" si="1">IF(D10=0,"-",G10/D10)</f>
        <v>0.9</v>
      </c>
      <c r="I10" s="393"/>
      <c r="J10" s="457">
        <v>9</v>
      </c>
    </row>
    <row r="11" spans="1:10" x14ac:dyDescent="0.2">
      <c r="B11" s="414" t="s">
        <v>308</v>
      </c>
      <c r="C11" s="414" t="s">
        <v>319</v>
      </c>
      <c r="D11" s="456">
        <v>17</v>
      </c>
      <c r="E11" s="456">
        <v>4</v>
      </c>
      <c r="F11" s="458">
        <v>0</v>
      </c>
      <c r="G11" s="436">
        <f t="shared" si="0"/>
        <v>4</v>
      </c>
      <c r="H11" s="415">
        <f t="shared" ref="H11:H74" si="2">IF(D11=0,"-",G11/D11)</f>
        <v>0.23529411764705882</v>
      </c>
      <c r="I11" s="393"/>
      <c r="J11" s="458">
        <v>4</v>
      </c>
    </row>
    <row r="12" spans="1:10" x14ac:dyDescent="0.2">
      <c r="B12" s="414" t="s">
        <v>308</v>
      </c>
      <c r="C12" s="414" t="s">
        <v>320</v>
      </c>
      <c r="D12" s="456">
        <v>5</v>
      </c>
      <c r="E12" s="456">
        <v>2</v>
      </c>
      <c r="F12" s="458">
        <v>0</v>
      </c>
      <c r="G12" s="436">
        <f t="shared" si="0"/>
        <v>2</v>
      </c>
      <c r="H12" s="415">
        <f t="shared" si="2"/>
        <v>0.4</v>
      </c>
      <c r="I12" s="393"/>
      <c r="J12" s="458">
        <v>2</v>
      </c>
    </row>
    <row r="13" spans="1:10" x14ac:dyDescent="0.2">
      <c r="B13" s="414" t="s">
        <v>308</v>
      </c>
      <c r="C13" s="414" t="s">
        <v>321</v>
      </c>
      <c r="D13" s="456">
        <v>6</v>
      </c>
      <c r="E13" s="456">
        <v>2</v>
      </c>
      <c r="F13" s="458">
        <v>0</v>
      </c>
      <c r="G13" s="436">
        <f t="shared" si="0"/>
        <v>2</v>
      </c>
      <c r="H13" s="415">
        <f t="shared" si="2"/>
        <v>0.33333333333333331</v>
      </c>
      <c r="I13" s="393"/>
      <c r="J13" s="458">
        <v>2</v>
      </c>
    </row>
    <row r="14" spans="1:10" x14ac:dyDescent="0.2">
      <c r="B14" s="414" t="s">
        <v>308</v>
      </c>
      <c r="C14" s="414" t="s">
        <v>322</v>
      </c>
      <c r="D14" s="456">
        <v>5</v>
      </c>
      <c r="E14" s="456">
        <v>4</v>
      </c>
      <c r="F14" s="458">
        <v>0</v>
      </c>
      <c r="G14" s="436">
        <f t="shared" si="0"/>
        <v>4</v>
      </c>
      <c r="H14" s="415">
        <f t="shared" si="2"/>
        <v>0.8</v>
      </c>
      <c r="I14" s="393"/>
      <c r="J14" s="458">
        <v>4</v>
      </c>
    </row>
    <row r="15" spans="1:10" x14ac:dyDescent="0.2">
      <c r="B15" s="414" t="s">
        <v>308</v>
      </c>
      <c r="C15" s="414" t="s">
        <v>323</v>
      </c>
      <c r="D15" s="456">
        <v>3</v>
      </c>
      <c r="E15" s="456">
        <v>4</v>
      </c>
      <c r="F15" s="458">
        <v>0</v>
      </c>
      <c r="G15" s="436">
        <f t="shared" si="0"/>
        <v>4</v>
      </c>
      <c r="H15" s="415">
        <f t="shared" si="2"/>
        <v>1.3333333333333333</v>
      </c>
      <c r="I15" s="393"/>
      <c r="J15" s="458">
        <v>4</v>
      </c>
    </row>
    <row r="16" spans="1:10" x14ac:dyDescent="0.2">
      <c r="B16" s="414" t="s">
        <v>308</v>
      </c>
      <c r="C16" s="414" t="s">
        <v>324</v>
      </c>
      <c r="D16" s="456">
        <v>11</v>
      </c>
      <c r="E16" s="456">
        <v>1</v>
      </c>
      <c r="F16" s="458">
        <v>1</v>
      </c>
      <c r="G16" s="436">
        <f t="shared" si="0"/>
        <v>2</v>
      </c>
      <c r="H16" s="415">
        <f t="shared" si="2"/>
        <v>0.18181818181818182</v>
      </c>
      <c r="I16" s="393"/>
      <c r="J16" s="458">
        <v>1</v>
      </c>
    </row>
    <row r="17" spans="2:10" x14ac:dyDescent="0.2">
      <c r="B17" s="414" t="s">
        <v>308</v>
      </c>
      <c r="C17" s="414" t="s">
        <v>325</v>
      </c>
      <c r="D17" s="456">
        <v>18</v>
      </c>
      <c r="E17" s="456">
        <v>1</v>
      </c>
      <c r="F17" s="458">
        <v>1</v>
      </c>
      <c r="G17" s="436">
        <f t="shared" si="0"/>
        <v>2</v>
      </c>
      <c r="H17" s="415">
        <f t="shared" si="2"/>
        <v>0.1111111111111111</v>
      </c>
      <c r="I17" s="393"/>
      <c r="J17" s="458">
        <v>1</v>
      </c>
    </row>
    <row r="18" spans="2:10" x14ac:dyDescent="0.2">
      <c r="B18" s="414" t="s">
        <v>308</v>
      </c>
      <c r="C18" s="414" t="s">
        <v>326</v>
      </c>
      <c r="D18" s="456">
        <v>2</v>
      </c>
      <c r="E18" s="456">
        <v>1</v>
      </c>
      <c r="F18" s="458">
        <v>2</v>
      </c>
      <c r="G18" s="436">
        <f t="shared" si="0"/>
        <v>3</v>
      </c>
      <c r="H18" s="415">
        <f t="shared" si="2"/>
        <v>1.5</v>
      </c>
      <c r="I18" s="393"/>
      <c r="J18" s="458">
        <v>1</v>
      </c>
    </row>
    <row r="19" spans="2:10" x14ac:dyDescent="0.2">
      <c r="B19" s="414" t="s">
        <v>308</v>
      </c>
      <c r="C19" s="414" t="s">
        <v>327</v>
      </c>
      <c r="D19" s="456">
        <v>2</v>
      </c>
      <c r="E19" s="456">
        <v>1</v>
      </c>
      <c r="F19" s="458">
        <v>0</v>
      </c>
      <c r="G19" s="436">
        <f t="shared" si="0"/>
        <v>1</v>
      </c>
      <c r="H19" s="415">
        <f t="shared" si="2"/>
        <v>0.5</v>
      </c>
      <c r="I19" s="393"/>
      <c r="J19" s="458">
        <v>1</v>
      </c>
    </row>
    <row r="20" spans="2:10" x14ac:dyDescent="0.2">
      <c r="B20" s="414" t="s">
        <v>313</v>
      </c>
      <c r="C20" s="414" t="s">
        <v>337</v>
      </c>
      <c r="D20" s="456">
        <v>12</v>
      </c>
      <c r="E20" s="456">
        <v>0</v>
      </c>
      <c r="F20" s="458">
        <v>7</v>
      </c>
      <c r="G20" s="436">
        <f t="shared" si="0"/>
        <v>7</v>
      </c>
      <c r="H20" s="415">
        <f t="shared" si="2"/>
        <v>0.58333333333333337</v>
      </c>
      <c r="I20" s="393"/>
      <c r="J20" s="458">
        <v>0</v>
      </c>
    </row>
    <row r="21" spans="2:10" x14ac:dyDescent="0.2">
      <c r="B21" s="414" t="s">
        <v>308</v>
      </c>
      <c r="C21" s="414" t="s">
        <v>328</v>
      </c>
      <c r="D21" s="456">
        <v>3</v>
      </c>
      <c r="E21" s="456">
        <v>1</v>
      </c>
      <c r="F21" s="458">
        <v>0</v>
      </c>
      <c r="G21" s="436">
        <f t="shared" si="0"/>
        <v>1</v>
      </c>
      <c r="H21" s="415">
        <f t="shared" si="2"/>
        <v>0.33333333333333331</v>
      </c>
      <c r="I21" s="393"/>
      <c r="J21" s="458">
        <v>1</v>
      </c>
    </row>
    <row r="22" spans="2:10" x14ac:dyDescent="0.2">
      <c r="B22" s="414" t="s">
        <v>541</v>
      </c>
      <c r="C22" s="414" t="s">
        <v>677</v>
      </c>
      <c r="D22" s="456">
        <v>61</v>
      </c>
      <c r="E22" s="456">
        <v>31</v>
      </c>
      <c r="F22" s="458">
        <v>11</v>
      </c>
      <c r="G22" s="436">
        <f t="shared" si="0"/>
        <v>42</v>
      </c>
      <c r="H22" s="415">
        <f t="shared" si="2"/>
        <v>0.68852459016393441</v>
      </c>
      <c r="I22" s="393"/>
      <c r="J22" s="458">
        <v>31</v>
      </c>
    </row>
    <row r="23" spans="2:10" x14ac:dyDescent="0.2">
      <c r="B23" s="414" t="s">
        <v>541</v>
      </c>
      <c r="C23" s="414" t="s">
        <v>678</v>
      </c>
      <c r="D23" s="456">
        <v>19</v>
      </c>
      <c r="E23" s="456">
        <v>8</v>
      </c>
      <c r="F23" s="458">
        <v>0</v>
      </c>
      <c r="G23" s="436">
        <f t="shared" si="0"/>
        <v>8</v>
      </c>
      <c r="H23" s="415">
        <f t="shared" si="2"/>
        <v>0.42105263157894735</v>
      </c>
      <c r="I23" s="393"/>
      <c r="J23" s="458">
        <v>8</v>
      </c>
    </row>
    <row r="24" spans="2:10" x14ac:dyDescent="0.2">
      <c r="B24" s="414" t="s">
        <v>541</v>
      </c>
      <c r="C24" s="414" t="s">
        <v>679</v>
      </c>
      <c r="D24" s="456">
        <v>28</v>
      </c>
      <c r="E24" s="456">
        <v>11</v>
      </c>
      <c r="F24" s="458">
        <v>0</v>
      </c>
      <c r="G24" s="436">
        <f t="shared" si="0"/>
        <v>11</v>
      </c>
      <c r="H24" s="415">
        <f t="shared" si="2"/>
        <v>0.39285714285714285</v>
      </c>
      <c r="I24" s="393"/>
      <c r="J24" s="458">
        <v>11</v>
      </c>
    </row>
    <row r="25" spans="2:10" ht="13.5" x14ac:dyDescent="0.2">
      <c r="B25" s="434" t="s">
        <v>542</v>
      </c>
      <c r="C25" s="434"/>
      <c r="D25" s="459">
        <v>202</v>
      </c>
      <c r="E25" s="459">
        <v>80</v>
      </c>
      <c r="F25" s="460">
        <v>22</v>
      </c>
      <c r="G25" s="437">
        <f t="shared" si="0"/>
        <v>102</v>
      </c>
      <c r="H25" s="438">
        <f t="shared" si="2"/>
        <v>0.50495049504950495</v>
      </c>
      <c r="I25" s="439"/>
      <c r="J25" s="460">
        <v>80</v>
      </c>
    </row>
    <row r="26" spans="2:10" x14ac:dyDescent="0.2">
      <c r="B26" s="435" t="s">
        <v>308</v>
      </c>
      <c r="C26" s="435" t="s">
        <v>340</v>
      </c>
      <c r="D26" s="461">
        <v>4</v>
      </c>
      <c r="E26" s="461">
        <v>0</v>
      </c>
      <c r="F26" s="462">
        <v>0</v>
      </c>
      <c r="G26" s="440">
        <f t="shared" si="0"/>
        <v>0</v>
      </c>
      <c r="H26" s="441">
        <f t="shared" si="2"/>
        <v>0</v>
      </c>
      <c r="I26" s="442"/>
      <c r="J26" s="462">
        <v>0</v>
      </c>
    </row>
    <row r="27" spans="2:10" x14ac:dyDescent="0.2">
      <c r="B27" s="414" t="s">
        <v>308</v>
      </c>
      <c r="C27" s="414" t="s">
        <v>341</v>
      </c>
      <c r="D27" s="456">
        <v>10</v>
      </c>
      <c r="E27" s="456">
        <v>8</v>
      </c>
      <c r="F27" s="458">
        <v>0</v>
      </c>
      <c r="G27" s="436">
        <f t="shared" si="0"/>
        <v>8</v>
      </c>
      <c r="H27" s="415">
        <f t="shared" si="2"/>
        <v>0.8</v>
      </c>
      <c r="I27" s="393"/>
      <c r="J27" s="458">
        <v>8</v>
      </c>
    </row>
    <row r="28" spans="2:10" x14ac:dyDescent="0.2">
      <c r="B28" s="414" t="s">
        <v>308</v>
      </c>
      <c r="C28" s="414" t="s">
        <v>343</v>
      </c>
      <c r="D28" s="456">
        <v>9</v>
      </c>
      <c r="E28" s="456">
        <v>4</v>
      </c>
      <c r="F28" s="458">
        <v>0</v>
      </c>
      <c r="G28" s="436">
        <f t="shared" si="0"/>
        <v>4</v>
      </c>
      <c r="H28" s="415">
        <f t="shared" si="2"/>
        <v>0.44444444444444442</v>
      </c>
      <c r="I28" s="393"/>
      <c r="J28" s="458">
        <v>4</v>
      </c>
    </row>
    <row r="29" spans="2:10" x14ac:dyDescent="0.2">
      <c r="B29" s="414" t="s">
        <v>308</v>
      </c>
      <c r="C29" s="414" t="s">
        <v>344</v>
      </c>
      <c r="D29" s="456">
        <v>9</v>
      </c>
      <c r="E29" s="456">
        <v>1</v>
      </c>
      <c r="F29" s="458">
        <v>1</v>
      </c>
      <c r="G29" s="436">
        <f t="shared" si="0"/>
        <v>2</v>
      </c>
      <c r="H29" s="415">
        <f t="shared" si="2"/>
        <v>0.22222222222222221</v>
      </c>
      <c r="I29" s="393"/>
      <c r="J29" s="458">
        <v>1</v>
      </c>
    </row>
    <row r="30" spans="2:10" x14ac:dyDescent="0.2">
      <c r="B30" s="414" t="s">
        <v>541</v>
      </c>
      <c r="C30" s="414" t="s">
        <v>680</v>
      </c>
      <c r="D30" s="456">
        <v>10</v>
      </c>
      <c r="E30" s="456">
        <v>5</v>
      </c>
      <c r="F30" s="458">
        <v>2</v>
      </c>
      <c r="G30" s="436">
        <f t="shared" si="0"/>
        <v>7</v>
      </c>
      <c r="H30" s="415">
        <f t="shared" si="2"/>
        <v>0.7</v>
      </c>
      <c r="I30" s="393"/>
      <c r="J30" s="458">
        <v>5</v>
      </c>
    </row>
    <row r="31" spans="2:10" x14ac:dyDescent="0.2">
      <c r="B31" s="414" t="s">
        <v>308</v>
      </c>
      <c r="C31" s="414" t="s">
        <v>103</v>
      </c>
      <c r="D31" s="456">
        <v>11</v>
      </c>
      <c r="E31" s="456">
        <v>5</v>
      </c>
      <c r="F31" s="458">
        <v>3</v>
      </c>
      <c r="G31" s="436">
        <f t="shared" si="0"/>
        <v>8</v>
      </c>
      <c r="H31" s="415">
        <f t="shared" si="2"/>
        <v>0.72727272727272729</v>
      </c>
      <c r="I31" s="393"/>
      <c r="J31" s="458">
        <v>5</v>
      </c>
    </row>
    <row r="32" spans="2:10" x14ac:dyDescent="0.2">
      <c r="B32" s="414" t="s">
        <v>308</v>
      </c>
      <c r="C32" s="414" t="s">
        <v>345</v>
      </c>
      <c r="D32" s="456">
        <v>9</v>
      </c>
      <c r="E32" s="456">
        <v>3</v>
      </c>
      <c r="F32" s="458">
        <v>3</v>
      </c>
      <c r="G32" s="436">
        <f t="shared" si="0"/>
        <v>6</v>
      </c>
      <c r="H32" s="415">
        <f t="shared" si="2"/>
        <v>0.66666666666666663</v>
      </c>
      <c r="I32" s="393"/>
      <c r="J32" s="458">
        <v>3</v>
      </c>
    </row>
    <row r="33" spans="2:11" x14ac:dyDescent="0.2">
      <c r="B33" s="414" t="s">
        <v>308</v>
      </c>
      <c r="C33" s="414" t="s">
        <v>346</v>
      </c>
      <c r="D33" s="456">
        <v>9</v>
      </c>
      <c r="E33" s="456">
        <v>5</v>
      </c>
      <c r="F33" s="458">
        <v>0</v>
      </c>
      <c r="G33" s="436">
        <f t="shared" si="0"/>
        <v>5</v>
      </c>
      <c r="H33" s="415">
        <f t="shared" si="2"/>
        <v>0.55555555555555558</v>
      </c>
      <c r="I33" s="393"/>
      <c r="J33" s="458">
        <v>5</v>
      </c>
    </row>
    <row r="34" spans="2:11" x14ac:dyDescent="0.2">
      <c r="B34" s="414" t="s">
        <v>308</v>
      </c>
      <c r="C34" s="414" t="s">
        <v>347</v>
      </c>
      <c r="D34" s="456">
        <v>6</v>
      </c>
      <c r="E34" s="456">
        <v>2</v>
      </c>
      <c r="F34" s="458">
        <v>0</v>
      </c>
      <c r="G34" s="436">
        <f t="shared" si="0"/>
        <v>2</v>
      </c>
      <c r="H34" s="415">
        <f t="shared" si="2"/>
        <v>0.33333333333333331</v>
      </c>
      <c r="I34" s="393"/>
      <c r="J34" s="458">
        <v>2</v>
      </c>
    </row>
    <row r="35" spans="2:11" x14ac:dyDescent="0.2">
      <c r="B35" s="414" t="s">
        <v>308</v>
      </c>
      <c r="C35" s="414" t="s">
        <v>348</v>
      </c>
      <c r="D35" s="456">
        <v>16</v>
      </c>
      <c r="E35" s="456">
        <v>12</v>
      </c>
      <c r="F35" s="458">
        <v>0</v>
      </c>
      <c r="G35" s="436">
        <f t="shared" si="0"/>
        <v>12</v>
      </c>
      <c r="H35" s="415">
        <f t="shared" si="2"/>
        <v>0.75</v>
      </c>
      <c r="I35" s="393"/>
      <c r="J35" s="458">
        <v>12</v>
      </c>
    </row>
    <row r="36" spans="2:11" x14ac:dyDescent="0.2">
      <c r="B36" s="414" t="s">
        <v>541</v>
      </c>
      <c r="C36" s="414" t="s">
        <v>681</v>
      </c>
      <c r="D36" s="456">
        <v>10</v>
      </c>
      <c r="E36" s="456">
        <v>0</v>
      </c>
      <c r="F36" s="458">
        <v>5</v>
      </c>
      <c r="G36" s="436">
        <f t="shared" si="0"/>
        <v>5</v>
      </c>
      <c r="H36" s="415">
        <f t="shared" si="2"/>
        <v>0.5</v>
      </c>
      <c r="I36" s="393"/>
      <c r="J36" s="458">
        <v>0</v>
      </c>
    </row>
    <row r="37" spans="2:11" x14ac:dyDescent="0.2">
      <c r="B37" s="414" t="s">
        <v>308</v>
      </c>
      <c r="C37" s="414" t="s">
        <v>349</v>
      </c>
      <c r="D37" s="456">
        <v>7</v>
      </c>
      <c r="E37" s="456">
        <v>5</v>
      </c>
      <c r="F37" s="458">
        <v>0</v>
      </c>
      <c r="G37" s="436">
        <f t="shared" si="0"/>
        <v>5</v>
      </c>
      <c r="H37" s="415">
        <f t="shared" si="2"/>
        <v>0.7142857142857143</v>
      </c>
      <c r="I37" s="393"/>
      <c r="J37" s="458">
        <v>5</v>
      </c>
    </row>
    <row r="38" spans="2:11" x14ac:dyDescent="0.2">
      <c r="B38" s="414" t="s">
        <v>541</v>
      </c>
      <c r="C38" s="414" t="s">
        <v>682</v>
      </c>
      <c r="D38" s="456">
        <v>58</v>
      </c>
      <c r="E38" s="456">
        <v>18</v>
      </c>
      <c r="F38" s="458">
        <v>0</v>
      </c>
      <c r="G38" s="436">
        <f t="shared" si="0"/>
        <v>18</v>
      </c>
      <c r="H38" s="415">
        <f t="shared" si="2"/>
        <v>0.31034482758620691</v>
      </c>
      <c r="I38" s="393"/>
      <c r="J38" s="458">
        <v>18</v>
      </c>
    </row>
    <row r="39" spans="2:11" x14ac:dyDescent="0.2">
      <c r="B39" s="414" t="s">
        <v>339</v>
      </c>
      <c r="C39" s="414" t="s">
        <v>342</v>
      </c>
      <c r="D39" s="456">
        <v>23</v>
      </c>
      <c r="E39" s="456">
        <v>12</v>
      </c>
      <c r="F39" s="458">
        <v>0</v>
      </c>
      <c r="G39" s="436">
        <f t="shared" si="0"/>
        <v>12</v>
      </c>
      <c r="H39" s="415">
        <f t="shared" si="2"/>
        <v>0.52173913043478259</v>
      </c>
      <c r="I39" s="393"/>
      <c r="J39" s="458">
        <v>12</v>
      </c>
    </row>
    <row r="40" spans="2:11" x14ac:dyDescent="0.2">
      <c r="B40" s="414" t="s">
        <v>339</v>
      </c>
      <c r="C40" s="414" t="s">
        <v>356</v>
      </c>
      <c r="D40" s="456">
        <v>20</v>
      </c>
      <c r="E40" s="456">
        <v>10</v>
      </c>
      <c r="F40" s="458">
        <v>1</v>
      </c>
      <c r="G40" s="436">
        <f t="shared" si="0"/>
        <v>11</v>
      </c>
      <c r="H40" s="415">
        <f t="shared" si="2"/>
        <v>0.55000000000000004</v>
      </c>
      <c r="I40" s="393"/>
      <c r="J40" s="458">
        <v>10</v>
      </c>
    </row>
    <row r="41" spans="2:11" ht="13.5" x14ac:dyDescent="0.2">
      <c r="B41" s="434" t="s">
        <v>543</v>
      </c>
      <c r="C41" s="434"/>
      <c r="D41" s="459">
        <v>211</v>
      </c>
      <c r="E41" s="459">
        <v>90</v>
      </c>
      <c r="F41" s="460">
        <v>15</v>
      </c>
      <c r="G41" s="437">
        <f t="shared" si="0"/>
        <v>105</v>
      </c>
      <c r="H41" s="438">
        <f t="shared" si="2"/>
        <v>0.49763033175355448</v>
      </c>
      <c r="I41" s="439"/>
      <c r="J41" s="460">
        <v>90</v>
      </c>
    </row>
    <row r="42" spans="2:11" x14ac:dyDescent="0.2">
      <c r="B42" s="435" t="s">
        <v>308</v>
      </c>
      <c r="C42" s="435" t="s">
        <v>361</v>
      </c>
      <c r="D42" s="461">
        <v>0</v>
      </c>
      <c r="E42" s="461">
        <v>0</v>
      </c>
      <c r="F42" s="462">
        <v>0</v>
      </c>
      <c r="G42" s="440">
        <f t="shared" ref="G42:G73" si="3">+E42+F42</f>
        <v>0</v>
      </c>
      <c r="H42" s="441" t="str">
        <f t="shared" si="2"/>
        <v>-</v>
      </c>
      <c r="I42" s="442"/>
      <c r="J42" s="462">
        <v>12</v>
      </c>
      <c r="K42" s="623"/>
    </row>
    <row r="43" spans="2:11" x14ac:dyDescent="0.2">
      <c r="B43" s="414" t="s">
        <v>308</v>
      </c>
      <c r="C43" s="414" t="s">
        <v>362</v>
      </c>
      <c r="D43" s="456">
        <v>3</v>
      </c>
      <c r="E43" s="456">
        <v>3</v>
      </c>
      <c r="F43" s="458">
        <v>0</v>
      </c>
      <c r="G43" s="436">
        <f t="shared" si="3"/>
        <v>3</v>
      </c>
      <c r="H43" s="415">
        <f t="shared" si="2"/>
        <v>1</v>
      </c>
      <c r="I43" s="393"/>
      <c r="J43" s="458">
        <v>3</v>
      </c>
    </row>
    <row r="44" spans="2:11" x14ac:dyDescent="0.2">
      <c r="B44" s="414" t="s">
        <v>308</v>
      </c>
      <c r="C44" s="414" t="s">
        <v>363</v>
      </c>
      <c r="D44" s="456">
        <v>10</v>
      </c>
      <c r="E44" s="456">
        <v>5</v>
      </c>
      <c r="F44" s="458">
        <v>0</v>
      </c>
      <c r="G44" s="436">
        <f t="shared" si="3"/>
        <v>5</v>
      </c>
      <c r="H44" s="415">
        <f t="shared" si="2"/>
        <v>0.5</v>
      </c>
      <c r="I44" s="393"/>
      <c r="J44" s="458">
        <v>5</v>
      </c>
    </row>
    <row r="45" spans="2:11" x14ac:dyDescent="0.2">
      <c r="B45" s="414" t="s">
        <v>308</v>
      </c>
      <c r="C45" s="414" t="s">
        <v>364</v>
      </c>
      <c r="D45" s="456">
        <v>12</v>
      </c>
      <c r="E45" s="456">
        <v>7</v>
      </c>
      <c r="F45" s="458">
        <v>0</v>
      </c>
      <c r="G45" s="436">
        <f t="shared" si="3"/>
        <v>7</v>
      </c>
      <c r="H45" s="415">
        <f t="shared" si="2"/>
        <v>0.58333333333333337</v>
      </c>
      <c r="I45" s="393"/>
      <c r="J45" s="458">
        <v>7</v>
      </c>
    </row>
    <row r="46" spans="2:11" x14ac:dyDescent="0.2">
      <c r="B46" s="414" t="s">
        <v>308</v>
      </c>
      <c r="C46" s="414" t="s">
        <v>365</v>
      </c>
      <c r="D46" s="456">
        <v>8</v>
      </c>
      <c r="E46" s="456">
        <v>3</v>
      </c>
      <c r="F46" s="458">
        <v>0</v>
      </c>
      <c r="G46" s="436">
        <f t="shared" si="3"/>
        <v>3</v>
      </c>
      <c r="H46" s="415">
        <f t="shared" si="2"/>
        <v>0.375</v>
      </c>
      <c r="I46" s="393"/>
      <c r="J46" s="458">
        <v>3</v>
      </c>
    </row>
    <row r="47" spans="2:11" x14ac:dyDescent="0.2">
      <c r="B47" s="414" t="s">
        <v>308</v>
      </c>
      <c r="C47" s="414" t="s">
        <v>366</v>
      </c>
      <c r="D47" s="456">
        <v>16</v>
      </c>
      <c r="E47" s="456">
        <v>3</v>
      </c>
      <c r="F47" s="458">
        <v>0</v>
      </c>
      <c r="G47" s="436">
        <f t="shared" si="3"/>
        <v>3</v>
      </c>
      <c r="H47" s="415">
        <f t="shared" si="2"/>
        <v>0.1875</v>
      </c>
      <c r="I47" s="393"/>
      <c r="J47" s="458">
        <v>3</v>
      </c>
    </row>
    <row r="48" spans="2:11" x14ac:dyDescent="0.2">
      <c r="B48" s="414" t="s">
        <v>541</v>
      </c>
      <c r="C48" s="414" t="s">
        <v>683</v>
      </c>
      <c r="D48" s="456">
        <v>29</v>
      </c>
      <c r="E48" s="456">
        <v>20</v>
      </c>
      <c r="F48" s="458">
        <v>0</v>
      </c>
      <c r="G48" s="436">
        <f t="shared" si="3"/>
        <v>20</v>
      </c>
      <c r="H48" s="415">
        <f t="shared" si="2"/>
        <v>0.68965517241379315</v>
      </c>
      <c r="I48" s="393"/>
      <c r="J48" s="458">
        <v>20</v>
      </c>
    </row>
    <row r="49" spans="2:10" x14ac:dyDescent="0.2">
      <c r="B49" s="414" t="s">
        <v>541</v>
      </c>
      <c r="C49" s="414" t="s">
        <v>684</v>
      </c>
      <c r="D49" s="456">
        <v>60</v>
      </c>
      <c r="E49" s="456">
        <v>19</v>
      </c>
      <c r="F49" s="458">
        <v>1</v>
      </c>
      <c r="G49" s="436">
        <f t="shared" si="3"/>
        <v>20</v>
      </c>
      <c r="H49" s="415">
        <f t="shared" si="2"/>
        <v>0.33333333333333331</v>
      </c>
      <c r="I49" s="393"/>
      <c r="J49" s="458">
        <v>19</v>
      </c>
    </row>
    <row r="50" spans="2:10" x14ac:dyDescent="0.2">
      <c r="B50" s="414" t="s">
        <v>541</v>
      </c>
      <c r="C50" s="414" t="s">
        <v>685</v>
      </c>
      <c r="D50" s="456">
        <v>29</v>
      </c>
      <c r="E50" s="456">
        <v>1</v>
      </c>
      <c r="F50" s="458">
        <v>0</v>
      </c>
      <c r="G50" s="436">
        <f t="shared" si="3"/>
        <v>1</v>
      </c>
      <c r="H50" s="415">
        <f t="shared" si="2"/>
        <v>3.4482758620689655E-2</v>
      </c>
      <c r="I50" s="393"/>
      <c r="J50" s="458">
        <v>1</v>
      </c>
    </row>
    <row r="51" spans="2:10" x14ac:dyDescent="0.2">
      <c r="B51" s="414" t="s">
        <v>541</v>
      </c>
      <c r="C51" s="414" t="s">
        <v>686</v>
      </c>
      <c r="D51" s="456">
        <v>49</v>
      </c>
      <c r="E51" s="456">
        <v>13</v>
      </c>
      <c r="F51" s="458">
        <v>0</v>
      </c>
      <c r="G51" s="436">
        <f t="shared" si="3"/>
        <v>13</v>
      </c>
      <c r="H51" s="415">
        <f t="shared" si="2"/>
        <v>0.26530612244897961</v>
      </c>
      <c r="I51" s="393"/>
      <c r="J51" s="458">
        <v>13</v>
      </c>
    </row>
    <row r="52" spans="2:10" ht="13.5" x14ac:dyDescent="0.2">
      <c r="B52" s="434" t="s">
        <v>544</v>
      </c>
      <c r="C52" s="434"/>
      <c r="D52" s="459">
        <v>216</v>
      </c>
      <c r="E52" s="459">
        <v>74</v>
      </c>
      <c r="F52" s="460">
        <v>1</v>
      </c>
      <c r="G52" s="437">
        <f t="shared" si="3"/>
        <v>75</v>
      </c>
      <c r="H52" s="438">
        <f t="shared" si="2"/>
        <v>0.34722222222222221</v>
      </c>
      <c r="I52" s="439"/>
      <c r="J52" s="460">
        <v>86</v>
      </c>
    </row>
    <row r="53" spans="2:10" x14ac:dyDescent="0.2">
      <c r="B53" s="435" t="s">
        <v>308</v>
      </c>
      <c r="C53" s="435" t="s">
        <v>381</v>
      </c>
      <c r="D53" s="461">
        <v>4</v>
      </c>
      <c r="E53" s="461">
        <v>3</v>
      </c>
      <c r="F53" s="462">
        <v>0</v>
      </c>
      <c r="G53" s="440">
        <f t="shared" si="3"/>
        <v>3</v>
      </c>
      <c r="H53" s="441">
        <f t="shared" si="2"/>
        <v>0.75</v>
      </c>
      <c r="I53" s="442"/>
      <c r="J53" s="462">
        <v>3</v>
      </c>
    </row>
    <row r="54" spans="2:10" x14ac:dyDescent="0.2">
      <c r="B54" s="414" t="s">
        <v>308</v>
      </c>
      <c r="C54" s="414" t="s">
        <v>382</v>
      </c>
      <c r="D54" s="456">
        <v>6</v>
      </c>
      <c r="E54" s="456">
        <v>3</v>
      </c>
      <c r="F54" s="458">
        <v>1</v>
      </c>
      <c r="G54" s="436">
        <f t="shared" si="3"/>
        <v>4</v>
      </c>
      <c r="H54" s="415">
        <f t="shared" si="2"/>
        <v>0.66666666666666663</v>
      </c>
      <c r="I54" s="393"/>
      <c r="J54" s="458">
        <v>3</v>
      </c>
    </row>
    <row r="55" spans="2:10" x14ac:dyDescent="0.2">
      <c r="B55" s="414" t="s">
        <v>308</v>
      </c>
      <c r="C55" s="414" t="s">
        <v>383</v>
      </c>
      <c r="D55" s="456">
        <v>29</v>
      </c>
      <c r="E55" s="456">
        <v>19</v>
      </c>
      <c r="F55" s="458">
        <v>0</v>
      </c>
      <c r="G55" s="436">
        <f t="shared" si="3"/>
        <v>19</v>
      </c>
      <c r="H55" s="415">
        <f t="shared" si="2"/>
        <v>0.65517241379310343</v>
      </c>
      <c r="I55" s="393"/>
      <c r="J55" s="458">
        <v>19</v>
      </c>
    </row>
    <row r="56" spans="2:10" x14ac:dyDescent="0.2">
      <c r="B56" s="414" t="s">
        <v>308</v>
      </c>
      <c r="C56" s="414" t="s">
        <v>384</v>
      </c>
      <c r="D56" s="456">
        <v>4</v>
      </c>
      <c r="E56" s="456">
        <v>1</v>
      </c>
      <c r="F56" s="458">
        <v>0</v>
      </c>
      <c r="G56" s="436">
        <f t="shared" si="3"/>
        <v>1</v>
      </c>
      <c r="H56" s="415">
        <f t="shared" si="2"/>
        <v>0.25</v>
      </c>
      <c r="I56" s="393"/>
      <c r="J56" s="458">
        <v>1</v>
      </c>
    </row>
    <row r="57" spans="2:10" x14ac:dyDescent="0.2">
      <c r="B57" s="414" t="s">
        <v>308</v>
      </c>
      <c r="C57" s="414" t="s">
        <v>386</v>
      </c>
      <c r="D57" s="456">
        <v>3</v>
      </c>
      <c r="E57" s="456">
        <v>0</v>
      </c>
      <c r="F57" s="458">
        <v>0</v>
      </c>
      <c r="G57" s="436">
        <f t="shared" si="3"/>
        <v>0</v>
      </c>
      <c r="H57" s="415">
        <f t="shared" si="2"/>
        <v>0</v>
      </c>
      <c r="I57" s="393"/>
      <c r="J57" s="458">
        <v>0</v>
      </c>
    </row>
    <row r="58" spans="2:10" x14ac:dyDescent="0.2">
      <c r="B58" s="414" t="s">
        <v>541</v>
      </c>
      <c r="C58" s="414" t="s">
        <v>687</v>
      </c>
      <c r="D58" s="456">
        <v>8</v>
      </c>
      <c r="E58" s="456">
        <v>1</v>
      </c>
      <c r="F58" s="458">
        <v>0</v>
      </c>
      <c r="G58" s="436">
        <f t="shared" si="3"/>
        <v>1</v>
      </c>
      <c r="H58" s="415">
        <f t="shared" si="2"/>
        <v>0.125</v>
      </c>
      <c r="I58" s="393"/>
      <c r="J58" s="458">
        <v>1</v>
      </c>
    </row>
    <row r="59" spans="2:10" x14ac:dyDescent="0.2">
      <c r="B59" s="414" t="s">
        <v>308</v>
      </c>
      <c r="C59" s="414" t="s">
        <v>387</v>
      </c>
      <c r="D59" s="456">
        <v>4</v>
      </c>
      <c r="E59" s="456">
        <v>2</v>
      </c>
      <c r="F59" s="458">
        <v>0</v>
      </c>
      <c r="G59" s="436">
        <f t="shared" si="3"/>
        <v>2</v>
      </c>
      <c r="H59" s="415">
        <f t="shared" si="2"/>
        <v>0.5</v>
      </c>
      <c r="I59" s="393"/>
      <c r="J59" s="458">
        <v>2</v>
      </c>
    </row>
    <row r="60" spans="2:10" x14ac:dyDescent="0.2">
      <c r="B60" s="414" t="s">
        <v>541</v>
      </c>
      <c r="C60" s="414" t="s">
        <v>688</v>
      </c>
      <c r="D60" s="456">
        <v>40</v>
      </c>
      <c r="E60" s="456">
        <v>28</v>
      </c>
      <c r="F60" s="458">
        <v>0</v>
      </c>
      <c r="G60" s="436">
        <f t="shared" si="3"/>
        <v>28</v>
      </c>
      <c r="H60" s="415">
        <f t="shared" si="2"/>
        <v>0.7</v>
      </c>
      <c r="I60" s="393"/>
      <c r="J60" s="458">
        <v>28</v>
      </c>
    </row>
    <row r="61" spans="2:10" x14ac:dyDescent="0.2">
      <c r="B61" s="414" t="s">
        <v>541</v>
      </c>
      <c r="C61" s="414" t="s">
        <v>689</v>
      </c>
      <c r="D61" s="456">
        <v>38</v>
      </c>
      <c r="E61" s="456">
        <v>11</v>
      </c>
      <c r="F61" s="458">
        <v>13</v>
      </c>
      <c r="G61" s="436">
        <f t="shared" si="3"/>
        <v>24</v>
      </c>
      <c r="H61" s="415">
        <f t="shared" si="2"/>
        <v>0.63157894736842102</v>
      </c>
      <c r="I61" s="393"/>
      <c r="J61" s="458">
        <v>11</v>
      </c>
    </row>
    <row r="62" spans="2:10" x14ac:dyDescent="0.2">
      <c r="B62" s="414" t="s">
        <v>541</v>
      </c>
      <c r="C62" s="414" t="s">
        <v>690</v>
      </c>
      <c r="D62" s="456">
        <v>36</v>
      </c>
      <c r="E62" s="456">
        <v>20</v>
      </c>
      <c r="F62" s="458">
        <v>0</v>
      </c>
      <c r="G62" s="436">
        <f t="shared" si="3"/>
        <v>20</v>
      </c>
      <c r="H62" s="415">
        <f t="shared" si="2"/>
        <v>0.55555555555555558</v>
      </c>
      <c r="I62" s="393"/>
      <c r="J62" s="458">
        <v>20</v>
      </c>
    </row>
    <row r="63" spans="2:10" x14ac:dyDescent="0.2">
      <c r="B63" s="414" t="s">
        <v>541</v>
      </c>
      <c r="C63" s="414" t="s">
        <v>691</v>
      </c>
      <c r="D63" s="456">
        <v>19</v>
      </c>
      <c r="E63" s="456">
        <v>11</v>
      </c>
      <c r="F63" s="458">
        <v>6</v>
      </c>
      <c r="G63" s="436">
        <f t="shared" si="3"/>
        <v>17</v>
      </c>
      <c r="H63" s="415">
        <f t="shared" si="2"/>
        <v>0.89473684210526316</v>
      </c>
      <c r="I63" s="393"/>
      <c r="J63" s="458">
        <v>11</v>
      </c>
    </row>
    <row r="64" spans="2:10" x14ac:dyDescent="0.2">
      <c r="B64" s="414" t="s">
        <v>541</v>
      </c>
      <c r="C64" s="414" t="s">
        <v>692</v>
      </c>
      <c r="D64" s="456">
        <v>39</v>
      </c>
      <c r="E64" s="456">
        <v>13</v>
      </c>
      <c r="F64" s="458">
        <v>6</v>
      </c>
      <c r="G64" s="436">
        <f t="shared" si="3"/>
        <v>19</v>
      </c>
      <c r="H64" s="415">
        <f t="shared" si="2"/>
        <v>0.48717948717948717</v>
      </c>
      <c r="I64" s="393"/>
      <c r="J64" s="458">
        <v>13</v>
      </c>
    </row>
    <row r="65" spans="2:10" x14ac:dyDescent="0.2">
      <c r="B65" s="414" t="s">
        <v>541</v>
      </c>
      <c r="C65" s="414" t="s">
        <v>693</v>
      </c>
      <c r="D65" s="456">
        <v>38</v>
      </c>
      <c r="E65" s="456">
        <v>13</v>
      </c>
      <c r="F65" s="458">
        <v>1</v>
      </c>
      <c r="G65" s="436">
        <f t="shared" si="3"/>
        <v>14</v>
      </c>
      <c r="H65" s="415">
        <f t="shared" si="2"/>
        <v>0.36842105263157893</v>
      </c>
      <c r="I65" s="393"/>
      <c r="J65" s="458">
        <v>13</v>
      </c>
    </row>
    <row r="66" spans="2:10" x14ac:dyDescent="0.2">
      <c r="B66" s="414" t="s">
        <v>339</v>
      </c>
      <c r="C66" s="414" t="s">
        <v>105</v>
      </c>
      <c r="D66" s="456">
        <v>116</v>
      </c>
      <c r="E66" s="456">
        <v>89</v>
      </c>
      <c r="F66" s="458">
        <v>0</v>
      </c>
      <c r="G66" s="436">
        <f t="shared" si="3"/>
        <v>89</v>
      </c>
      <c r="H66" s="415">
        <f t="shared" si="2"/>
        <v>0.76724137931034486</v>
      </c>
      <c r="I66" s="393"/>
      <c r="J66" s="458">
        <v>89</v>
      </c>
    </row>
    <row r="67" spans="2:10" ht="13.5" x14ac:dyDescent="0.2">
      <c r="B67" s="434" t="s">
        <v>545</v>
      </c>
      <c r="C67" s="434"/>
      <c r="D67" s="459">
        <v>384</v>
      </c>
      <c r="E67" s="459">
        <v>214</v>
      </c>
      <c r="F67" s="460">
        <v>27</v>
      </c>
      <c r="G67" s="437">
        <f t="shared" si="3"/>
        <v>241</v>
      </c>
      <c r="H67" s="438">
        <f t="shared" si="2"/>
        <v>0.62760416666666663</v>
      </c>
      <c r="I67" s="439"/>
      <c r="J67" s="460">
        <v>214</v>
      </c>
    </row>
    <row r="68" spans="2:10" x14ac:dyDescent="0.2">
      <c r="B68" s="435" t="s">
        <v>308</v>
      </c>
      <c r="C68" s="435" t="s">
        <v>400</v>
      </c>
      <c r="D68" s="461">
        <v>3</v>
      </c>
      <c r="E68" s="461">
        <v>2</v>
      </c>
      <c r="F68" s="462">
        <v>2</v>
      </c>
      <c r="G68" s="440">
        <f t="shared" si="3"/>
        <v>4</v>
      </c>
      <c r="H68" s="441">
        <f t="shared" si="2"/>
        <v>1.3333333333333333</v>
      </c>
      <c r="I68" s="442"/>
      <c r="J68" s="462">
        <v>2</v>
      </c>
    </row>
    <row r="69" spans="2:10" x14ac:dyDescent="0.2">
      <c r="B69" s="414" t="s">
        <v>541</v>
      </c>
      <c r="C69" s="414" t="s">
        <v>694</v>
      </c>
      <c r="D69" s="456">
        <v>5</v>
      </c>
      <c r="E69" s="456">
        <v>1</v>
      </c>
      <c r="F69" s="458">
        <v>1</v>
      </c>
      <c r="G69" s="436">
        <f t="shared" si="3"/>
        <v>2</v>
      </c>
      <c r="H69" s="415">
        <f t="shared" si="2"/>
        <v>0.4</v>
      </c>
      <c r="I69" s="393"/>
      <c r="J69" s="458">
        <v>1</v>
      </c>
    </row>
    <row r="70" spans="2:10" x14ac:dyDescent="0.2">
      <c r="B70" s="414" t="s">
        <v>308</v>
      </c>
      <c r="C70" s="414" t="s">
        <v>401</v>
      </c>
      <c r="D70" s="456">
        <v>3</v>
      </c>
      <c r="E70" s="456">
        <v>3</v>
      </c>
      <c r="F70" s="458">
        <v>3</v>
      </c>
      <c r="G70" s="436">
        <f t="shared" si="3"/>
        <v>6</v>
      </c>
      <c r="H70" s="415">
        <f t="shared" si="2"/>
        <v>2</v>
      </c>
      <c r="I70" s="393"/>
      <c r="J70" s="458">
        <v>3</v>
      </c>
    </row>
    <row r="71" spans="2:10" x14ac:dyDescent="0.2">
      <c r="B71" s="414" t="s">
        <v>308</v>
      </c>
      <c r="C71" s="414" t="s">
        <v>403</v>
      </c>
      <c r="D71" s="456">
        <v>6</v>
      </c>
      <c r="E71" s="456">
        <v>3</v>
      </c>
      <c r="F71" s="458">
        <v>3</v>
      </c>
      <c r="G71" s="436">
        <f t="shared" si="3"/>
        <v>6</v>
      </c>
      <c r="H71" s="415">
        <f t="shared" si="2"/>
        <v>1</v>
      </c>
      <c r="I71" s="393"/>
      <c r="J71" s="458">
        <v>3</v>
      </c>
    </row>
    <row r="72" spans="2:10" x14ac:dyDescent="0.2">
      <c r="B72" s="414" t="s">
        <v>308</v>
      </c>
      <c r="C72" s="414" t="s">
        <v>405</v>
      </c>
      <c r="D72" s="456">
        <v>48</v>
      </c>
      <c r="E72" s="456">
        <v>27</v>
      </c>
      <c r="F72" s="458">
        <v>27</v>
      </c>
      <c r="G72" s="436">
        <f t="shared" si="3"/>
        <v>54</v>
      </c>
      <c r="H72" s="415">
        <f t="shared" si="2"/>
        <v>1.125</v>
      </c>
      <c r="I72" s="393"/>
      <c r="J72" s="458">
        <v>27</v>
      </c>
    </row>
    <row r="73" spans="2:10" x14ac:dyDescent="0.2">
      <c r="B73" s="414" t="s">
        <v>541</v>
      </c>
      <c r="C73" s="414" t="s">
        <v>695</v>
      </c>
      <c r="D73" s="456">
        <v>61</v>
      </c>
      <c r="E73" s="456">
        <v>41</v>
      </c>
      <c r="F73" s="458">
        <v>41</v>
      </c>
      <c r="G73" s="436">
        <f t="shared" si="3"/>
        <v>82</v>
      </c>
      <c r="H73" s="415">
        <f t="shared" si="2"/>
        <v>1.3442622950819672</v>
      </c>
      <c r="I73" s="393"/>
      <c r="J73" s="458">
        <v>41</v>
      </c>
    </row>
    <row r="74" spans="2:10" x14ac:dyDescent="0.2">
      <c r="B74" s="414" t="s">
        <v>541</v>
      </c>
      <c r="C74" s="414" t="s">
        <v>696</v>
      </c>
      <c r="D74" s="456">
        <v>50</v>
      </c>
      <c r="E74" s="456">
        <v>41</v>
      </c>
      <c r="F74" s="458">
        <v>4</v>
      </c>
      <c r="G74" s="436">
        <f t="shared" ref="G74:G78" si="4">+E74+F74</f>
        <v>45</v>
      </c>
      <c r="H74" s="415">
        <f t="shared" si="2"/>
        <v>0.9</v>
      </c>
      <c r="I74" s="393"/>
      <c r="J74" s="458">
        <v>41</v>
      </c>
    </row>
    <row r="75" spans="2:10" x14ac:dyDescent="0.2">
      <c r="B75" s="414" t="s">
        <v>541</v>
      </c>
      <c r="C75" s="414" t="s">
        <v>697</v>
      </c>
      <c r="D75" s="456">
        <v>24</v>
      </c>
      <c r="E75" s="456">
        <v>26</v>
      </c>
      <c r="F75" s="458">
        <v>0</v>
      </c>
      <c r="G75" s="436">
        <f t="shared" si="4"/>
        <v>26</v>
      </c>
      <c r="H75" s="415">
        <f t="shared" ref="H75:H78" si="5">IF(D75=0,"-",G75/D75)</f>
        <v>1.0833333333333333</v>
      </c>
      <c r="I75" s="393"/>
      <c r="J75" s="458">
        <v>26</v>
      </c>
    </row>
    <row r="76" spans="2:10" x14ac:dyDescent="0.2">
      <c r="B76" s="414" t="s">
        <v>541</v>
      </c>
      <c r="C76" s="414" t="s">
        <v>698</v>
      </c>
      <c r="D76" s="456">
        <v>39</v>
      </c>
      <c r="E76" s="456">
        <v>33</v>
      </c>
      <c r="F76" s="458">
        <v>5</v>
      </c>
      <c r="G76" s="436">
        <f t="shared" si="4"/>
        <v>38</v>
      </c>
      <c r="H76" s="415">
        <f t="shared" si="5"/>
        <v>0.97435897435897434</v>
      </c>
      <c r="I76" s="393"/>
      <c r="J76" s="458">
        <v>33</v>
      </c>
    </row>
    <row r="77" spans="2:10" ht="13.5" x14ac:dyDescent="0.2">
      <c r="B77" s="434" t="s">
        <v>546</v>
      </c>
      <c r="C77" s="434"/>
      <c r="D77" s="459">
        <v>239</v>
      </c>
      <c r="E77" s="459">
        <v>177</v>
      </c>
      <c r="F77" s="460">
        <v>86</v>
      </c>
      <c r="G77" s="437">
        <f t="shared" si="4"/>
        <v>263</v>
      </c>
      <c r="H77" s="438">
        <f t="shared" si="5"/>
        <v>1.100418410041841</v>
      </c>
      <c r="I77" s="439"/>
      <c r="J77" s="460">
        <v>177</v>
      </c>
    </row>
    <row r="78" spans="2:10" ht="13.5" x14ac:dyDescent="0.2">
      <c r="B78" s="434" t="s">
        <v>56</v>
      </c>
      <c r="C78" s="434"/>
      <c r="D78" s="459">
        <v>2834</v>
      </c>
      <c r="E78" s="459">
        <v>1750</v>
      </c>
      <c r="F78" s="460">
        <v>198</v>
      </c>
      <c r="G78" s="437">
        <f t="shared" si="4"/>
        <v>1948</v>
      </c>
      <c r="H78" s="438">
        <f t="shared" si="5"/>
        <v>0.6873676781933663</v>
      </c>
      <c r="I78" s="439"/>
      <c r="J78" s="460">
        <v>1762</v>
      </c>
    </row>
    <row r="79" spans="2:10" x14ac:dyDescent="0.2">
      <c r="B79" s="368" t="s">
        <v>293</v>
      </c>
      <c r="C79" s="353"/>
      <c r="D79" s="353"/>
      <c r="E79" s="353"/>
      <c r="F79" s="353"/>
      <c r="G79" s="353"/>
      <c r="H79" s="353"/>
      <c r="I79" s="477"/>
      <c r="J79" s="353"/>
    </row>
    <row r="80" spans="2:10" x14ac:dyDescent="0.2">
      <c r="B80" s="443" t="s">
        <v>294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">
      <c r="B81" s="662" t="s">
        <v>256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239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5" t="s">
        <v>213</v>
      </c>
      <c r="C2" s="785"/>
      <c r="D2" s="785"/>
      <c r="E2" s="785"/>
      <c r="F2" s="785"/>
      <c r="G2" s="785"/>
      <c r="H2" s="785"/>
      <c r="I2" s="785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802" t="s">
        <v>205</v>
      </c>
      <c r="C8" s="806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">
      <c r="B9" s="804"/>
      <c r="C9" s="807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">
      <c r="B10" s="414" t="s">
        <v>541</v>
      </c>
      <c r="C10" s="414" t="s">
        <v>654</v>
      </c>
      <c r="D10" s="456">
        <v>4</v>
      </c>
      <c r="E10" s="456">
        <v>2</v>
      </c>
      <c r="F10" s="456">
        <v>0</v>
      </c>
      <c r="G10" s="444">
        <f t="shared" ref="G10" si="0">+E10+F10</f>
        <v>2</v>
      </c>
      <c r="H10" s="415">
        <f t="shared" ref="H10" si="1">IF(D10=0,"-",G10/D10)</f>
        <v>0.5</v>
      </c>
      <c r="I10" s="393"/>
      <c r="J10" s="457">
        <v>2</v>
      </c>
    </row>
    <row r="11" spans="1:10" x14ac:dyDescent="0.2">
      <c r="B11" s="414" t="s">
        <v>308</v>
      </c>
      <c r="C11" s="414" t="s">
        <v>419</v>
      </c>
      <c r="D11" s="456">
        <v>79</v>
      </c>
      <c r="E11" s="456">
        <v>63</v>
      </c>
      <c r="F11" s="456">
        <v>2</v>
      </c>
      <c r="G11" s="444">
        <f t="shared" ref="G11:G74" si="2">+E11+F11</f>
        <v>65</v>
      </c>
      <c r="H11" s="415">
        <f t="shared" ref="H11:H74" si="3">IF(D11=0,"-",G11/D11)</f>
        <v>0.82278481012658233</v>
      </c>
      <c r="I11" s="393"/>
      <c r="J11" s="458">
        <v>63</v>
      </c>
    </row>
    <row r="12" spans="1:10" x14ac:dyDescent="0.2">
      <c r="B12" s="414" t="s">
        <v>541</v>
      </c>
      <c r="C12" s="414" t="s">
        <v>655</v>
      </c>
      <c r="D12" s="456">
        <v>60</v>
      </c>
      <c r="E12" s="456">
        <v>43</v>
      </c>
      <c r="F12" s="456">
        <v>0</v>
      </c>
      <c r="G12" s="444">
        <f t="shared" si="2"/>
        <v>43</v>
      </c>
      <c r="H12" s="415">
        <f t="shared" si="3"/>
        <v>0.71666666666666667</v>
      </c>
      <c r="I12" s="393"/>
      <c r="J12" s="458">
        <v>43</v>
      </c>
    </row>
    <row r="13" spans="1:10" x14ac:dyDescent="0.2">
      <c r="B13" s="414" t="s">
        <v>541</v>
      </c>
      <c r="C13" s="414" t="s">
        <v>656</v>
      </c>
      <c r="D13" s="456">
        <v>76</v>
      </c>
      <c r="E13" s="456">
        <v>102</v>
      </c>
      <c r="F13" s="456">
        <v>0</v>
      </c>
      <c r="G13" s="444">
        <f t="shared" si="2"/>
        <v>102</v>
      </c>
      <c r="H13" s="415">
        <f t="shared" si="3"/>
        <v>1.3421052631578947</v>
      </c>
      <c r="I13" s="393"/>
      <c r="J13" s="458">
        <v>102</v>
      </c>
    </row>
    <row r="14" spans="1:10" x14ac:dyDescent="0.2">
      <c r="B14" s="414" t="s">
        <v>541</v>
      </c>
      <c r="C14" s="414" t="s">
        <v>657</v>
      </c>
      <c r="D14" s="456">
        <v>27</v>
      </c>
      <c r="E14" s="456">
        <v>21</v>
      </c>
      <c r="F14" s="456">
        <v>0</v>
      </c>
      <c r="G14" s="444">
        <f t="shared" si="2"/>
        <v>21</v>
      </c>
      <c r="H14" s="415">
        <f t="shared" si="3"/>
        <v>0.77777777777777779</v>
      </c>
      <c r="I14" s="393"/>
      <c r="J14" s="458">
        <v>21</v>
      </c>
    </row>
    <row r="15" spans="1:10" x14ac:dyDescent="0.2">
      <c r="B15" s="414" t="s">
        <v>541</v>
      </c>
      <c r="C15" s="414" t="s">
        <v>658</v>
      </c>
      <c r="D15" s="456">
        <v>32</v>
      </c>
      <c r="E15" s="456">
        <v>62</v>
      </c>
      <c r="F15" s="456">
        <v>0</v>
      </c>
      <c r="G15" s="444">
        <f t="shared" si="2"/>
        <v>62</v>
      </c>
      <c r="H15" s="415">
        <f t="shared" si="3"/>
        <v>1.9375</v>
      </c>
      <c r="I15" s="393"/>
      <c r="J15" s="458">
        <v>62</v>
      </c>
    </row>
    <row r="16" spans="1:10" x14ac:dyDescent="0.2">
      <c r="B16" s="414" t="s">
        <v>339</v>
      </c>
      <c r="C16" s="414" t="s">
        <v>428</v>
      </c>
      <c r="D16" s="456">
        <v>80</v>
      </c>
      <c r="E16" s="456">
        <v>93</v>
      </c>
      <c r="F16" s="456">
        <v>0</v>
      </c>
      <c r="G16" s="444">
        <f t="shared" si="2"/>
        <v>93</v>
      </c>
      <c r="H16" s="415">
        <f t="shared" si="3"/>
        <v>1.1625000000000001</v>
      </c>
      <c r="I16" s="393"/>
      <c r="J16" s="458">
        <v>93</v>
      </c>
    </row>
    <row r="17" spans="2:10" x14ac:dyDescent="0.2">
      <c r="B17" s="414" t="s">
        <v>339</v>
      </c>
      <c r="C17" s="414" t="s">
        <v>429</v>
      </c>
      <c r="D17" s="456">
        <v>48</v>
      </c>
      <c r="E17" s="456">
        <v>89</v>
      </c>
      <c r="F17" s="456">
        <v>0</v>
      </c>
      <c r="G17" s="444">
        <f t="shared" si="2"/>
        <v>89</v>
      </c>
      <c r="H17" s="415">
        <f t="shared" si="3"/>
        <v>1.8541666666666667</v>
      </c>
      <c r="I17" s="393"/>
      <c r="J17" s="458">
        <v>89</v>
      </c>
    </row>
    <row r="18" spans="2:10" x14ac:dyDescent="0.2">
      <c r="B18" s="414" t="s">
        <v>339</v>
      </c>
      <c r="C18" s="414" t="s">
        <v>424</v>
      </c>
      <c r="D18" s="456">
        <v>41</v>
      </c>
      <c r="E18" s="456">
        <v>40</v>
      </c>
      <c r="F18" s="456">
        <v>0</v>
      </c>
      <c r="G18" s="444">
        <f t="shared" si="2"/>
        <v>40</v>
      </c>
      <c r="H18" s="415">
        <f t="shared" si="3"/>
        <v>0.97560975609756095</v>
      </c>
      <c r="I18" s="393"/>
      <c r="J18" s="458">
        <v>40</v>
      </c>
    </row>
    <row r="19" spans="2:10" x14ac:dyDescent="0.2">
      <c r="B19" s="414" t="s">
        <v>339</v>
      </c>
      <c r="C19" s="414" t="s">
        <v>430</v>
      </c>
      <c r="D19" s="456">
        <v>97</v>
      </c>
      <c r="E19" s="456">
        <v>93</v>
      </c>
      <c r="F19" s="456">
        <v>0</v>
      </c>
      <c r="G19" s="444">
        <f t="shared" si="2"/>
        <v>93</v>
      </c>
      <c r="H19" s="415">
        <f t="shared" si="3"/>
        <v>0.95876288659793818</v>
      </c>
      <c r="I19" s="393"/>
      <c r="J19" s="458">
        <v>93</v>
      </c>
    </row>
    <row r="20" spans="2:10" ht="13.5" x14ac:dyDescent="0.2">
      <c r="B20" s="434" t="s">
        <v>547</v>
      </c>
      <c r="C20" s="434"/>
      <c r="D20" s="459">
        <v>544</v>
      </c>
      <c r="E20" s="459">
        <v>608</v>
      </c>
      <c r="F20" s="459">
        <v>2</v>
      </c>
      <c r="G20" s="445">
        <f t="shared" si="2"/>
        <v>610</v>
      </c>
      <c r="H20" s="438">
        <f t="shared" si="3"/>
        <v>1.1213235294117647</v>
      </c>
      <c r="I20" s="439"/>
      <c r="J20" s="460">
        <v>608</v>
      </c>
    </row>
    <row r="21" spans="2:10" x14ac:dyDescent="0.2">
      <c r="B21" s="435" t="s">
        <v>308</v>
      </c>
      <c r="C21" s="435" t="s">
        <v>433</v>
      </c>
      <c r="D21" s="461">
        <v>38</v>
      </c>
      <c r="E21" s="461">
        <v>16</v>
      </c>
      <c r="F21" s="461">
        <v>0</v>
      </c>
      <c r="G21" s="446">
        <f t="shared" si="2"/>
        <v>16</v>
      </c>
      <c r="H21" s="441">
        <f t="shared" si="3"/>
        <v>0.42105263157894735</v>
      </c>
      <c r="I21" s="442"/>
      <c r="J21" s="462">
        <v>16</v>
      </c>
    </row>
    <row r="22" spans="2:10" x14ac:dyDescent="0.2">
      <c r="B22" s="414" t="s">
        <v>308</v>
      </c>
      <c r="C22" s="414" t="s">
        <v>434</v>
      </c>
      <c r="D22" s="456">
        <v>12</v>
      </c>
      <c r="E22" s="456">
        <v>11</v>
      </c>
      <c r="F22" s="456">
        <v>0</v>
      </c>
      <c r="G22" s="444">
        <f t="shared" si="2"/>
        <v>11</v>
      </c>
      <c r="H22" s="415">
        <f t="shared" si="3"/>
        <v>0.91666666666666663</v>
      </c>
      <c r="I22" s="393"/>
      <c r="J22" s="458">
        <v>11</v>
      </c>
    </row>
    <row r="23" spans="2:10" x14ac:dyDescent="0.2">
      <c r="B23" s="414" t="s">
        <v>308</v>
      </c>
      <c r="C23" s="414" t="s">
        <v>436</v>
      </c>
      <c r="D23" s="456">
        <v>8</v>
      </c>
      <c r="E23" s="456">
        <v>4</v>
      </c>
      <c r="F23" s="456">
        <v>0</v>
      </c>
      <c r="G23" s="444">
        <f t="shared" si="2"/>
        <v>4</v>
      </c>
      <c r="H23" s="415">
        <f t="shared" si="3"/>
        <v>0.5</v>
      </c>
      <c r="I23" s="393"/>
      <c r="J23" s="458">
        <v>4</v>
      </c>
    </row>
    <row r="24" spans="2:10" x14ac:dyDescent="0.2">
      <c r="B24" s="414" t="s">
        <v>308</v>
      </c>
      <c r="C24" s="414" t="s">
        <v>437</v>
      </c>
      <c r="D24" s="456">
        <v>8</v>
      </c>
      <c r="E24" s="456">
        <v>4</v>
      </c>
      <c r="F24" s="456">
        <v>1</v>
      </c>
      <c r="G24" s="444">
        <f t="shared" si="2"/>
        <v>5</v>
      </c>
      <c r="H24" s="415">
        <f t="shared" si="3"/>
        <v>0.625</v>
      </c>
      <c r="I24" s="393"/>
      <c r="J24" s="458">
        <v>4</v>
      </c>
    </row>
    <row r="25" spans="2:10" x14ac:dyDescent="0.2">
      <c r="B25" s="414" t="s">
        <v>308</v>
      </c>
      <c r="C25" s="414" t="s">
        <v>438</v>
      </c>
      <c r="D25" s="456">
        <v>7</v>
      </c>
      <c r="E25" s="456">
        <v>7</v>
      </c>
      <c r="F25" s="456">
        <v>0</v>
      </c>
      <c r="G25" s="444">
        <f t="shared" si="2"/>
        <v>7</v>
      </c>
      <c r="H25" s="415">
        <f t="shared" si="3"/>
        <v>1</v>
      </c>
      <c r="I25" s="393"/>
      <c r="J25" s="458">
        <v>7</v>
      </c>
    </row>
    <row r="26" spans="2:10" x14ac:dyDescent="0.2">
      <c r="B26" s="414" t="s">
        <v>308</v>
      </c>
      <c r="C26" s="414" t="s">
        <v>439</v>
      </c>
      <c r="D26" s="456">
        <v>4</v>
      </c>
      <c r="E26" s="456">
        <v>2</v>
      </c>
      <c r="F26" s="456">
        <v>0</v>
      </c>
      <c r="G26" s="444">
        <f t="shared" si="2"/>
        <v>2</v>
      </c>
      <c r="H26" s="415">
        <f t="shared" si="3"/>
        <v>0.5</v>
      </c>
      <c r="I26" s="393"/>
      <c r="J26" s="458">
        <v>2</v>
      </c>
    </row>
    <row r="27" spans="2:10" x14ac:dyDescent="0.2">
      <c r="B27" s="414" t="s">
        <v>308</v>
      </c>
      <c r="C27" s="414" t="s">
        <v>440</v>
      </c>
      <c r="D27" s="456">
        <v>5</v>
      </c>
      <c r="E27" s="456">
        <v>3</v>
      </c>
      <c r="F27" s="456">
        <v>0</v>
      </c>
      <c r="G27" s="444">
        <f t="shared" si="2"/>
        <v>3</v>
      </c>
      <c r="H27" s="415">
        <f t="shared" si="3"/>
        <v>0.6</v>
      </c>
      <c r="I27" s="393"/>
      <c r="J27" s="458">
        <v>3</v>
      </c>
    </row>
    <row r="28" spans="2:10" x14ac:dyDescent="0.2">
      <c r="B28" s="414" t="s">
        <v>541</v>
      </c>
      <c r="C28" s="414" t="s">
        <v>659</v>
      </c>
      <c r="D28" s="456">
        <v>45</v>
      </c>
      <c r="E28" s="456">
        <v>16</v>
      </c>
      <c r="F28" s="456">
        <v>0</v>
      </c>
      <c r="G28" s="444">
        <f t="shared" si="2"/>
        <v>16</v>
      </c>
      <c r="H28" s="415">
        <f t="shared" si="3"/>
        <v>0.35555555555555557</v>
      </c>
      <c r="I28" s="393"/>
      <c r="J28" s="458">
        <v>16</v>
      </c>
    </row>
    <row r="29" spans="2:10" x14ac:dyDescent="0.2">
      <c r="B29" s="414" t="s">
        <v>308</v>
      </c>
      <c r="C29" s="414" t="s">
        <v>442</v>
      </c>
      <c r="D29" s="456">
        <v>40</v>
      </c>
      <c r="E29" s="456">
        <v>16</v>
      </c>
      <c r="F29" s="456">
        <v>3</v>
      </c>
      <c r="G29" s="444">
        <f t="shared" si="2"/>
        <v>19</v>
      </c>
      <c r="H29" s="415">
        <f t="shared" si="3"/>
        <v>0.47499999999999998</v>
      </c>
      <c r="I29" s="393"/>
      <c r="J29" s="458">
        <v>16</v>
      </c>
    </row>
    <row r="30" spans="2:10" x14ac:dyDescent="0.2">
      <c r="B30" s="414" t="s">
        <v>541</v>
      </c>
      <c r="C30" s="414" t="s">
        <v>660</v>
      </c>
      <c r="D30" s="456">
        <v>40</v>
      </c>
      <c r="E30" s="456">
        <v>15</v>
      </c>
      <c r="F30" s="456">
        <v>0</v>
      </c>
      <c r="G30" s="444">
        <f t="shared" si="2"/>
        <v>15</v>
      </c>
      <c r="H30" s="415">
        <f t="shared" si="3"/>
        <v>0.375</v>
      </c>
      <c r="I30" s="393"/>
      <c r="J30" s="458">
        <v>15</v>
      </c>
    </row>
    <row r="31" spans="2:10" x14ac:dyDescent="0.2">
      <c r="B31" s="414" t="s">
        <v>541</v>
      </c>
      <c r="C31" s="414" t="s">
        <v>661</v>
      </c>
      <c r="D31" s="456">
        <v>4</v>
      </c>
      <c r="E31" s="456">
        <v>1</v>
      </c>
      <c r="F31" s="456">
        <v>0</v>
      </c>
      <c r="G31" s="444">
        <f t="shared" si="2"/>
        <v>1</v>
      </c>
      <c r="H31" s="415">
        <f t="shared" si="3"/>
        <v>0.25</v>
      </c>
      <c r="I31" s="393"/>
      <c r="J31" s="458">
        <v>1</v>
      </c>
    </row>
    <row r="32" spans="2:10" x14ac:dyDescent="0.2">
      <c r="B32" s="414" t="s">
        <v>308</v>
      </c>
      <c r="C32" s="414" t="s">
        <v>443</v>
      </c>
      <c r="D32" s="456">
        <v>20</v>
      </c>
      <c r="E32" s="456">
        <v>7</v>
      </c>
      <c r="F32" s="456">
        <v>0</v>
      </c>
      <c r="G32" s="444">
        <f t="shared" si="2"/>
        <v>7</v>
      </c>
      <c r="H32" s="415">
        <f t="shared" si="3"/>
        <v>0.35</v>
      </c>
      <c r="I32" s="393"/>
      <c r="J32" s="458">
        <v>7</v>
      </c>
    </row>
    <row r="33" spans="2:10" x14ac:dyDescent="0.2">
      <c r="B33" s="414" t="s">
        <v>308</v>
      </c>
      <c r="C33" s="414" t="s">
        <v>444</v>
      </c>
      <c r="D33" s="456">
        <v>14</v>
      </c>
      <c r="E33" s="456">
        <v>5</v>
      </c>
      <c r="F33" s="456">
        <v>0</v>
      </c>
      <c r="G33" s="444">
        <f t="shared" si="2"/>
        <v>5</v>
      </c>
      <c r="H33" s="415">
        <f t="shared" si="3"/>
        <v>0.35714285714285715</v>
      </c>
      <c r="I33" s="393"/>
      <c r="J33" s="458">
        <v>5</v>
      </c>
    </row>
    <row r="34" spans="2:10" x14ac:dyDescent="0.2">
      <c r="B34" s="414" t="s">
        <v>308</v>
      </c>
      <c r="C34" s="414" t="s">
        <v>445</v>
      </c>
      <c r="D34" s="456">
        <v>13</v>
      </c>
      <c r="E34" s="456">
        <v>0</v>
      </c>
      <c r="F34" s="456">
        <v>1</v>
      </c>
      <c r="G34" s="444">
        <f t="shared" si="2"/>
        <v>1</v>
      </c>
      <c r="H34" s="415">
        <f t="shared" si="3"/>
        <v>7.6923076923076927E-2</v>
      </c>
      <c r="I34" s="393"/>
      <c r="J34" s="458">
        <v>0</v>
      </c>
    </row>
    <row r="35" spans="2:10" x14ac:dyDescent="0.2">
      <c r="B35" s="414" t="s">
        <v>311</v>
      </c>
      <c r="C35" s="414" t="s">
        <v>452</v>
      </c>
      <c r="D35" s="456">
        <v>20</v>
      </c>
      <c r="E35" s="456">
        <v>0</v>
      </c>
      <c r="F35" s="456">
        <v>0</v>
      </c>
      <c r="G35" s="444">
        <f t="shared" si="2"/>
        <v>0</v>
      </c>
      <c r="H35" s="415">
        <f t="shared" si="3"/>
        <v>0</v>
      </c>
      <c r="I35" s="393"/>
      <c r="J35" s="458">
        <v>0</v>
      </c>
    </row>
    <row r="36" spans="2:10" x14ac:dyDescent="0.2">
      <c r="B36" s="414" t="s">
        <v>308</v>
      </c>
      <c r="C36" s="414" t="s">
        <v>446</v>
      </c>
      <c r="D36" s="456">
        <v>7</v>
      </c>
      <c r="E36" s="456">
        <v>1</v>
      </c>
      <c r="F36" s="456">
        <v>5</v>
      </c>
      <c r="G36" s="444">
        <f t="shared" si="2"/>
        <v>6</v>
      </c>
      <c r="H36" s="415">
        <f t="shared" si="3"/>
        <v>0.8571428571428571</v>
      </c>
      <c r="I36" s="393"/>
      <c r="J36" s="458">
        <v>1</v>
      </c>
    </row>
    <row r="37" spans="2:10" x14ac:dyDescent="0.2">
      <c r="B37" s="414" t="s">
        <v>541</v>
      </c>
      <c r="C37" s="414" t="s">
        <v>662</v>
      </c>
      <c r="D37" s="456">
        <v>20</v>
      </c>
      <c r="E37" s="456">
        <v>5</v>
      </c>
      <c r="F37" s="456">
        <v>0</v>
      </c>
      <c r="G37" s="444">
        <f t="shared" si="2"/>
        <v>5</v>
      </c>
      <c r="H37" s="415">
        <f t="shared" si="3"/>
        <v>0.25</v>
      </c>
      <c r="I37" s="393"/>
      <c r="J37" s="458">
        <v>5</v>
      </c>
    </row>
    <row r="38" spans="2:10" x14ac:dyDescent="0.2">
      <c r="B38" s="414" t="s">
        <v>541</v>
      </c>
      <c r="C38" s="414" t="s">
        <v>663</v>
      </c>
      <c r="D38" s="456">
        <v>48</v>
      </c>
      <c r="E38" s="456">
        <v>16</v>
      </c>
      <c r="F38" s="456">
        <v>0</v>
      </c>
      <c r="G38" s="444">
        <f t="shared" si="2"/>
        <v>16</v>
      </c>
      <c r="H38" s="415">
        <f t="shared" si="3"/>
        <v>0.33333333333333331</v>
      </c>
      <c r="I38" s="393"/>
      <c r="J38" s="458">
        <v>16</v>
      </c>
    </row>
    <row r="39" spans="2:10" x14ac:dyDescent="0.2">
      <c r="B39" s="414" t="s">
        <v>541</v>
      </c>
      <c r="C39" s="414" t="s">
        <v>664</v>
      </c>
      <c r="D39" s="456">
        <v>36</v>
      </c>
      <c r="E39" s="456">
        <v>16</v>
      </c>
      <c r="F39" s="456">
        <v>0</v>
      </c>
      <c r="G39" s="444">
        <f t="shared" si="2"/>
        <v>16</v>
      </c>
      <c r="H39" s="415">
        <f t="shared" si="3"/>
        <v>0.44444444444444442</v>
      </c>
      <c r="I39" s="393"/>
      <c r="J39" s="458">
        <v>16</v>
      </c>
    </row>
    <row r="40" spans="2:10" x14ac:dyDescent="0.2">
      <c r="B40" s="414" t="s">
        <v>541</v>
      </c>
      <c r="C40" s="414" t="s">
        <v>665</v>
      </c>
      <c r="D40" s="456">
        <v>26</v>
      </c>
      <c r="E40" s="456">
        <v>15</v>
      </c>
      <c r="F40" s="456">
        <v>1</v>
      </c>
      <c r="G40" s="444">
        <f t="shared" si="2"/>
        <v>16</v>
      </c>
      <c r="H40" s="415">
        <f t="shared" si="3"/>
        <v>0.61538461538461542</v>
      </c>
      <c r="I40" s="393"/>
      <c r="J40" s="458">
        <v>15</v>
      </c>
    </row>
    <row r="41" spans="2:10" ht="13.5" x14ac:dyDescent="0.2">
      <c r="B41" s="434" t="s">
        <v>548</v>
      </c>
      <c r="C41" s="434"/>
      <c r="D41" s="459">
        <v>415</v>
      </c>
      <c r="E41" s="459">
        <v>160</v>
      </c>
      <c r="F41" s="459">
        <v>11</v>
      </c>
      <c r="G41" s="445">
        <f t="shared" si="2"/>
        <v>171</v>
      </c>
      <c r="H41" s="438">
        <f t="shared" si="3"/>
        <v>0.41204819277108434</v>
      </c>
      <c r="I41" s="439"/>
      <c r="J41" s="460">
        <v>160</v>
      </c>
    </row>
    <row r="42" spans="2:10" x14ac:dyDescent="0.2">
      <c r="B42" s="435" t="s">
        <v>308</v>
      </c>
      <c r="C42" s="435" t="s">
        <v>456</v>
      </c>
      <c r="D42" s="461">
        <v>6</v>
      </c>
      <c r="E42" s="461">
        <v>2</v>
      </c>
      <c r="F42" s="461">
        <v>1</v>
      </c>
      <c r="G42" s="446">
        <f t="shared" si="2"/>
        <v>3</v>
      </c>
      <c r="H42" s="441">
        <f t="shared" si="3"/>
        <v>0.5</v>
      </c>
      <c r="I42" s="442"/>
      <c r="J42" s="462">
        <v>2</v>
      </c>
    </row>
    <row r="43" spans="2:10" x14ac:dyDescent="0.2">
      <c r="B43" s="414" t="s">
        <v>308</v>
      </c>
      <c r="C43" s="414" t="s">
        <v>457</v>
      </c>
      <c r="D43" s="456">
        <v>12</v>
      </c>
      <c r="E43" s="456">
        <v>4</v>
      </c>
      <c r="F43" s="456">
        <v>0</v>
      </c>
      <c r="G43" s="444">
        <f t="shared" si="2"/>
        <v>4</v>
      </c>
      <c r="H43" s="415">
        <f t="shared" si="3"/>
        <v>0.33333333333333331</v>
      </c>
      <c r="I43" s="393"/>
      <c r="J43" s="458">
        <v>4</v>
      </c>
    </row>
    <row r="44" spans="2:10" x14ac:dyDescent="0.2">
      <c r="B44" s="414" t="s">
        <v>308</v>
      </c>
      <c r="C44" s="414" t="s">
        <v>458</v>
      </c>
      <c r="D44" s="456">
        <v>4</v>
      </c>
      <c r="E44" s="456">
        <v>3</v>
      </c>
      <c r="F44" s="456">
        <v>0</v>
      </c>
      <c r="G44" s="444">
        <f t="shared" si="2"/>
        <v>3</v>
      </c>
      <c r="H44" s="415">
        <f t="shared" si="3"/>
        <v>0.75</v>
      </c>
      <c r="I44" s="393"/>
      <c r="J44" s="458">
        <v>3</v>
      </c>
    </row>
    <row r="45" spans="2:10" x14ac:dyDescent="0.2">
      <c r="B45" s="414" t="s">
        <v>308</v>
      </c>
      <c r="C45" s="414" t="s">
        <v>459</v>
      </c>
      <c r="D45" s="456">
        <v>6</v>
      </c>
      <c r="E45" s="456">
        <v>3</v>
      </c>
      <c r="F45" s="456">
        <v>0</v>
      </c>
      <c r="G45" s="444">
        <f t="shared" si="2"/>
        <v>3</v>
      </c>
      <c r="H45" s="415">
        <f t="shared" si="3"/>
        <v>0.5</v>
      </c>
      <c r="I45" s="393"/>
      <c r="J45" s="458">
        <v>3</v>
      </c>
    </row>
    <row r="46" spans="2:10" x14ac:dyDescent="0.2">
      <c r="B46" s="414" t="s">
        <v>308</v>
      </c>
      <c r="C46" s="414" t="s">
        <v>460</v>
      </c>
      <c r="D46" s="456">
        <v>12</v>
      </c>
      <c r="E46" s="456">
        <v>11</v>
      </c>
      <c r="F46" s="456">
        <v>0</v>
      </c>
      <c r="G46" s="444">
        <f t="shared" si="2"/>
        <v>11</v>
      </c>
      <c r="H46" s="415">
        <f t="shared" si="3"/>
        <v>0.91666666666666663</v>
      </c>
      <c r="I46" s="393"/>
      <c r="J46" s="458">
        <v>11</v>
      </c>
    </row>
    <row r="47" spans="2:10" x14ac:dyDescent="0.2">
      <c r="B47" s="414" t="s">
        <v>308</v>
      </c>
      <c r="C47" s="414" t="s">
        <v>461</v>
      </c>
      <c r="D47" s="456">
        <v>12</v>
      </c>
      <c r="E47" s="456">
        <v>5</v>
      </c>
      <c r="F47" s="456">
        <v>1</v>
      </c>
      <c r="G47" s="444">
        <f t="shared" si="2"/>
        <v>6</v>
      </c>
      <c r="H47" s="415">
        <f t="shared" si="3"/>
        <v>0.5</v>
      </c>
      <c r="I47" s="393"/>
      <c r="J47" s="458">
        <v>5</v>
      </c>
    </row>
    <row r="48" spans="2:10" x14ac:dyDescent="0.2">
      <c r="B48" s="414" t="s">
        <v>308</v>
      </c>
      <c r="C48" s="414" t="s">
        <v>462</v>
      </c>
      <c r="D48" s="456">
        <v>32</v>
      </c>
      <c r="E48" s="456">
        <v>24</v>
      </c>
      <c r="F48" s="456">
        <v>6</v>
      </c>
      <c r="G48" s="444">
        <f t="shared" si="2"/>
        <v>30</v>
      </c>
      <c r="H48" s="415">
        <f t="shared" si="3"/>
        <v>0.9375</v>
      </c>
      <c r="I48" s="393"/>
      <c r="J48" s="458">
        <v>24</v>
      </c>
    </row>
    <row r="49" spans="2:10" x14ac:dyDescent="0.2">
      <c r="B49" s="414" t="s">
        <v>308</v>
      </c>
      <c r="C49" s="414" t="s">
        <v>463</v>
      </c>
      <c r="D49" s="456">
        <v>42</v>
      </c>
      <c r="E49" s="456">
        <v>27</v>
      </c>
      <c r="F49" s="456">
        <v>0</v>
      </c>
      <c r="G49" s="444">
        <f t="shared" si="2"/>
        <v>27</v>
      </c>
      <c r="H49" s="415">
        <f t="shared" si="3"/>
        <v>0.6428571428571429</v>
      </c>
      <c r="I49" s="393"/>
      <c r="J49" s="458">
        <v>27</v>
      </c>
    </row>
    <row r="50" spans="2:10" x14ac:dyDescent="0.2">
      <c r="B50" s="414" t="s">
        <v>308</v>
      </c>
      <c r="C50" s="414" t="s">
        <v>464</v>
      </c>
      <c r="D50" s="456">
        <v>11</v>
      </c>
      <c r="E50" s="456">
        <v>5</v>
      </c>
      <c r="F50" s="456">
        <v>7</v>
      </c>
      <c r="G50" s="444">
        <f t="shared" si="2"/>
        <v>12</v>
      </c>
      <c r="H50" s="415">
        <f t="shared" si="3"/>
        <v>1.0909090909090908</v>
      </c>
      <c r="I50" s="393"/>
      <c r="J50" s="458">
        <v>5</v>
      </c>
    </row>
    <row r="51" spans="2:10" x14ac:dyDescent="0.2">
      <c r="B51" s="414" t="s">
        <v>308</v>
      </c>
      <c r="C51" s="414" t="s">
        <v>465</v>
      </c>
      <c r="D51" s="456">
        <v>3</v>
      </c>
      <c r="E51" s="456">
        <v>2</v>
      </c>
      <c r="F51" s="456">
        <v>0</v>
      </c>
      <c r="G51" s="444">
        <f t="shared" si="2"/>
        <v>2</v>
      </c>
      <c r="H51" s="415">
        <f t="shared" si="3"/>
        <v>0.66666666666666663</v>
      </c>
      <c r="I51" s="393"/>
      <c r="J51" s="458">
        <v>2</v>
      </c>
    </row>
    <row r="52" spans="2:10" x14ac:dyDescent="0.2">
      <c r="B52" s="414" t="s">
        <v>541</v>
      </c>
      <c r="C52" s="414" t="s">
        <v>666</v>
      </c>
      <c r="D52" s="456">
        <v>45</v>
      </c>
      <c r="E52" s="456">
        <v>35</v>
      </c>
      <c r="F52" s="456">
        <v>5</v>
      </c>
      <c r="G52" s="444">
        <f t="shared" si="2"/>
        <v>40</v>
      </c>
      <c r="H52" s="415">
        <f t="shared" si="3"/>
        <v>0.88888888888888884</v>
      </c>
      <c r="I52" s="393"/>
      <c r="J52" s="458">
        <v>35</v>
      </c>
    </row>
    <row r="53" spans="2:10" x14ac:dyDescent="0.2">
      <c r="B53" s="414" t="s">
        <v>339</v>
      </c>
      <c r="C53" s="414" t="s">
        <v>476</v>
      </c>
      <c r="D53" s="456">
        <v>25</v>
      </c>
      <c r="E53" s="456">
        <v>13</v>
      </c>
      <c r="F53" s="456">
        <v>0</v>
      </c>
      <c r="G53" s="444">
        <f t="shared" si="2"/>
        <v>13</v>
      </c>
      <c r="H53" s="415">
        <f t="shared" si="3"/>
        <v>0.52</v>
      </c>
      <c r="I53" s="393"/>
      <c r="J53" s="458">
        <v>13</v>
      </c>
    </row>
    <row r="54" spans="2:10" x14ac:dyDescent="0.2">
      <c r="B54" s="414" t="s">
        <v>339</v>
      </c>
      <c r="C54" s="414" t="s">
        <v>477</v>
      </c>
      <c r="D54" s="456">
        <v>52</v>
      </c>
      <c r="E54" s="456">
        <v>25</v>
      </c>
      <c r="F54" s="456">
        <v>14</v>
      </c>
      <c r="G54" s="444">
        <f t="shared" si="2"/>
        <v>39</v>
      </c>
      <c r="H54" s="415">
        <f t="shared" si="3"/>
        <v>0.75</v>
      </c>
      <c r="I54" s="393"/>
      <c r="J54" s="458">
        <v>25</v>
      </c>
    </row>
    <row r="55" spans="2:10" x14ac:dyDescent="0.2">
      <c r="B55" s="414" t="s">
        <v>339</v>
      </c>
      <c r="C55" s="414" t="s">
        <v>478</v>
      </c>
      <c r="D55" s="456">
        <v>53</v>
      </c>
      <c r="E55" s="456">
        <v>34</v>
      </c>
      <c r="F55" s="456">
        <v>0</v>
      </c>
      <c r="G55" s="444">
        <f t="shared" si="2"/>
        <v>34</v>
      </c>
      <c r="H55" s="415">
        <f t="shared" si="3"/>
        <v>0.64150943396226412</v>
      </c>
      <c r="I55" s="393"/>
      <c r="J55" s="458">
        <v>34</v>
      </c>
    </row>
    <row r="56" spans="2:10" ht="13.5" x14ac:dyDescent="0.2">
      <c r="B56" s="434" t="s">
        <v>549</v>
      </c>
      <c r="C56" s="434"/>
      <c r="D56" s="459">
        <v>315</v>
      </c>
      <c r="E56" s="459">
        <v>193</v>
      </c>
      <c r="F56" s="459">
        <v>34</v>
      </c>
      <c r="G56" s="445">
        <f t="shared" si="2"/>
        <v>227</v>
      </c>
      <c r="H56" s="438">
        <f t="shared" si="3"/>
        <v>0.72063492063492063</v>
      </c>
      <c r="I56" s="439"/>
      <c r="J56" s="460">
        <v>193</v>
      </c>
    </row>
    <row r="57" spans="2:10" x14ac:dyDescent="0.2">
      <c r="B57" s="435" t="s">
        <v>308</v>
      </c>
      <c r="C57" s="435" t="s">
        <v>480</v>
      </c>
      <c r="D57" s="461">
        <v>8</v>
      </c>
      <c r="E57" s="461">
        <v>3</v>
      </c>
      <c r="F57" s="461">
        <v>0</v>
      </c>
      <c r="G57" s="446">
        <f t="shared" si="2"/>
        <v>3</v>
      </c>
      <c r="H57" s="441">
        <f t="shared" si="3"/>
        <v>0.375</v>
      </c>
      <c r="I57" s="442"/>
      <c r="J57" s="462">
        <v>3</v>
      </c>
    </row>
    <row r="58" spans="2:10" x14ac:dyDescent="0.2">
      <c r="B58" s="414" t="s">
        <v>541</v>
      </c>
      <c r="C58" s="414" t="s">
        <v>667</v>
      </c>
      <c r="D58" s="456">
        <v>2</v>
      </c>
      <c r="E58" s="456">
        <v>2</v>
      </c>
      <c r="F58" s="456">
        <v>0</v>
      </c>
      <c r="G58" s="444">
        <f t="shared" si="2"/>
        <v>2</v>
      </c>
      <c r="H58" s="415">
        <f t="shared" si="3"/>
        <v>1</v>
      </c>
      <c r="I58" s="393"/>
      <c r="J58" s="458">
        <v>2</v>
      </c>
    </row>
    <row r="59" spans="2:10" x14ac:dyDescent="0.2">
      <c r="B59" s="414" t="s">
        <v>308</v>
      </c>
      <c r="C59" s="414" t="s">
        <v>481</v>
      </c>
      <c r="D59" s="456">
        <v>4</v>
      </c>
      <c r="E59" s="456">
        <v>2</v>
      </c>
      <c r="F59" s="456">
        <v>0</v>
      </c>
      <c r="G59" s="444">
        <f t="shared" si="2"/>
        <v>2</v>
      </c>
      <c r="H59" s="415">
        <f t="shared" si="3"/>
        <v>0.5</v>
      </c>
      <c r="I59" s="393"/>
      <c r="J59" s="458">
        <v>2</v>
      </c>
    </row>
    <row r="60" spans="2:10" x14ac:dyDescent="0.2">
      <c r="B60" s="414" t="s">
        <v>308</v>
      </c>
      <c r="C60" s="414" t="s">
        <v>482</v>
      </c>
      <c r="D60" s="456">
        <v>6</v>
      </c>
      <c r="E60" s="456">
        <v>4</v>
      </c>
      <c r="F60" s="456">
        <v>0</v>
      </c>
      <c r="G60" s="444">
        <f t="shared" si="2"/>
        <v>4</v>
      </c>
      <c r="H60" s="415">
        <f t="shared" si="3"/>
        <v>0.66666666666666663</v>
      </c>
      <c r="I60" s="393"/>
      <c r="J60" s="458">
        <v>4</v>
      </c>
    </row>
    <row r="61" spans="2:10" x14ac:dyDescent="0.2">
      <c r="B61" s="414" t="s">
        <v>308</v>
      </c>
      <c r="C61" s="414" t="s">
        <v>483</v>
      </c>
      <c r="D61" s="456">
        <v>2</v>
      </c>
      <c r="E61" s="456">
        <v>1</v>
      </c>
      <c r="F61" s="456">
        <v>0</v>
      </c>
      <c r="G61" s="444">
        <f t="shared" si="2"/>
        <v>1</v>
      </c>
      <c r="H61" s="415">
        <f t="shared" si="3"/>
        <v>0.5</v>
      </c>
      <c r="I61" s="393"/>
      <c r="J61" s="458">
        <v>1</v>
      </c>
    </row>
    <row r="62" spans="2:10" x14ac:dyDescent="0.2">
      <c r="B62" s="414" t="s">
        <v>308</v>
      </c>
      <c r="C62" s="414" t="s">
        <v>484</v>
      </c>
      <c r="D62" s="456">
        <v>6</v>
      </c>
      <c r="E62" s="456">
        <v>3</v>
      </c>
      <c r="F62" s="456">
        <v>0</v>
      </c>
      <c r="G62" s="444">
        <f t="shared" si="2"/>
        <v>3</v>
      </c>
      <c r="H62" s="415">
        <f t="shared" si="3"/>
        <v>0.5</v>
      </c>
      <c r="I62" s="393"/>
      <c r="J62" s="458">
        <v>3</v>
      </c>
    </row>
    <row r="63" spans="2:10" x14ac:dyDescent="0.2">
      <c r="B63" s="414" t="s">
        <v>308</v>
      </c>
      <c r="C63" s="414" t="s">
        <v>485</v>
      </c>
      <c r="D63" s="456">
        <v>20</v>
      </c>
      <c r="E63" s="456">
        <v>10</v>
      </c>
      <c r="F63" s="456">
        <v>0</v>
      </c>
      <c r="G63" s="444">
        <f t="shared" si="2"/>
        <v>10</v>
      </c>
      <c r="H63" s="415">
        <f t="shared" si="3"/>
        <v>0.5</v>
      </c>
      <c r="I63" s="393"/>
      <c r="J63" s="458">
        <v>10</v>
      </c>
    </row>
    <row r="64" spans="2:10" x14ac:dyDescent="0.2">
      <c r="B64" s="414" t="s">
        <v>541</v>
      </c>
      <c r="C64" s="414" t="s">
        <v>668</v>
      </c>
      <c r="D64" s="456">
        <v>24</v>
      </c>
      <c r="E64" s="456">
        <v>5</v>
      </c>
      <c r="F64" s="456">
        <v>0</v>
      </c>
      <c r="G64" s="444">
        <f t="shared" si="2"/>
        <v>5</v>
      </c>
      <c r="H64" s="415">
        <f t="shared" si="3"/>
        <v>0.20833333333333334</v>
      </c>
      <c r="I64" s="393"/>
      <c r="J64" s="458">
        <v>5</v>
      </c>
    </row>
    <row r="65" spans="2:10" x14ac:dyDescent="0.2">
      <c r="B65" s="414" t="s">
        <v>308</v>
      </c>
      <c r="C65" s="414" t="s">
        <v>486</v>
      </c>
      <c r="D65" s="456">
        <v>10</v>
      </c>
      <c r="E65" s="456">
        <v>5</v>
      </c>
      <c r="F65" s="456">
        <v>0</v>
      </c>
      <c r="G65" s="444">
        <f t="shared" si="2"/>
        <v>5</v>
      </c>
      <c r="H65" s="415">
        <f t="shared" si="3"/>
        <v>0.5</v>
      </c>
      <c r="I65" s="393"/>
      <c r="J65" s="458">
        <v>5</v>
      </c>
    </row>
    <row r="66" spans="2:10" x14ac:dyDescent="0.2">
      <c r="B66" s="414" t="s">
        <v>308</v>
      </c>
      <c r="C66" s="414" t="s">
        <v>487</v>
      </c>
      <c r="D66" s="456">
        <v>10</v>
      </c>
      <c r="E66" s="456">
        <v>2</v>
      </c>
      <c r="F66" s="456">
        <v>0</v>
      </c>
      <c r="G66" s="444">
        <f t="shared" si="2"/>
        <v>2</v>
      </c>
      <c r="H66" s="415">
        <f t="shared" si="3"/>
        <v>0.2</v>
      </c>
      <c r="I66" s="393"/>
      <c r="J66" s="458">
        <v>2</v>
      </c>
    </row>
    <row r="67" spans="2:10" x14ac:dyDescent="0.2">
      <c r="B67" s="414" t="s">
        <v>541</v>
      </c>
      <c r="C67" s="414" t="s">
        <v>669</v>
      </c>
      <c r="D67" s="456">
        <v>50</v>
      </c>
      <c r="E67" s="456">
        <v>33</v>
      </c>
      <c r="F67" s="456">
        <v>0</v>
      </c>
      <c r="G67" s="444">
        <f t="shared" si="2"/>
        <v>33</v>
      </c>
      <c r="H67" s="415">
        <f t="shared" si="3"/>
        <v>0.66</v>
      </c>
      <c r="I67" s="393"/>
      <c r="J67" s="458">
        <v>33</v>
      </c>
    </row>
    <row r="68" spans="2:10" x14ac:dyDescent="0.2">
      <c r="B68" s="414" t="s">
        <v>541</v>
      </c>
      <c r="C68" s="414" t="s">
        <v>670</v>
      </c>
      <c r="D68" s="456">
        <v>24</v>
      </c>
      <c r="E68" s="456">
        <v>22</v>
      </c>
      <c r="F68" s="456">
        <v>0</v>
      </c>
      <c r="G68" s="444">
        <f t="shared" si="2"/>
        <v>22</v>
      </c>
      <c r="H68" s="415">
        <f t="shared" si="3"/>
        <v>0.91666666666666663</v>
      </c>
      <c r="I68" s="393"/>
      <c r="J68" s="458">
        <v>22</v>
      </c>
    </row>
    <row r="69" spans="2:10" ht="13.5" x14ac:dyDescent="0.2">
      <c r="B69" s="434" t="s">
        <v>550</v>
      </c>
      <c r="C69" s="434"/>
      <c r="D69" s="459">
        <v>166</v>
      </c>
      <c r="E69" s="459">
        <v>92</v>
      </c>
      <c r="F69" s="459">
        <v>0</v>
      </c>
      <c r="G69" s="445">
        <f t="shared" si="2"/>
        <v>92</v>
      </c>
      <c r="H69" s="438">
        <f t="shared" si="3"/>
        <v>0.55421686746987953</v>
      </c>
      <c r="I69" s="439"/>
      <c r="J69" s="460">
        <v>92</v>
      </c>
    </row>
    <row r="70" spans="2:10" x14ac:dyDescent="0.2">
      <c r="B70" s="435" t="s">
        <v>541</v>
      </c>
      <c r="C70" s="435" t="s">
        <v>671</v>
      </c>
      <c r="D70" s="461">
        <v>32</v>
      </c>
      <c r="E70" s="461">
        <v>7</v>
      </c>
      <c r="F70" s="461">
        <v>0</v>
      </c>
      <c r="G70" s="446">
        <f t="shared" si="2"/>
        <v>7</v>
      </c>
      <c r="H70" s="441">
        <f t="shared" si="3"/>
        <v>0.21875</v>
      </c>
      <c r="I70" s="442"/>
      <c r="J70" s="462">
        <v>7</v>
      </c>
    </row>
    <row r="71" spans="2:10" x14ac:dyDescent="0.2">
      <c r="B71" s="414" t="s">
        <v>308</v>
      </c>
      <c r="C71" s="414" t="s">
        <v>496</v>
      </c>
      <c r="D71" s="456">
        <v>5</v>
      </c>
      <c r="E71" s="456">
        <v>0</v>
      </c>
      <c r="F71" s="456">
        <v>0</v>
      </c>
      <c r="G71" s="444">
        <f t="shared" si="2"/>
        <v>0</v>
      </c>
      <c r="H71" s="415">
        <f t="shared" si="3"/>
        <v>0</v>
      </c>
      <c r="I71" s="393"/>
      <c r="J71" s="458">
        <v>0</v>
      </c>
    </row>
    <row r="72" spans="2:10" x14ac:dyDescent="0.2">
      <c r="B72" s="414" t="s">
        <v>541</v>
      </c>
      <c r="C72" s="414" t="s">
        <v>672</v>
      </c>
      <c r="D72" s="456">
        <v>18</v>
      </c>
      <c r="E72" s="456">
        <v>12</v>
      </c>
      <c r="F72" s="456">
        <v>0</v>
      </c>
      <c r="G72" s="444">
        <f t="shared" si="2"/>
        <v>12</v>
      </c>
      <c r="H72" s="415">
        <f t="shared" si="3"/>
        <v>0.66666666666666663</v>
      </c>
      <c r="I72" s="393"/>
      <c r="J72" s="458">
        <v>12</v>
      </c>
    </row>
    <row r="73" spans="2:10" x14ac:dyDescent="0.2">
      <c r="B73" s="414" t="s">
        <v>541</v>
      </c>
      <c r="C73" s="414" t="s">
        <v>673</v>
      </c>
      <c r="D73" s="456">
        <v>8</v>
      </c>
      <c r="E73" s="456">
        <v>9</v>
      </c>
      <c r="F73" s="456">
        <v>0</v>
      </c>
      <c r="G73" s="444">
        <f t="shared" si="2"/>
        <v>9</v>
      </c>
      <c r="H73" s="415">
        <f t="shared" si="3"/>
        <v>1.125</v>
      </c>
      <c r="I73" s="393"/>
      <c r="J73" s="458">
        <v>9</v>
      </c>
    </row>
    <row r="74" spans="2:10" x14ac:dyDescent="0.2">
      <c r="B74" s="414" t="s">
        <v>541</v>
      </c>
      <c r="C74" s="414" t="s">
        <v>674</v>
      </c>
      <c r="D74" s="456">
        <v>28</v>
      </c>
      <c r="E74" s="456">
        <v>22</v>
      </c>
      <c r="F74" s="456">
        <v>0</v>
      </c>
      <c r="G74" s="444">
        <f t="shared" si="2"/>
        <v>22</v>
      </c>
      <c r="H74" s="415">
        <f t="shared" si="3"/>
        <v>0.7857142857142857</v>
      </c>
      <c r="I74" s="393"/>
      <c r="J74" s="458">
        <v>22</v>
      </c>
    </row>
    <row r="75" spans="2:10" x14ac:dyDescent="0.2">
      <c r="B75" s="414" t="s">
        <v>541</v>
      </c>
      <c r="C75" s="414" t="s">
        <v>675</v>
      </c>
      <c r="D75" s="456">
        <v>20</v>
      </c>
      <c r="E75" s="456">
        <v>2</v>
      </c>
      <c r="F75" s="456">
        <v>0</v>
      </c>
      <c r="G75" s="444">
        <f t="shared" ref="G75:G79" si="4">+E75+F75</f>
        <v>2</v>
      </c>
      <c r="H75" s="415">
        <f t="shared" ref="H75:H79" si="5">IF(D75=0,"-",G75/D75)</f>
        <v>0.1</v>
      </c>
      <c r="I75" s="393"/>
      <c r="J75" s="458">
        <v>2</v>
      </c>
    </row>
    <row r="76" spans="2:10" x14ac:dyDescent="0.2">
      <c r="B76" s="414" t="s">
        <v>541</v>
      </c>
      <c r="C76" s="414" t="s">
        <v>676</v>
      </c>
      <c r="D76" s="456">
        <v>25</v>
      </c>
      <c r="E76" s="456">
        <v>6</v>
      </c>
      <c r="F76" s="456">
        <v>0</v>
      </c>
      <c r="G76" s="444">
        <f t="shared" si="4"/>
        <v>6</v>
      </c>
      <c r="H76" s="415">
        <f t="shared" si="5"/>
        <v>0.24</v>
      </c>
      <c r="I76" s="393"/>
      <c r="J76" s="458">
        <v>6</v>
      </c>
    </row>
    <row r="77" spans="2:10" x14ac:dyDescent="0.2">
      <c r="B77" s="414" t="s">
        <v>308</v>
      </c>
      <c r="C77" s="414" t="s">
        <v>500</v>
      </c>
      <c r="D77" s="456">
        <v>6</v>
      </c>
      <c r="E77" s="456">
        <v>4</v>
      </c>
      <c r="F77" s="456">
        <v>0</v>
      </c>
      <c r="G77" s="444">
        <f t="shared" si="4"/>
        <v>4</v>
      </c>
      <c r="H77" s="415">
        <f t="shared" si="5"/>
        <v>0.66666666666666663</v>
      </c>
      <c r="I77" s="393"/>
      <c r="J77" s="458">
        <v>4</v>
      </c>
    </row>
    <row r="78" spans="2:10" ht="13.5" x14ac:dyDescent="0.2">
      <c r="B78" s="434" t="s">
        <v>551</v>
      </c>
      <c r="C78" s="434"/>
      <c r="D78" s="459">
        <v>142</v>
      </c>
      <c r="E78" s="459">
        <v>62</v>
      </c>
      <c r="F78" s="459">
        <v>0</v>
      </c>
      <c r="G78" s="445">
        <f t="shared" si="4"/>
        <v>62</v>
      </c>
      <c r="H78" s="438">
        <f t="shared" si="5"/>
        <v>0.43661971830985913</v>
      </c>
      <c r="I78" s="439"/>
      <c r="J78" s="460">
        <v>62</v>
      </c>
    </row>
    <row r="79" spans="2:10" ht="13.5" x14ac:dyDescent="0.2">
      <c r="B79" s="434" t="s">
        <v>56</v>
      </c>
      <c r="C79" s="434"/>
      <c r="D79" s="459">
        <v>2834</v>
      </c>
      <c r="E79" s="459">
        <v>1750</v>
      </c>
      <c r="F79" s="459">
        <v>198</v>
      </c>
      <c r="G79" s="445">
        <f t="shared" si="4"/>
        <v>1948</v>
      </c>
      <c r="H79" s="438">
        <f t="shared" si="5"/>
        <v>0.6873676781933663</v>
      </c>
      <c r="I79" s="439"/>
      <c r="J79" s="460">
        <v>1762</v>
      </c>
    </row>
    <row r="80" spans="2:10" x14ac:dyDescent="0.2">
      <c r="B80" s="368" t="s">
        <v>293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294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287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198</v>
      </c>
      <c r="E9" s="767" t="s">
        <v>135</v>
      </c>
      <c r="F9" s="769"/>
      <c r="G9" s="264" t="s">
        <v>136</v>
      </c>
      <c r="H9" s="263" t="s">
        <v>137</v>
      </c>
      <c r="I9" s="263" t="s">
        <v>138</v>
      </c>
      <c r="J9" s="575" t="s">
        <v>114</v>
      </c>
    </row>
    <row r="10" spans="1:10" ht="26.25" customHeight="1" x14ac:dyDescent="0.3">
      <c r="B10" s="269"/>
      <c r="C10" s="576"/>
      <c r="D10" s="663" t="s">
        <v>288</v>
      </c>
      <c r="E10" s="268" t="s">
        <v>139</v>
      </c>
      <c r="F10" s="268" t="s">
        <v>140</v>
      </c>
      <c r="G10" s="269"/>
      <c r="H10" s="267"/>
      <c r="I10" s="267"/>
      <c r="J10" s="577"/>
    </row>
    <row r="11" spans="1:10" x14ac:dyDescent="0.2">
      <c r="B11" s="573"/>
      <c r="C11" s="578" t="s">
        <v>102</v>
      </c>
      <c r="D11" s="579">
        <v>657</v>
      </c>
      <c r="E11" s="580">
        <v>68</v>
      </c>
      <c r="F11" s="580">
        <v>25</v>
      </c>
      <c r="G11" s="580">
        <v>66</v>
      </c>
      <c r="H11" s="580">
        <f>SUM(D11:G11)</f>
        <v>816</v>
      </c>
      <c r="I11" s="581">
        <v>4590</v>
      </c>
      <c r="J11" s="582">
        <f>H11/I11</f>
        <v>0.17777777777777778</v>
      </c>
    </row>
    <row r="12" spans="1:10" x14ac:dyDescent="0.2">
      <c r="B12" s="583"/>
      <c r="C12" s="584" t="s">
        <v>103</v>
      </c>
      <c r="D12" s="579">
        <v>843</v>
      </c>
      <c r="E12" s="585">
        <v>14</v>
      </c>
      <c r="F12" s="585">
        <v>18</v>
      </c>
      <c r="G12" s="585">
        <v>77</v>
      </c>
      <c r="H12" s="585">
        <f>SUM(D12:G12)</f>
        <v>952</v>
      </c>
      <c r="I12" s="586">
        <v>4192</v>
      </c>
      <c r="J12" s="587">
        <f t="shared" ref="J12:J21" si="0">H12/I12</f>
        <v>0.22709923664122136</v>
      </c>
    </row>
    <row r="13" spans="1:10" x14ac:dyDescent="0.2">
      <c r="B13" s="583"/>
      <c r="C13" s="584" t="s">
        <v>104</v>
      </c>
      <c r="D13" s="579">
        <v>967</v>
      </c>
      <c r="E13" s="585">
        <v>1</v>
      </c>
      <c r="F13" s="585">
        <v>55</v>
      </c>
      <c r="G13" s="585">
        <v>70</v>
      </c>
      <c r="H13" s="585">
        <f t="shared" ref="H13:H19" si="1">SUM(D13:G13)</f>
        <v>1093</v>
      </c>
      <c r="I13" s="586">
        <v>6534</v>
      </c>
      <c r="J13" s="587">
        <f t="shared" si="0"/>
        <v>0.16727884909703092</v>
      </c>
    </row>
    <row r="14" spans="1:10" x14ac:dyDescent="0.2">
      <c r="B14" s="583"/>
      <c r="C14" s="584" t="s">
        <v>105</v>
      </c>
      <c r="D14" s="579">
        <v>1210</v>
      </c>
      <c r="E14" s="585">
        <v>25</v>
      </c>
      <c r="F14" s="585">
        <v>59</v>
      </c>
      <c r="G14" s="585">
        <v>203</v>
      </c>
      <c r="H14" s="585">
        <f t="shared" si="1"/>
        <v>1497</v>
      </c>
      <c r="I14" s="586">
        <v>6024</v>
      </c>
      <c r="J14" s="587">
        <f t="shared" si="0"/>
        <v>0.24850597609561753</v>
      </c>
    </row>
    <row r="15" spans="1:10" x14ac:dyDescent="0.2">
      <c r="B15" s="583"/>
      <c r="C15" s="584" t="s">
        <v>106</v>
      </c>
      <c r="D15" s="579">
        <v>1295</v>
      </c>
      <c r="E15" s="585">
        <v>19</v>
      </c>
      <c r="F15" s="585">
        <v>19</v>
      </c>
      <c r="G15" s="585">
        <v>137</v>
      </c>
      <c r="H15" s="585">
        <f t="shared" si="1"/>
        <v>1470</v>
      </c>
      <c r="I15" s="586">
        <v>6373</v>
      </c>
      <c r="J15" s="587">
        <f t="shared" si="0"/>
        <v>0.23066059940373451</v>
      </c>
    </row>
    <row r="16" spans="1:10" x14ac:dyDescent="0.2">
      <c r="B16" s="583"/>
      <c r="C16" s="584" t="s">
        <v>107</v>
      </c>
      <c r="D16" s="579">
        <v>1995</v>
      </c>
      <c r="E16" s="585">
        <v>25</v>
      </c>
      <c r="F16" s="585">
        <v>139</v>
      </c>
      <c r="G16" s="585">
        <v>528</v>
      </c>
      <c r="H16" s="585">
        <f t="shared" si="1"/>
        <v>2687</v>
      </c>
      <c r="I16" s="586">
        <v>10933</v>
      </c>
      <c r="J16" s="587">
        <f t="shared" si="0"/>
        <v>0.24576968810024696</v>
      </c>
    </row>
    <row r="17" spans="2:10" x14ac:dyDescent="0.2">
      <c r="B17" s="583"/>
      <c r="C17" s="584" t="s">
        <v>108</v>
      </c>
      <c r="D17" s="579">
        <v>1241</v>
      </c>
      <c r="E17" s="585">
        <v>10</v>
      </c>
      <c r="F17" s="585">
        <v>70</v>
      </c>
      <c r="G17" s="585">
        <v>153</v>
      </c>
      <c r="H17" s="585">
        <f t="shared" si="1"/>
        <v>1474</v>
      </c>
      <c r="I17" s="586">
        <v>7759</v>
      </c>
      <c r="J17" s="587">
        <f t="shared" si="0"/>
        <v>0.1899729346565279</v>
      </c>
    </row>
    <row r="18" spans="2:10" x14ac:dyDescent="0.2">
      <c r="B18" s="583"/>
      <c r="C18" s="584" t="s">
        <v>109</v>
      </c>
      <c r="D18" s="579">
        <v>895</v>
      </c>
      <c r="E18" s="585">
        <v>26</v>
      </c>
      <c r="F18" s="585">
        <v>62</v>
      </c>
      <c r="G18" s="585">
        <v>184</v>
      </c>
      <c r="H18" s="585">
        <f t="shared" si="1"/>
        <v>1167</v>
      </c>
      <c r="I18" s="586">
        <v>5741</v>
      </c>
      <c r="J18" s="587">
        <f>H18/I18</f>
        <v>0.20327469082041455</v>
      </c>
    </row>
    <row r="19" spans="2:10" x14ac:dyDescent="0.2">
      <c r="B19" s="269"/>
      <c r="C19" s="588" t="s">
        <v>110</v>
      </c>
      <c r="D19" s="579">
        <v>831</v>
      </c>
      <c r="E19" s="585">
        <v>28</v>
      </c>
      <c r="F19" s="585">
        <v>36</v>
      </c>
      <c r="G19" s="585">
        <v>82</v>
      </c>
      <c r="H19" s="585">
        <f t="shared" si="1"/>
        <v>977</v>
      </c>
      <c r="I19" s="589">
        <v>5045</v>
      </c>
      <c r="J19" s="587">
        <f t="shared" si="0"/>
        <v>0.19365708622398414</v>
      </c>
    </row>
    <row r="20" spans="2:10" ht="14.25" x14ac:dyDescent="0.2">
      <c r="B20" s="590" t="s">
        <v>55</v>
      </c>
      <c r="C20" s="574"/>
      <c r="D20" s="591">
        <v>9934</v>
      </c>
      <c r="E20" s="592">
        <v>216</v>
      </c>
      <c r="F20" s="592">
        <v>483</v>
      </c>
      <c r="G20" s="593">
        <v>1500</v>
      </c>
      <c r="H20" s="593">
        <f>SUM(H11:H19)</f>
        <v>12133</v>
      </c>
      <c r="I20" s="594">
        <f>SUM(I11:I19)</f>
        <v>57191</v>
      </c>
      <c r="J20" s="595">
        <f t="shared" si="0"/>
        <v>0.2121487646657691</v>
      </c>
    </row>
    <row r="21" spans="2:10" x14ac:dyDescent="0.2">
      <c r="B21" s="596"/>
      <c r="C21" s="597" t="s">
        <v>87</v>
      </c>
      <c r="D21" s="579">
        <v>524</v>
      </c>
      <c r="E21" s="580">
        <v>95</v>
      </c>
      <c r="F21" s="580">
        <v>69</v>
      </c>
      <c r="G21" s="580">
        <v>57</v>
      </c>
      <c r="H21" s="580">
        <f>SUM(D21:G21)</f>
        <v>745</v>
      </c>
      <c r="I21" s="581">
        <v>4307</v>
      </c>
      <c r="J21" s="595">
        <f t="shared" si="0"/>
        <v>0.17297422800092871</v>
      </c>
    </row>
    <row r="22" spans="2:10" ht="14.25" x14ac:dyDescent="0.2">
      <c r="B22" s="598" t="s">
        <v>141</v>
      </c>
      <c r="C22" s="576"/>
      <c r="D22" s="591">
        <v>10458</v>
      </c>
      <c r="E22" s="591">
        <v>311</v>
      </c>
      <c r="F22" s="591">
        <v>552</v>
      </c>
      <c r="G22" s="599">
        <v>1557</v>
      </c>
      <c r="H22" s="599">
        <f>+H20+H21</f>
        <v>12878</v>
      </c>
      <c r="I22" s="600">
        <f>+I20+I21</f>
        <v>61498</v>
      </c>
      <c r="J22" s="595">
        <f>H22/I22</f>
        <v>0.20940518390841978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9" t="s">
        <v>272</v>
      </c>
      <c r="C2" s="786"/>
      <c r="D2" s="786"/>
      <c r="E2" s="786"/>
      <c r="F2" s="786"/>
      <c r="G2" s="786"/>
      <c r="H2" s="786"/>
      <c r="I2" s="786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296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8"/>
      <c r="D10" s="808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5" t="s">
        <v>289</v>
      </c>
      <c r="C2" s="785"/>
      <c r="D2" s="785"/>
      <c r="E2" s="785"/>
      <c r="F2" s="785"/>
      <c r="G2" s="785"/>
      <c r="H2" s="785"/>
      <c r="I2" s="785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7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x14ac:dyDescent="0.2">
      <c r="B8" s="613" t="s">
        <v>308</v>
      </c>
      <c r="C8" s="614" t="s">
        <v>318</v>
      </c>
      <c r="D8" s="615">
        <v>79</v>
      </c>
      <c r="E8" s="580">
        <v>0</v>
      </c>
      <c r="F8" s="580">
        <v>6</v>
      </c>
      <c r="G8" s="580">
        <v>7</v>
      </c>
      <c r="H8" s="580">
        <f t="shared" ref="H8:H30" si="0">SUM(D8:G8)</f>
        <v>92</v>
      </c>
      <c r="I8" s="580">
        <v>146</v>
      </c>
      <c r="J8" s="616">
        <f t="shared" ref="J8:J30" si="1">IF(I8&gt;0,H8/I8,"-")</f>
        <v>0.63013698630136983</v>
      </c>
      <c r="K8" s="579"/>
    </row>
    <row r="9" spans="1:11" x14ac:dyDescent="0.2">
      <c r="B9" s="617" t="s">
        <v>308</v>
      </c>
      <c r="C9" s="618" t="s">
        <v>319</v>
      </c>
      <c r="D9" s="619">
        <v>21</v>
      </c>
      <c r="E9" s="585">
        <v>1</v>
      </c>
      <c r="F9" s="585">
        <v>1</v>
      </c>
      <c r="G9" s="585">
        <v>3</v>
      </c>
      <c r="H9" s="585">
        <f t="shared" si="0"/>
        <v>26</v>
      </c>
      <c r="I9" s="585">
        <v>112</v>
      </c>
      <c r="J9" s="620">
        <f t="shared" si="1"/>
        <v>0.23214285714285715</v>
      </c>
      <c r="K9" s="579"/>
    </row>
    <row r="10" spans="1:11" x14ac:dyDescent="0.2">
      <c r="B10" s="617" t="s">
        <v>308</v>
      </c>
      <c r="C10" s="618" t="s">
        <v>320</v>
      </c>
      <c r="D10" s="619">
        <v>18</v>
      </c>
      <c r="E10" s="585">
        <v>0</v>
      </c>
      <c r="F10" s="585">
        <v>0</v>
      </c>
      <c r="G10" s="585">
        <v>2</v>
      </c>
      <c r="H10" s="585">
        <f t="shared" si="0"/>
        <v>20</v>
      </c>
      <c r="I10" s="585">
        <v>62</v>
      </c>
      <c r="J10" s="620">
        <f t="shared" si="1"/>
        <v>0.32258064516129031</v>
      </c>
      <c r="K10" s="579"/>
    </row>
    <row r="11" spans="1:11" x14ac:dyDescent="0.2">
      <c r="B11" s="617" t="s">
        <v>308</v>
      </c>
      <c r="C11" s="618" t="s">
        <v>321</v>
      </c>
      <c r="D11" s="619">
        <v>7</v>
      </c>
      <c r="E11" s="585">
        <v>0</v>
      </c>
      <c r="F11" s="585">
        <v>1</v>
      </c>
      <c r="G11" s="585">
        <v>2</v>
      </c>
      <c r="H11" s="585">
        <f t="shared" si="0"/>
        <v>10</v>
      </c>
      <c r="I11" s="585">
        <v>25</v>
      </c>
      <c r="J11" s="620">
        <f t="shared" si="1"/>
        <v>0.4</v>
      </c>
      <c r="K11" s="579"/>
    </row>
    <row r="12" spans="1:11" x14ac:dyDescent="0.2">
      <c r="B12" s="617" t="s">
        <v>308</v>
      </c>
      <c r="C12" s="618" t="s">
        <v>322</v>
      </c>
      <c r="D12" s="619">
        <v>30</v>
      </c>
      <c r="E12" s="585">
        <v>0</v>
      </c>
      <c r="F12" s="585">
        <v>0</v>
      </c>
      <c r="G12" s="585">
        <v>3</v>
      </c>
      <c r="H12" s="585">
        <f t="shared" si="0"/>
        <v>33</v>
      </c>
      <c r="I12" s="585">
        <v>79</v>
      </c>
      <c r="J12" s="620">
        <f t="shared" si="1"/>
        <v>0.41772151898734178</v>
      </c>
      <c r="K12" s="579"/>
    </row>
    <row r="13" spans="1:11" x14ac:dyDescent="0.2">
      <c r="B13" s="617" t="s">
        <v>308</v>
      </c>
      <c r="C13" s="618" t="s">
        <v>323</v>
      </c>
      <c r="D13" s="619">
        <v>63</v>
      </c>
      <c r="E13" s="585">
        <v>0</v>
      </c>
      <c r="F13" s="585">
        <v>2</v>
      </c>
      <c r="G13" s="585">
        <v>1</v>
      </c>
      <c r="H13" s="585">
        <f t="shared" si="0"/>
        <v>66</v>
      </c>
      <c r="I13" s="585">
        <v>139</v>
      </c>
      <c r="J13" s="620">
        <f t="shared" si="1"/>
        <v>0.47482014388489208</v>
      </c>
      <c r="K13" s="579"/>
    </row>
    <row r="14" spans="1:11" x14ac:dyDescent="0.2">
      <c r="B14" s="617" t="s">
        <v>308</v>
      </c>
      <c r="C14" s="618" t="s">
        <v>324</v>
      </c>
      <c r="D14" s="619">
        <v>48</v>
      </c>
      <c r="E14" s="585">
        <v>1</v>
      </c>
      <c r="F14" s="585">
        <v>1</v>
      </c>
      <c r="G14" s="585">
        <v>1</v>
      </c>
      <c r="H14" s="585">
        <f t="shared" si="0"/>
        <v>51</v>
      </c>
      <c r="I14" s="585">
        <v>131</v>
      </c>
      <c r="J14" s="620">
        <f t="shared" si="1"/>
        <v>0.38931297709923662</v>
      </c>
      <c r="K14" s="579"/>
    </row>
    <row r="15" spans="1:11" x14ac:dyDescent="0.2">
      <c r="B15" s="617" t="s">
        <v>308</v>
      </c>
      <c r="C15" s="618" t="s">
        <v>325</v>
      </c>
      <c r="D15" s="619">
        <v>41</v>
      </c>
      <c r="E15" s="585">
        <v>1</v>
      </c>
      <c r="F15" s="585">
        <v>6</v>
      </c>
      <c r="G15" s="585">
        <v>1</v>
      </c>
      <c r="H15" s="585">
        <f t="shared" si="0"/>
        <v>49</v>
      </c>
      <c r="I15" s="585">
        <v>88</v>
      </c>
      <c r="J15" s="620">
        <f t="shared" si="1"/>
        <v>0.55681818181818177</v>
      </c>
      <c r="K15" s="579"/>
    </row>
    <row r="16" spans="1:11" x14ac:dyDescent="0.2">
      <c r="B16" s="617" t="s">
        <v>308</v>
      </c>
      <c r="C16" s="618" t="s">
        <v>326</v>
      </c>
      <c r="D16" s="619">
        <v>43</v>
      </c>
      <c r="E16" s="585">
        <v>1</v>
      </c>
      <c r="F16" s="585">
        <v>1</v>
      </c>
      <c r="G16" s="585">
        <v>1</v>
      </c>
      <c r="H16" s="585">
        <f t="shared" si="0"/>
        <v>46</v>
      </c>
      <c r="I16" s="585">
        <v>107</v>
      </c>
      <c r="J16" s="620">
        <f t="shared" si="1"/>
        <v>0.42990654205607476</v>
      </c>
      <c r="K16" s="579"/>
    </row>
    <row r="17" spans="2:11" x14ac:dyDescent="0.2">
      <c r="B17" s="617" t="s">
        <v>308</v>
      </c>
      <c r="C17" s="618" t="s">
        <v>327</v>
      </c>
      <c r="D17" s="619">
        <v>23</v>
      </c>
      <c r="E17" s="585">
        <v>0</v>
      </c>
      <c r="F17" s="585">
        <v>1</v>
      </c>
      <c r="G17" s="585">
        <v>1</v>
      </c>
      <c r="H17" s="585">
        <f t="shared" si="0"/>
        <v>25</v>
      </c>
      <c r="I17" s="585">
        <v>92</v>
      </c>
      <c r="J17" s="620">
        <f t="shared" si="1"/>
        <v>0.27173913043478259</v>
      </c>
      <c r="K17" s="579"/>
    </row>
    <row r="18" spans="2:11" x14ac:dyDescent="0.2">
      <c r="B18" s="617" t="s">
        <v>308</v>
      </c>
      <c r="C18" s="618" t="s">
        <v>328</v>
      </c>
      <c r="D18" s="619">
        <v>25</v>
      </c>
      <c r="E18" s="585">
        <v>0</v>
      </c>
      <c r="F18" s="585">
        <v>0</v>
      </c>
      <c r="G18" s="585">
        <v>0</v>
      </c>
      <c r="H18" s="585">
        <f t="shared" si="0"/>
        <v>25</v>
      </c>
      <c r="I18" s="585">
        <v>59</v>
      </c>
      <c r="J18" s="620">
        <f t="shared" si="1"/>
        <v>0.42372881355932202</v>
      </c>
      <c r="K18" s="579"/>
    </row>
    <row r="19" spans="2:11" x14ac:dyDescent="0.2">
      <c r="B19" s="617" t="s">
        <v>311</v>
      </c>
      <c r="C19" s="618" t="s">
        <v>332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178</v>
      </c>
      <c r="J19" s="620">
        <f t="shared" si="1"/>
        <v>0</v>
      </c>
      <c r="K19" s="579"/>
    </row>
    <row r="20" spans="2:11" x14ac:dyDescent="0.2">
      <c r="B20" s="617" t="s">
        <v>311</v>
      </c>
      <c r="C20" s="618" t="s">
        <v>333</v>
      </c>
      <c r="D20" s="619">
        <v>0</v>
      </c>
      <c r="E20" s="585">
        <v>13</v>
      </c>
      <c r="F20" s="585">
        <v>0</v>
      </c>
      <c r="G20" s="585">
        <v>0</v>
      </c>
      <c r="H20" s="585">
        <f t="shared" si="0"/>
        <v>13</v>
      </c>
      <c r="I20" s="585">
        <v>263</v>
      </c>
      <c r="J20" s="620">
        <f t="shared" si="1"/>
        <v>4.9429657794676805E-2</v>
      </c>
      <c r="K20" s="579"/>
    </row>
    <row r="21" spans="2:11" x14ac:dyDescent="0.2">
      <c r="B21" s="617" t="s">
        <v>311</v>
      </c>
      <c r="C21" s="618" t="s">
        <v>334</v>
      </c>
      <c r="D21" s="619">
        <v>0</v>
      </c>
      <c r="E21" s="585">
        <v>32</v>
      </c>
      <c r="F21" s="585">
        <v>0</v>
      </c>
      <c r="G21" s="585">
        <v>0</v>
      </c>
      <c r="H21" s="585">
        <f t="shared" si="0"/>
        <v>32</v>
      </c>
      <c r="I21" s="585">
        <v>310</v>
      </c>
      <c r="J21" s="620">
        <f t="shared" si="1"/>
        <v>0.1032258064516129</v>
      </c>
      <c r="K21" s="579"/>
    </row>
    <row r="22" spans="2:11" x14ac:dyDescent="0.2">
      <c r="B22" s="617" t="s">
        <v>311</v>
      </c>
      <c r="C22" s="618" t="s">
        <v>335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371</v>
      </c>
      <c r="J22" s="620">
        <f t="shared" si="1"/>
        <v>0</v>
      </c>
      <c r="K22" s="579"/>
    </row>
    <row r="23" spans="2:11" x14ac:dyDescent="0.2">
      <c r="B23" s="617" t="s">
        <v>311</v>
      </c>
      <c r="C23" s="618" t="s">
        <v>336</v>
      </c>
      <c r="D23" s="619">
        <v>0</v>
      </c>
      <c r="E23" s="585">
        <v>1</v>
      </c>
      <c r="F23" s="585">
        <v>0</v>
      </c>
      <c r="G23" s="585">
        <v>0</v>
      </c>
      <c r="H23" s="585">
        <f t="shared" si="0"/>
        <v>1</v>
      </c>
      <c r="I23" s="585">
        <v>546</v>
      </c>
      <c r="J23" s="620">
        <f t="shared" si="1"/>
        <v>1.8315018315018315E-3</v>
      </c>
      <c r="K23" s="579"/>
    </row>
    <row r="24" spans="2:11" x14ac:dyDescent="0.2">
      <c r="B24" s="617" t="s">
        <v>313</v>
      </c>
      <c r="C24" s="618" t="s">
        <v>337</v>
      </c>
      <c r="D24" s="619">
        <v>0</v>
      </c>
      <c r="E24" s="585">
        <v>7</v>
      </c>
      <c r="F24" s="585">
        <v>0</v>
      </c>
      <c r="G24" s="585">
        <v>0</v>
      </c>
      <c r="H24" s="585">
        <f t="shared" si="0"/>
        <v>7</v>
      </c>
      <c r="I24" s="585">
        <v>315</v>
      </c>
      <c r="J24" s="620">
        <f t="shared" si="1"/>
        <v>2.2222222222222223E-2</v>
      </c>
      <c r="K24" s="579"/>
    </row>
    <row r="25" spans="2:11" x14ac:dyDescent="0.2">
      <c r="B25" s="617" t="s">
        <v>541</v>
      </c>
      <c r="C25" s="618" t="s">
        <v>329</v>
      </c>
      <c r="D25" s="619">
        <v>189</v>
      </c>
      <c r="E25" s="585">
        <v>11</v>
      </c>
      <c r="F25" s="585">
        <v>0</v>
      </c>
      <c r="G25" s="585">
        <v>31</v>
      </c>
      <c r="H25" s="585">
        <f t="shared" si="0"/>
        <v>231</v>
      </c>
      <c r="I25" s="585">
        <v>510</v>
      </c>
      <c r="J25" s="620">
        <f t="shared" si="1"/>
        <v>0.45294117647058824</v>
      </c>
      <c r="K25" s="579"/>
    </row>
    <row r="26" spans="2:11" x14ac:dyDescent="0.2">
      <c r="B26" s="617" t="s">
        <v>541</v>
      </c>
      <c r="C26" s="618" t="s">
        <v>330</v>
      </c>
      <c r="D26" s="619">
        <v>50</v>
      </c>
      <c r="E26" s="585">
        <v>0</v>
      </c>
      <c r="F26" s="585">
        <v>5</v>
      </c>
      <c r="G26" s="585">
        <v>6</v>
      </c>
      <c r="H26" s="585">
        <f t="shared" si="0"/>
        <v>61</v>
      </c>
      <c r="I26" s="585">
        <v>532</v>
      </c>
      <c r="J26" s="620">
        <f t="shared" si="1"/>
        <v>0.11466165413533834</v>
      </c>
      <c r="K26" s="579"/>
    </row>
    <row r="27" spans="2:11" x14ac:dyDescent="0.2">
      <c r="B27" s="617" t="s">
        <v>541</v>
      </c>
      <c r="C27" s="618" t="s">
        <v>331</v>
      </c>
      <c r="D27" s="619">
        <v>20</v>
      </c>
      <c r="E27" s="585">
        <v>0</v>
      </c>
      <c r="F27" s="585">
        <v>1</v>
      </c>
      <c r="G27" s="585">
        <v>7</v>
      </c>
      <c r="H27" s="585">
        <f t="shared" si="0"/>
        <v>28</v>
      </c>
      <c r="I27" s="585">
        <v>525</v>
      </c>
      <c r="J27" s="620">
        <f t="shared" si="1"/>
        <v>5.3333333333333337E-2</v>
      </c>
      <c r="K27" s="579"/>
    </row>
    <row r="28" spans="2:11" s="612" customFormat="1" ht="13.5" x14ac:dyDescent="0.25">
      <c r="B28" s="816" t="s">
        <v>245</v>
      </c>
      <c r="C28" s="817"/>
      <c r="D28" s="640">
        <v>657</v>
      </c>
      <c r="E28" s="640">
        <v>68</v>
      </c>
      <c r="F28" s="640">
        <v>25</v>
      </c>
      <c r="G28" s="640">
        <v>66</v>
      </c>
      <c r="H28" s="640">
        <f t="shared" si="0"/>
        <v>816</v>
      </c>
      <c r="I28" s="640">
        <v>4590</v>
      </c>
      <c r="J28" s="641">
        <f t="shared" si="1"/>
        <v>0.17777777777777778</v>
      </c>
      <c r="K28" s="619"/>
    </row>
    <row r="29" spans="2:11" x14ac:dyDescent="0.2">
      <c r="B29" s="613" t="s">
        <v>308</v>
      </c>
      <c r="C29" s="629" t="s">
        <v>340</v>
      </c>
      <c r="D29" s="626">
        <v>81</v>
      </c>
      <c r="E29" s="626">
        <v>0</v>
      </c>
      <c r="F29" s="626">
        <v>1</v>
      </c>
      <c r="G29" s="626">
        <v>0</v>
      </c>
      <c r="H29" s="630">
        <f t="shared" si="0"/>
        <v>82</v>
      </c>
      <c r="I29" s="626">
        <v>214</v>
      </c>
      <c r="J29" s="616">
        <f t="shared" si="1"/>
        <v>0.38317757009345793</v>
      </c>
    </row>
    <row r="30" spans="2:11" x14ac:dyDescent="0.2">
      <c r="B30" s="617" t="s">
        <v>308</v>
      </c>
      <c r="C30" s="631" t="s">
        <v>341</v>
      </c>
      <c r="D30" s="627">
        <v>30</v>
      </c>
      <c r="E30" s="627">
        <v>0</v>
      </c>
      <c r="F30" s="627">
        <v>3</v>
      </c>
      <c r="G30" s="627">
        <v>5</v>
      </c>
      <c r="H30" s="632">
        <f t="shared" si="0"/>
        <v>38</v>
      </c>
      <c r="I30" s="627">
        <v>58</v>
      </c>
      <c r="J30" s="620">
        <f t="shared" si="1"/>
        <v>0.65517241379310343</v>
      </c>
    </row>
    <row r="31" spans="2:11" x14ac:dyDescent="0.2">
      <c r="B31" s="617" t="s">
        <v>308</v>
      </c>
      <c r="C31" s="631" t="s">
        <v>342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254</v>
      </c>
      <c r="J31" s="620">
        <f t="shared" ref="J31:J48" si="3">IF(I31&gt;0,H31/I31,"-")</f>
        <v>0</v>
      </c>
    </row>
    <row r="32" spans="2:11" x14ac:dyDescent="0.2">
      <c r="B32" s="617" t="s">
        <v>308</v>
      </c>
      <c r="C32" s="631" t="s">
        <v>343</v>
      </c>
      <c r="D32" s="627">
        <v>34</v>
      </c>
      <c r="E32" s="627">
        <v>0</v>
      </c>
      <c r="F32" s="627">
        <v>0</v>
      </c>
      <c r="G32" s="627">
        <v>3</v>
      </c>
      <c r="H32" s="632">
        <f t="shared" si="2"/>
        <v>37</v>
      </c>
      <c r="I32" s="627">
        <v>99</v>
      </c>
      <c r="J32" s="620">
        <f t="shared" si="3"/>
        <v>0.37373737373737376</v>
      </c>
    </row>
    <row r="33" spans="2:11" x14ac:dyDescent="0.2">
      <c r="B33" s="617" t="s">
        <v>308</v>
      </c>
      <c r="C33" s="631" t="s">
        <v>344</v>
      </c>
      <c r="D33" s="627">
        <v>45</v>
      </c>
      <c r="E33" s="627">
        <v>1</v>
      </c>
      <c r="F33" s="627">
        <v>1</v>
      </c>
      <c r="G33" s="627">
        <v>1</v>
      </c>
      <c r="H33" s="632">
        <f t="shared" si="2"/>
        <v>48</v>
      </c>
      <c r="I33" s="627">
        <v>119</v>
      </c>
      <c r="J33" s="620">
        <f t="shared" si="3"/>
        <v>0.40336134453781514</v>
      </c>
    </row>
    <row r="34" spans="2:11" x14ac:dyDescent="0.2">
      <c r="B34" s="617" t="s">
        <v>308</v>
      </c>
      <c r="C34" s="631" t="s">
        <v>103</v>
      </c>
      <c r="D34" s="627">
        <v>52</v>
      </c>
      <c r="E34" s="627">
        <v>0</v>
      </c>
      <c r="F34" s="627">
        <v>4</v>
      </c>
      <c r="G34" s="627">
        <v>3</v>
      </c>
      <c r="H34" s="632">
        <f t="shared" si="2"/>
        <v>59</v>
      </c>
      <c r="I34" s="627">
        <v>195</v>
      </c>
      <c r="J34" s="620">
        <f t="shared" si="3"/>
        <v>0.30256410256410254</v>
      </c>
    </row>
    <row r="35" spans="2:11" x14ac:dyDescent="0.2">
      <c r="B35" s="617" t="s">
        <v>308</v>
      </c>
      <c r="C35" s="631" t="s">
        <v>345</v>
      </c>
      <c r="D35" s="627">
        <v>58</v>
      </c>
      <c r="E35" s="627">
        <v>0</v>
      </c>
      <c r="F35" s="627">
        <v>1</v>
      </c>
      <c r="G35" s="627">
        <v>3</v>
      </c>
      <c r="H35" s="632">
        <f t="shared" si="2"/>
        <v>62</v>
      </c>
      <c r="I35" s="627">
        <v>96</v>
      </c>
      <c r="J35" s="620">
        <f t="shared" si="3"/>
        <v>0.64583333333333337</v>
      </c>
      <c r="K35" s="579"/>
    </row>
    <row r="36" spans="2:11" x14ac:dyDescent="0.2">
      <c r="B36" s="617" t="s">
        <v>308</v>
      </c>
      <c r="C36" s="631" t="s">
        <v>346</v>
      </c>
      <c r="D36" s="627">
        <v>57</v>
      </c>
      <c r="E36" s="627">
        <v>0</v>
      </c>
      <c r="F36" s="627">
        <v>0</v>
      </c>
      <c r="G36" s="627">
        <v>4</v>
      </c>
      <c r="H36" s="632">
        <f t="shared" si="2"/>
        <v>61</v>
      </c>
      <c r="I36" s="627">
        <v>96</v>
      </c>
      <c r="J36" s="620">
        <f t="shared" si="3"/>
        <v>0.63541666666666663</v>
      </c>
      <c r="K36" s="579"/>
    </row>
    <row r="37" spans="2:11" x14ac:dyDescent="0.2">
      <c r="B37" s="617" t="s">
        <v>308</v>
      </c>
      <c r="C37" s="631" t="s">
        <v>347</v>
      </c>
      <c r="D37" s="627">
        <v>28</v>
      </c>
      <c r="E37" s="627">
        <v>0</v>
      </c>
      <c r="F37" s="627">
        <v>2</v>
      </c>
      <c r="G37" s="627">
        <v>2</v>
      </c>
      <c r="H37" s="632">
        <f t="shared" si="2"/>
        <v>32</v>
      </c>
      <c r="I37" s="627">
        <v>106</v>
      </c>
      <c r="J37" s="620">
        <f t="shared" si="3"/>
        <v>0.30188679245283018</v>
      </c>
      <c r="K37" s="579"/>
    </row>
    <row r="38" spans="2:11" x14ac:dyDescent="0.2">
      <c r="B38" s="617" t="s">
        <v>308</v>
      </c>
      <c r="C38" s="631" t="s">
        <v>348</v>
      </c>
      <c r="D38" s="627">
        <v>56</v>
      </c>
      <c r="E38" s="627">
        <v>0</v>
      </c>
      <c r="F38" s="627">
        <v>2</v>
      </c>
      <c r="G38" s="627">
        <v>12</v>
      </c>
      <c r="H38" s="632">
        <f t="shared" si="2"/>
        <v>70</v>
      </c>
      <c r="I38" s="627">
        <v>133</v>
      </c>
      <c r="J38" s="620">
        <f t="shared" si="3"/>
        <v>0.52631578947368418</v>
      </c>
      <c r="K38" s="579"/>
    </row>
    <row r="39" spans="2:11" x14ac:dyDescent="0.2">
      <c r="B39" s="617" t="s">
        <v>308</v>
      </c>
      <c r="C39" s="631" t="s">
        <v>349</v>
      </c>
      <c r="D39" s="627">
        <v>67</v>
      </c>
      <c r="E39" s="627">
        <v>0</v>
      </c>
      <c r="F39" s="627">
        <v>3</v>
      </c>
      <c r="G39" s="627">
        <v>4</v>
      </c>
      <c r="H39" s="632">
        <f t="shared" si="2"/>
        <v>74</v>
      </c>
      <c r="I39" s="627">
        <v>113</v>
      </c>
      <c r="J39" s="620">
        <f t="shared" si="3"/>
        <v>0.65486725663716816</v>
      </c>
      <c r="K39" s="579"/>
    </row>
    <row r="40" spans="2:11" x14ac:dyDescent="0.2">
      <c r="B40" s="617" t="s">
        <v>339</v>
      </c>
      <c r="C40" s="631" t="s">
        <v>342</v>
      </c>
      <c r="D40" s="627">
        <v>43</v>
      </c>
      <c r="E40" s="627">
        <v>0</v>
      </c>
      <c r="F40" s="627">
        <v>0</v>
      </c>
      <c r="G40" s="627">
        <v>9</v>
      </c>
      <c r="H40" s="632">
        <f t="shared" si="2"/>
        <v>52</v>
      </c>
      <c r="I40" s="627">
        <v>55</v>
      </c>
      <c r="J40" s="620">
        <f t="shared" si="3"/>
        <v>0.94545454545454544</v>
      </c>
      <c r="K40" s="579"/>
    </row>
    <row r="41" spans="2:11" x14ac:dyDescent="0.2">
      <c r="B41" s="617" t="s">
        <v>339</v>
      </c>
      <c r="C41" s="631" t="s">
        <v>356</v>
      </c>
      <c r="D41" s="627">
        <v>29</v>
      </c>
      <c r="E41" s="627">
        <v>1</v>
      </c>
      <c r="F41" s="627">
        <v>0</v>
      </c>
      <c r="G41" s="627">
        <v>10</v>
      </c>
      <c r="H41" s="632">
        <f t="shared" si="2"/>
        <v>40</v>
      </c>
      <c r="I41" s="627">
        <v>40</v>
      </c>
      <c r="J41" s="620">
        <f t="shared" si="3"/>
        <v>1</v>
      </c>
      <c r="K41" s="579"/>
    </row>
    <row r="42" spans="2:11" x14ac:dyDescent="0.2">
      <c r="B42" s="617" t="s">
        <v>311</v>
      </c>
      <c r="C42" s="631" t="s">
        <v>353</v>
      </c>
      <c r="D42" s="627">
        <v>49</v>
      </c>
      <c r="E42" s="627">
        <v>1</v>
      </c>
      <c r="F42" s="627">
        <v>0</v>
      </c>
      <c r="G42" s="627">
        <v>0</v>
      </c>
      <c r="H42" s="632">
        <f t="shared" si="2"/>
        <v>50</v>
      </c>
      <c r="I42" s="627">
        <v>607</v>
      </c>
      <c r="J42" s="620">
        <f t="shared" si="3"/>
        <v>8.2372322899505759E-2</v>
      </c>
      <c r="K42" s="579"/>
    </row>
    <row r="43" spans="2:11" x14ac:dyDescent="0.2">
      <c r="B43" s="617" t="s">
        <v>311</v>
      </c>
      <c r="C43" s="631" t="s">
        <v>354</v>
      </c>
      <c r="D43" s="627">
        <v>0</v>
      </c>
      <c r="E43" s="627">
        <v>8</v>
      </c>
      <c r="F43" s="627">
        <v>0</v>
      </c>
      <c r="G43" s="627">
        <v>0</v>
      </c>
      <c r="H43" s="632">
        <f t="shared" si="2"/>
        <v>8</v>
      </c>
      <c r="I43" s="627">
        <v>565</v>
      </c>
      <c r="J43" s="620">
        <f t="shared" si="3"/>
        <v>1.415929203539823E-2</v>
      </c>
      <c r="K43" s="579"/>
    </row>
    <row r="44" spans="2:11" x14ac:dyDescent="0.2">
      <c r="B44" s="617" t="s">
        <v>313</v>
      </c>
      <c r="C44" s="631" t="s">
        <v>355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187</v>
      </c>
      <c r="J44" s="620">
        <f t="shared" si="3"/>
        <v>0</v>
      </c>
      <c r="K44" s="579"/>
    </row>
    <row r="45" spans="2:11" x14ac:dyDescent="0.2">
      <c r="B45" s="617" t="s">
        <v>541</v>
      </c>
      <c r="C45" s="631" t="s">
        <v>350</v>
      </c>
      <c r="D45" s="627">
        <v>28</v>
      </c>
      <c r="E45" s="627">
        <v>0</v>
      </c>
      <c r="F45" s="627">
        <v>0</v>
      </c>
      <c r="G45" s="627">
        <v>4</v>
      </c>
      <c r="H45" s="632">
        <f t="shared" si="2"/>
        <v>32</v>
      </c>
      <c r="I45" s="627">
        <v>347</v>
      </c>
      <c r="J45" s="620">
        <f t="shared" si="3"/>
        <v>9.2219020172910657E-2</v>
      </c>
      <c r="K45" s="579"/>
    </row>
    <row r="46" spans="2:11" x14ac:dyDescent="0.2">
      <c r="B46" s="617" t="s">
        <v>541</v>
      </c>
      <c r="C46" s="631" t="s">
        <v>652</v>
      </c>
      <c r="D46" s="627">
        <v>75</v>
      </c>
      <c r="E46" s="627">
        <v>0</v>
      </c>
      <c r="F46" s="627">
        <v>1</v>
      </c>
      <c r="G46" s="627">
        <v>17</v>
      </c>
      <c r="H46" s="632">
        <f t="shared" si="2"/>
        <v>93</v>
      </c>
      <c r="I46" s="627">
        <v>415</v>
      </c>
      <c r="J46" s="620">
        <f t="shared" si="3"/>
        <v>0.22409638554216868</v>
      </c>
      <c r="K46" s="579"/>
    </row>
    <row r="47" spans="2:11" x14ac:dyDescent="0.2">
      <c r="B47" s="617" t="s">
        <v>541</v>
      </c>
      <c r="C47" s="631" t="s">
        <v>352</v>
      </c>
      <c r="D47" s="666">
        <v>111</v>
      </c>
      <c r="E47" s="666">
        <v>3</v>
      </c>
      <c r="F47" s="666">
        <v>0</v>
      </c>
      <c r="G47" s="666">
        <v>0</v>
      </c>
      <c r="H47" s="667">
        <f t="shared" si="2"/>
        <v>114</v>
      </c>
      <c r="I47" s="666">
        <v>493</v>
      </c>
      <c r="J47" s="668">
        <f t="shared" si="3"/>
        <v>0.23123732251521298</v>
      </c>
      <c r="K47" s="579"/>
    </row>
    <row r="48" spans="2:11" ht="13.5" x14ac:dyDescent="0.25">
      <c r="B48" s="816" t="s">
        <v>277</v>
      </c>
      <c r="C48" s="817"/>
      <c r="D48" s="640">
        <v>843</v>
      </c>
      <c r="E48" s="640">
        <v>14</v>
      </c>
      <c r="F48" s="640">
        <v>18</v>
      </c>
      <c r="G48" s="640">
        <v>77</v>
      </c>
      <c r="H48" s="640">
        <f t="shared" si="2"/>
        <v>952</v>
      </c>
      <c r="I48" s="640">
        <v>4192</v>
      </c>
      <c r="J48" s="641">
        <f t="shared" si="3"/>
        <v>0.22709923664122136</v>
      </c>
      <c r="K48" s="579"/>
    </row>
    <row r="49" spans="2:11" x14ac:dyDescent="0.2">
      <c r="B49" s="613" t="s">
        <v>308</v>
      </c>
      <c r="C49" s="614" t="s">
        <v>361</v>
      </c>
      <c r="D49" s="327">
        <v>164</v>
      </c>
      <c r="E49" s="627">
        <v>0</v>
      </c>
      <c r="F49" s="627">
        <v>21</v>
      </c>
      <c r="G49" s="627">
        <v>8</v>
      </c>
      <c r="H49" s="632">
        <f>SUM(D49:G49)</f>
        <v>193</v>
      </c>
      <c r="I49" s="627">
        <v>505</v>
      </c>
      <c r="J49" s="620">
        <f>H49/I49</f>
        <v>0.38217821782178218</v>
      </c>
      <c r="K49" s="579"/>
    </row>
    <row r="50" spans="2:11" x14ac:dyDescent="0.2">
      <c r="B50" s="617" t="s">
        <v>308</v>
      </c>
      <c r="C50" s="618" t="s">
        <v>362</v>
      </c>
      <c r="D50" s="327">
        <v>31</v>
      </c>
      <c r="E50" s="627">
        <v>0</v>
      </c>
      <c r="F50" s="627">
        <v>0</v>
      </c>
      <c r="G50" s="627">
        <v>1</v>
      </c>
      <c r="H50" s="632">
        <f>SUM(D50:G50)</f>
        <v>32</v>
      </c>
      <c r="I50" s="627">
        <v>167</v>
      </c>
      <c r="J50" s="620">
        <f>H50/I50</f>
        <v>0.19161676646706588</v>
      </c>
      <c r="K50" s="579"/>
    </row>
    <row r="51" spans="2:11" x14ac:dyDescent="0.2">
      <c r="B51" s="617" t="s">
        <v>308</v>
      </c>
      <c r="C51" s="618" t="s">
        <v>363</v>
      </c>
      <c r="D51" s="327">
        <v>93</v>
      </c>
      <c r="E51" s="627">
        <v>0</v>
      </c>
      <c r="F51" s="627">
        <v>2</v>
      </c>
      <c r="G51" s="627">
        <v>5</v>
      </c>
      <c r="H51" s="632">
        <f t="shared" ref="H51:H66" si="4">SUM(D51:G51)</f>
        <v>100</v>
      </c>
      <c r="I51" s="627">
        <v>358</v>
      </c>
      <c r="J51" s="620">
        <f t="shared" ref="J51:J66" si="5">H51/I51</f>
        <v>0.27932960893854747</v>
      </c>
      <c r="K51" s="579"/>
    </row>
    <row r="52" spans="2:11" x14ac:dyDescent="0.2">
      <c r="B52" s="617" t="s">
        <v>308</v>
      </c>
      <c r="C52" s="618" t="s">
        <v>364</v>
      </c>
      <c r="D52" s="327">
        <v>79</v>
      </c>
      <c r="E52" s="627">
        <v>0</v>
      </c>
      <c r="F52" s="627">
        <v>0</v>
      </c>
      <c r="G52" s="627">
        <v>7</v>
      </c>
      <c r="H52" s="632">
        <f t="shared" si="4"/>
        <v>86</v>
      </c>
      <c r="I52" s="627">
        <v>494</v>
      </c>
      <c r="J52" s="620">
        <f t="shared" si="5"/>
        <v>0.17408906882591094</v>
      </c>
      <c r="K52" s="579"/>
    </row>
    <row r="53" spans="2:11" x14ac:dyDescent="0.2">
      <c r="B53" s="617" t="s">
        <v>308</v>
      </c>
      <c r="C53" s="618" t="s">
        <v>365</v>
      </c>
      <c r="D53" s="327">
        <v>60</v>
      </c>
      <c r="E53" s="627">
        <v>0</v>
      </c>
      <c r="F53" s="627">
        <v>4</v>
      </c>
      <c r="G53" s="627">
        <v>3</v>
      </c>
      <c r="H53" s="632">
        <f t="shared" si="4"/>
        <v>67</v>
      </c>
      <c r="I53" s="627">
        <v>142</v>
      </c>
      <c r="J53" s="620">
        <f t="shared" si="5"/>
        <v>0.47183098591549294</v>
      </c>
      <c r="K53" s="579"/>
    </row>
    <row r="54" spans="2:11" x14ac:dyDescent="0.2">
      <c r="B54" s="617" t="s">
        <v>308</v>
      </c>
      <c r="C54" s="618" t="s">
        <v>366</v>
      </c>
      <c r="D54" s="327">
        <v>63</v>
      </c>
      <c r="E54" s="627">
        <v>0</v>
      </c>
      <c r="F54" s="627">
        <v>3</v>
      </c>
      <c r="G54" s="627">
        <v>2</v>
      </c>
      <c r="H54" s="632">
        <f t="shared" si="4"/>
        <v>68</v>
      </c>
      <c r="I54" s="627">
        <v>214</v>
      </c>
      <c r="J54" s="620">
        <f t="shared" si="5"/>
        <v>0.31775700934579437</v>
      </c>
      <c r="K54" s="579"/>
    </row>
    <row r="55" spans="2:11" x14ac:dyDescent="0.2">
      <c r="B55" s="617" t="s">
        <v>311</v>
      </c>
      <c r="C55" s="618" t="s">
        <v>375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537</v>
      </c>
      <c r="J55" s="620">
        <f t="shared" si="5"/>
        <v>0</v>
      </c>
      <c r="K55" s="579"/>
    </row>
    <row r="56" spans="2:11" x14ac:dyDescent="0.2">
      <c r="B56" s="617" t="s">
        <v>359</v>
      </c>
      <c r="C56" s="618" t="s">
        <v>378</v>
      </c>
      <c r="D56" s="327">
        <v>0</v>
      </c>
      <c r="E56" s="627">
        <v>0</v>
      </c>
      <c r="F56" s="627">
        <v>1</v>
      </c>
      <c r="G56" s="627">
        <v>0</v>
      </c>
      <c r="H56" s="632">
        <f t="shared" si="4"/>
        <v>1</v>
      </c>
      <c r="I56" s="627">
        <v>14</v>
      </c>
      <c r="J56" s="620">
        <f t="shared" si="5"/>
        <v>7.1428571428571425E-2</v>
      </c>
      <c r="K56" s="579"/>
    </row>
    <row r="57" spans="2:11" x14ac:dyDescent="0.2">
      <c r="B57" s="617" t="s">
        <v>541</v>
      </c>
      <c r="C57" s="618" t="s">
        <v>367</v>
      </c>
      <c r="D57" s="327">
        <v>136</v>
      </c>
      <c r="E57" s="627">
        <v>0</v>
      </c>
      <c r="F57" s="627">
        <v>0</v>
      </c>
      <c r="G57" s="627">
        <v>15</v>
      </c>
      <c r="H57" s="632">
        <f t="shared" si="4"/>
        <v>151</v>
      </c>
      <c r="I57" s="627">
        <v>584</v>
      </c>
      <c r="J57" s="620">
        <f t="shared" si="5"/>
        <v>0.25856164383561642</v>
      </c>
      <c r="K57" s="579"/>
    </row>
    <row r="58" spans="2:11" x14ac:dyDescent="0.2">
      <c r="B58" s="617" t="s">
        <v>541</v>
      </c>
      <c r="C58" s="618" t="s">
        <v>376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80</v>
      </c>
      <c r="J58" s="620">
        <f t="shared" si="5"/>
        <v>0</v>
      </c>
      <c r="K58" s="579"/>
    </row>
    <row r="59" spans="2:11" x14ac:dyDescent="0.2">
      <c r="B59" s="617" t="s">
        <v>541</v>
      </c>
      <c r="C59" s="618" t="s">
        <v>368</v>
      </c>
      <c r="D59" s="327">
        <v>98</v>
      </c>
      <c r="E59" s="627">
        <v>0</v>
      </c>
      <c r="F59" s="627">
        <v>19</v>
      </c>
      <c r="G59" s="627">
        <v>0</v>
      </c>
      <c r="H59" s="632">
        <f t="shared" si="4"/>
        <v>117</v>
      </c>
      <c r="I59" s="627">
        <v>494</v>
      </c>
      <c r="J59" s="620">
        <f t="shared" si="5"/>
        <v>0.23684210526315788</v>
      </c>
      <c r="K59" s="579"/>
    </row>
    <row r="60" spans="2:11" x14ac:dyDescent="0.2">
      <c r="B60" s="617" t="s">
        <v>541</v>
      </c>
      <c r="C60" s="618" t="s">
        <v>369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485</v>
      </c>
      <c r="J60" s="620">
        <f t="shared" si="5"/>
        <v>0</v>
      </c>
      <c r="K60" s="579"/>
    </row>
    <row r="61" spans="2:11" x14ac:dyDescent="0.2">
      <c r="B61" s="617" t="s">
        <v>541</v>
      </c>
      <c r="C61" s="618" t="s">
        <v>370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616</v>
      </c>
      <c r="J61" s="620">
        <f t="shared" si="5"/>
        <v>0</v>
      </c>
      <c r="K61" s="579"/>
    </row>
    <row r="62" spans="2:11" x14ac:dyDescent="0.2">
      <c r="B62" s="617" t="s">
        <v>541</v>
      </c>
      <c r="C62" s="618" t="s">
        <v>379</v>
      </c>
      <c r="D62" s="327">
        <v>137</v>
      </c>
      <c r="E62" s="627">
        <v>0</v>
      </c>
      <c r="F62" s="627">
        <v>5</v>
      </c>
      <c r="G62" s="627">
        <v>16</v>
      </c>
      <c r="H62" s="632">
        <f t="shared" si="4"/>
        <v>158</v>
      </c>
      <c r="I62" s="627">
        <v>658</v>
      </c>
      <c r="J62" s="620">
        <f t="shared" si="5"/>
        <v>0.24012158054711247</v>
      </c>
      <c r="K62" s="579"/>
    </row>
    <row r="63" spans="2:11" x14ac:dyDescent="0.2">
      <c r="B63" s="617" t="s">
        <v>541</v>
      </c>
      <c r="C63" s="618" t="s">
        <v>371</v>
      </c>
      <c r="D63" s="327">
        <v>61</v>
      </c>
      <c r="E63" s="627">
        <v>0</v>
      </c>
      <c r="F63" s="627">
        <v>0</v>
      </c>
      <c r="G63" s="627">
        <v>13</v>
      </c>
      <c r="H63" s="632">
        <f t="shared" si="4"/>
        <v>74</v>
      </c>
      <c r="I63" s="627">
        <v>658</v>
      </c>
      <c r="J63" s="620">
        <f t="shared" si="5"/>
        <v>0.11246200607902736</v>
      </c>
      <c r="K63" s="579"/>
    </row>
    <row r="64" spans="2:11" x14ac:dyDescent="0.2">
      <c r="B64" s="617" t="s">
        <v>541</v>
      </c>
      <c r="C64" s="618" t="s">
        <v>372</v>
      </c>
      <c r="D64" s="327">
        <v>45</v>
      </c>
      <c r="E64" s="627">
        <v>0</v>
      </c>
      <c r="F64" s="627">
        <v>0</v>
      </c>
      <c r="G64" s="627">
        <v>0</v>
      </c>
      <c r="H64" s="632">
        <f t="shared" si="4"/>
        <v>45</v>
      </c>
      <c r="I64" s="627">
        <v>419</v>
      </c>
      <c r="J64" s="620">
        <f t="shared" si="5"/>
        <v>0.10739856801909307</v>
      </c>
      <c r="K64" s="579"/>
    </row>
    <row r="65" spans="2:11" x14ac:dyDescent="0.2">
      <c r="B65" s="617" t="s">
        <v>541</v>
      </c>
      <c r="C65" s="618" t="s">
        <v>373</v>
      </c>
      <c r="D65" s="327">
        <v>0</v>
      </c>
      <c r="E65" s="627">
        <v>1</v>
      </c>
      <c r="F65" s="627">
        <v>0</v>
      </c>
      <c r="G65" s="627">
        <v>0</v>
      </c>
      <c r="H65" s="632">
        <f t="shared" si="4"/>
        <v>1</v>
      </c>
      <c r="I65" s="627">
        <v>109</v>
      </c>
      <c r="J65" s="620">
        <f t="shared" si="5"/>
        <v>9.1743119266055051E-3</v>
      </c>
      <c r="K65" s="579"/>
    </row>
    <row r="66" spans="2:11" ht="13.5" x14ac:dyDescent="0.25">
      <c r="B66" s="816" t="s">
        <v>276</v>
      </c>
      <c r="C66" s="817"/>
      <c r="D66" s="640">
        <v>967</v>
      </c>
      <c r="E66" s="640">
        <v>1</v>
      </c>
      <c r="F66" s="640">
        <v>55</v>
      </c>
      <c r="G66" s="640">
        <v>70</v>
      </c>
      <c r="H66" s="640">
        <f t="shared" si="4"/>
        <v>1093</v>
      </c>
      <c r="I66" s="640">
        <v>6534</v>
      </c>
      <c r="J66" s="641">
        <f t="shared" si="5"/>
        <v>0.16727884909703092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66:C66"/>
    <mergeCell ref="I6:I7"/>
    <mergeCell ref="J6:J7"/>
    <mergeCell ref="B28:C28"/>
    <mergeCell ref="E6:F6"/>
    <mergeCell ref="B48:C48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5" t="s">
        <v>290</v>
      </c>
      <c r="C2" s="785"/>
      <c r="D2" s="785"/>
      <c r="E2" s="785"/>
      <c r="F2" s="785"/>
      <c r="G2" s="785"/>
      <c r="H2" s="785"/>
      <c r="I2" s="785"/>
      <c r="J2" s="820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4.75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s="488" customFormat="1" x14ac:dyDescent="0.2">
      <c r="B8" s="613" t="s">
        <v>308</v>
      </c>
      <c r="C8" s="614" t="s">
        <v>381</v>
      </c>
      <c r="D8" s="626">
        <v>5</v>
      </c>
      <c r="E8" s="634">
        <v>0</v>
      </c>
      <c r="F8" s="634">
        <v>0</v>
      </c>
      <c r="G8" s="626">
        <v>2</v>
      </c>
      <c r="H8" s="634">
        <f>SUM(D8:G8)</f>
        <v>7</v>
      </c>
      <c r="I8" s="634">
        <v>51</v>
      </c>
      <c r="J8" s="616">
        <f>IF(I8&gt;0,H8/I8,"-")</f>
        <v>0.13725490196078433</v>
      </c>
      <c r="K8" s="579"/>
    </row>
    <row r="9" spans="1:11" s="488" customFormat="1" x14ac:dyDescent="0.2">
      <c r="B9" s="617" t="s">
        <v>308</v>
      </c>
      <c r="C9" s="618" t="s">
        <v>382</v>
      </c>
      <c r="D9" s="627">
        <v>160</v>
      </c>
      <c r="E9" s="628">
        <v>1</v>
      </c>
      <c r="F9" s="628">
        <v>1</v>
      </c>
      <c r="G9" s="627">
        <v>3</v>
      </c>
      <c r="H9" s="628">
        <f t="shared" ref="H9:H27" si="0">SUM(D9:G9)</f>
        <v>165</v>
      </c>
      <c r="I9" s="628">
        <v>300</v>
      </c>
      <c r="J9" s="620">
        <f t="shared" ref="J9:J27" si="1">IF(I9&gt;0,H9/I9,"-")</f>
        <v>0.55000000000000004</v>
      </c>
      <c r="K9" s="579"/>
    </row>
    <row r="10" spans="1:11" s="488" customFormat="1" x14ac:dyDescent="0.2">
      <c r="B10" s="617" t="s">
        <v>308</v>
      </c>
      <c r="C10" s="618" t="s">
        <v>383</v>
      </c>
      <c r="D10" s="627">
        <v>39</v>
      </c>
      <c r="E10" s="628">
        <v>0</v>
      </c>
      <c r="F10" s="628">
        <v>0</v>
      </c>
      <c r="G10" s="627">
        <v>19</v>
      </c>
      <c r="H10" s="628">
        <f t="shared" si="0"/>
        <v>58</v>
      </c>
      <c r="I10" s="628">
        <v>119</v>
      </c>
      <c r="J10" s="620">
        <f t="shared" si="1"/>
        <v>0.48739495798319327</v>
      </c>
      <c r="K10" s="579"/>
    </row>
    <row r="11" spans="1:11" s="488" customFormat="1" x14ac:dyDescent="0.2">
      <c r="B11" s="617" t="s">
        <v>308</v>
      </c>
      <c r="C11" s="618" t="s">
        <v>384</v>
      </c>
      <c r="D11" s="627">
        <v>20</v>
      </c>
      <c r="E11" s="628">
        <v>0</v>
      </c>
      <c r="F11" s="628">
        <v>0</v>
      </c>
      <c r="G11" s="627">
        <v>1</v>
      </c>
      <c r="H11" s="628">
        <f t="shared" si="0"/>
        <v>21</v>
      </c>
      <c r="I11" s="628">
        <v>53</v>
      </c>
      <c r="J11" s="620">
        <f t="shared" si="1"/>
        <v>0.39622641509433965</v>
      </c>
      <c r="K11" s="579"/>
    </row>
    <row r="12" spans="1:11" s="488" customFormat="1" x14ac:dyDescent="0.2">
      <c r="B12" s="617" t="s">
        <v>308</v>
      </c>
      <c r="C12" s="618" t="s">
        <v>385</v>
      </c>
      <c r="D12" s="627">
        <v>292</v>
      </c>
      <c r="E12" s="628">
        <v>0</v>
      </c>
      <c r="F12" s="628">
        <v>10</v>
      </c>
      <c r="G12" s="627">
        <v>0</v>
      </c>
      <c r="H12" s="628">
        <f t="shared" si="0"/>
        <v>302</v>
      </c>
      <c r="I12" s="628">
        <v>798</v>
      </c>
      <c r="J12" s="620">
        <f t="shared" si="1"/>
        <v>0.37844611528822053</v>
      </c>
      <c r="K12" s="579"/>
    </row>
    <row r="13" spans="1:11" s="488" customFormat="1" x14ac:dyDescent="0.2">
      <c r="B13" s="617" t="s">
        <v>308</v>
      </c>
      <c r="C13" s="618" t="s">
        <v>386</v>
      </c>
      <c r="D13" s="627">
        <v>19</v>
      </c>
      <c r="E13" s="628">
        <v>0</v>
      </c>
      <c r="F13" s="628">
        <v>0</v>
      </c>
      <c r="G13" s="627">
        <v>0</v>
      </c>
      <c r="H13" s="628">
        <f t="shared" si="0"/>
        <v>19</v>
      </c>
      <c r="I13" s="628">
        <v>33</v>
      </c>
      <c r="J13" s="620">
        <f t="shared" si="1"/>
        <v>0.5757575757575758</v>
      </c>
      <c r="K13" s="579"/>
    </row>
    <row r="14" spans="1:11" s="488" customFormat="1" x14ac:dyDescent="0.2">
      <c r="B14" s="617" t="s">
        <v>308</v>
      </c>
      <c r="C14" s="618" t="s">
        <v>387</v>
      </c>
      <c r="D14" s="627">
        <v>68</v>
      </c>
      <c r="E14" s="628">
        <v>0</v>
      </c>
      <c r="F14" s="628">
        <v>0</v>
      </c>
      <c r="G14" s="627">
        <v>1</v>
      </c>
      <c r="H14" s="628">
        <f t="shared" si="0"/>
        <v>69</v>
      </c>
      <c r="I14" s="628">
        <v>120</v>
      </c>
      <c r="J14" s="620">
        <f t="shared" si="1"/>
        <v>0.57499999999999996</v>
      </c>
      <c r="K14" s="579"/>
    </row>
    <row r="15" spans="1:11" s="488" customFormat="1" x14ac:dyDescent="0.2">
      <c r="B15" s="617" t="s">
        <v>339</v>
      </c>
      <c r="C15" s="618" t="s">
        <v>105</v>
      </c>
      <c r="D15" s="627">
        <v>0</v>
      </c>
      <c r="E15" s="628">
        <v>0</v>
      </c>
      <c r="F15" s="628">
        <v>0</v>
      </c>
      <c r="G15" s="627">
        <v>85</v>
      </c>
      <c r="H15" s="628">
        <f t="shared" si="0"/>
        <v>85</v>
      </c>
      <c r="I15" s="628">
        <v>89</v>
      </c>
      <c r="J15" s="620">
        <f t="shared" si="1"/>
        <v>0.9550561797752809</v>
      </c>
      <c r="K15" s="579"/>
    </row>
    <row r="16" spans="1:11" s="488" customFormat="1" x14ac:dyDescent="0.2">
      <c r="B16" s="617" t="s">
        <v>311</v>
      </c>
      <c r="C16" s="618" t="s">
        <v>397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522</v>
      </c>
      <c r="J16" s="620">
        <f t="shared" si="1"/>
        <v>0</v>
      </c>
      <c r="K16" s="579"/>
    </row>
    <row r="17" spans="2:11" s="488" customFormat="1" x14ac:dyDescent="0.2">
      <c r="B17" s="617" t="s">
        <v>359</v>
      </c>
      <c r="C17" s="618" t="s">
        <v>398</v>
      </c>
      <c r="D17" s="627">
        <v>2</v>
      </c>
      <c r="E17" s="628">
        <v>0</v>
      </c>
      <c r="F17" s="628">
        <v>0</v>
      </c>
      <c r="G17" s="627">
        <v>0</v>
      </c>
      <c r="H17" s="628">
        <f t="shared" si="0"/>
        <v>2</v>
      </c>
      <c r="I17" s="628">
        <v>6</v>
      </c>
      <c r="J17" s="620">
        <f t="shared" si="1"/>
        <v>0.33333333333333331</v>
      </c>
      <c r="K17" s="579"/>
    </row>
    <row r="18" spans="2:11" s="488" customFormat="1" x14ac:dyDescent="0.2">
      <c r="B18" s="617" t="s">
        <v>541</v>
      </c>
      <c r="C18" s="618" t="s">
        <v>388</v>
      </c>
      <c r="D18" s="627">
        <v>23</v>
      </c>
      <c r="E18" s="628">
        <v>0</v>
      </c>
      <c r="F18" s="628">
        <v>0</v>
      </c>
      <c r="G18" s="627">
        <v>0</v>
      </c>
      <c r="H18" s="628">
        <f t="shared" si="0"/>
        <v>23</v>
      </c>
      <c r="I18" s="628">
        <v>428</v>
      </c>
      <c r="J18" s="620">
        <f t="shared" si="1"/>
        <v>5.3738317757009345E-2</v>
      </c>
      <c r="K18" s="579"/>
    </row>
    <row r="19" spans="2:11" s="488" customFormat="1" x14ac:dyDescent="0.2">
      <c r="B19" s="617" t="s">
        <v>541</v>
      </c>
      <c r="C19" s="618" t="s">
        <v>389</v>
      </c>
      <c r="D19" s="627">
        <v>75</v>
      </c>
      <c r="E19" s="628">
        <v>11</v>
      </c>
      <c r="F19" s="628">
        <v>1</v>
      </c>
      <c r="G19" s="627">
        <v>10</v>
      </c>
      <c r="H19" s="628">
        <f t="shared" si="0"/>
        <v>97</v>
      </c>
      <c r="I19" s="628">
        <v>672</v>
      </c>
      <c r="J19" s="620">
        <f t="shared" si="1"/>
        <v>0.14434523809523808</v>
      </c>
      <c r="K19" s="579"/>
    </row>
    <row r="20" spans="2:11" s="488" customFormat="1" x14ac:dyDescent="0.2">
      <c r="B20" s="617" t="s">
        <v>541</v>
      </c>
      <c r="C20" s="618" t="s">
        <v>390</v>
      </c>
      <c r="D20" s="627">
        <v>105</v>
      </c>
      <c r="E20" s="628">
        <v>0</v>
      </c>
      <c r="F20" s="628">
        <v>33</v>
      </c>
      <c r="G20" s="627">
        <v>18</v>
      </c>
      <c r="H20" s="628">
        <f t="shared" si="0"/>
        <v>156</v>
      </c>
      <c r="I20" s="628">
        <v>377</v>
      </c>
      <c r="J20" s="620">
        <f t="shared" si="1"/>
        <v>0.41379310344827586</v>
      </c>
      <c r="K20" s="579"/>
    </row>
    <row r="21" spans="2:11" s="488" customFormat="1" x14ac:dyDescent="0.2">
      <c r="B21" s="617" t="s">
        <v>541</v>
      </c>
      <c r="C21" s="618" t="s">
        <v>391</v>
      </c>
      <c r="D21" s="627">
        <v>21</v>
      </c>
      <c r="E21" s="628">
        <v>0</v>
      </c>
      <c r="F21" s="628">
        <v>0</v>
      </c>
      <c r="G21" s="627">
        <v>1</v>
      </c>
      <c r="H21" s="628">
        <f t="shared" si="0"/>
        <v>22</v>
      </c>
      <c r="I21" s="628">
        <v>226</v>
      </c>
      <c r="J21" s="620">
        <f t="shared" si="1"/>
        <v>9.7345132743362831E-2</v>
      </c>
      <c r="K21" s="579"/>
    </row>
    <row r="22" spans="2:11" s="488" customFormat="1" x14ac:dyDescent="0.2">
      <c r="B22" s="617" t="s">
        <v>541</v>
      </c>
      <c r="C22" s="618" t="s">
        <v>392</v>
      </c>
      <c r="D22" s="627">
        <v>50</v>
      </c>
      <c r="E22" s="628">
        <v>6</v>
      </c>
      <c r="F22" s="628">
        <v>5</v>
      </c>
      <c r="G22" s="627">
        <v>10</v>
      </c>
      <c r="H22" s="628">
        <f t="shared" si="0"/>
        <v>71</v>
      </c>
      <c r="I22" s="628">
        <v>416</v>
      </c>
      <c r="J22" s="620">
        <f t="shared" si="1"/>
        <v>0.17067307692307693</v>
      </c>
      <c r="K22" s="579"/>
    </row>
    <row r="23" spans="2:11" s="488" customFormat="1" x14ac:dyDescent="0.2">
      <c r="B23" s="617" t="s">
        <v>541</v>
      </c>
      <c r="C23" s="618" t="s">
        <v>393</v>
      </c>
      <c r="D23" s="627">
        <v>121</v>
      </c>
      <c r="E23" s="628">
        <v>6</v>
      </c>
      <c r="F23" s="628">
        <v>0</v>
      </c>
      <c r="G23" s="627">
        <v>13</v>
      </c>
      <c r="H23" s="628">
        <f t="shared" si="0"/>
        <v>140</v>
      </c>
      <c r="I23" s="628">
        <v>402</v>
      </c>
      <c r="J23" s="620">
        <f t="shared" si="1"/>
        <v>0.34825870646766172</v>
      </c>
      <c r="K23" s="579"/>
    </row>
    <row r="24" spans="2:11" s="488" customFormat="1" x14ac:dyDescent="0.2">
      <c r="B24" s="617" t="s">
        <v>541</v>
      </c>
      <c r="C24" s="618" t="s">
        <v>394</v>
      </c>
      <c r="D24" s="627">
        <v>90</v>
      </c>
      <c r="E24" s="628">
        <v>0</v>
      </c>
      <c r="F24" s="628">
        <v>4</v>
      </c>
      <c r="G24" s="627">
        <v>27</v>
      </c>
      <c r="H24" s="628">
        <f t="shared" si="0"/>
        <v>121</v>
      </c>
      <c r="I24" s="628">
        <v>470</v>
      </c>
      <c r="J24" s="620">
        <f t="shared" si="1"/>
        <v>0.25744680851063828</v>
      </c>
      <c r="K24" s="579"/>
    </row>
    <row r="25" spans="2:11" s="488" customFormat="1" x14ac:dyDescent="0.2">
      <c r="B25" s="617" t="s">
        <v>541</v>
      </c>
      <c r="C25" s="618" t="s">
        <v>395</v>
      </c>
      <c r="D25" s="627">
        <v>92</v>
      </c>
      <c r="E25" s="628">
        <v>0</v>
      </c>
      <c r="F25" s="628">
        <v>4</v>
      </c>
      <c r="G25" s="627">
        <v>0</v>
      </c>
      <c r="H25" s="628">
        <f t="shared" si="0"/>
        <v>96</v>
      </c>
      <c r="I25" s="628">
        <v>422</v>
      </c>
      <c r="J25" s="620">
        <f t="shared" si="1"/>
        <v>0.22748815165876776</v>
      </c>
      <c r="K25" s="579"/>
    </row>
    <row r="26" spans="2:11" s="488" customFormat="1" x14ac:dyDescent="0.2">
      <c r="B26" s="617" t="s">
        <v>541</v>
      </c>
      <c r="C26" s="618" t="s">
        <v>396</v>
      </c>
      <c r="D26" s="627">
        <v>28</v>
      </c>
      <c r="E26" s="628">
        <v>1</v>
      </c>
      <c r="F26" s="628">
        <v>1</v>
      </c>
      <c r="G26" s="627">
        <v>13</v>
      </c>
      <c r="H26" s="628">
        <f t="shared" si="0"/>
        <v>43</v>
      </c>
      <c r="I26" s="628">
        <v>520</v>
      </c>
      <c r="J26" s="620">
        <f t="shared" si="1"/>
        <v>8.269230769230769E-2</v>
      </c>
      <c r="K26" s="579"/>
    </row>
    <row r="27" spans="2:11" s="488" customFormat="1" ht="13.5" x14ac:dyDescent="0.25">
      <c r="B27" s="816" t="s">
        <v>278</v>
      </c>
      <c r="C27" s="817"/>
      <c r="D27" s="640">
        <v>1210</v>
      </c>
      <c r="E27" s="640">
        <v>25</v>
      </c>
      <c r="F27" s="640">
        <v>59</v>
      </c>
      <c r="G27" s="640">
        <v>203</v>
      </c>
      <c r="H27" s="640">
        <f t="shared" si="0"/>
        <v>1497</v>
      </c>
      <c r="I27" s="640">
        <v>6024</v>
      </c>
      <c r="J27" s="641">
        <f t="shared" si="1"/>
        <v>0.24850597609561753</v>
      </c>
      <c r="K27" s="579"/>
    </row>
    <row r="28" spans="2:11" s="488" customFormat="1" x14ac:dyDescent="0.2">
      <c r="B28" s="613" t="s">
        <v>308</v>
      </c>
      <c r="C28" s="635" t="s">
        <v>400</v>
      </c>
      <c r="D28" s="626">
        <v>42</v>
      </c>
      <c r="E28" s="634">
        <v>0</v>
      </c>
      <c r="F28" s="634">
        <v>0</v>
      </c>
      <c r="G28" s="626">
        <v>2</v>
      </c>
      <c r="H28" s="634">
        <f t="shared" ref="H28:H36" si="2">SUM(D28:G28)</f>
        <v>44</v>
      </c>
      <c r="I28" s="634">
        <v>69</v>
      </c>
      <c r="J28" s="616">
        <f t="shared" ref="J28:J36" si="3">IF(I28&gt;0,H28/I28,"-")</f>
        <v>0.6376811594202898</v>
      </c>
      <c r="K28" s="579"/>
    </row>
    <row r="29" spans="2:11" s="488" customFormat="1" x14ac:dyDescent="0.2">
      <c r="B29" s="617" t="s">
        <v>308</v>
      </c>
      <c r="C29" s="633" t="s">
        <v>401</v>
      </c>
      <c r="D29" s="627">
        <v>33</v>
      </c>
      <c r="E29" s="628">
        <v>0</v>
      </c>
      <c r="F29" s="628">
        <v>1</v>
      </c>
      <c r="G29" s="627">
        <v>3</v>
      </c>
      <c r="H29" s="628">
        <f t="shared" si="2"/>
        <v>37</v>
      </c>
      <c r="I29" s="628">
        <v>66</v>
      </c>
      <c r="J29" s="620">
        <f t="shared" si="3"/>
        <v>0.56060606060606055</v>
      </c>
      <c r="K29" s="579"/>
    </row>
    <row r="30" spans="2:11" s="488" customFormat="1" x14ac:dyDescent="0.2">
      <c r="B30" s="617" t="s">
        <v>541</v>
      </c>
      <c r="C30" s="633" t="s">
        <v>402</v>
      </c>
      <c r="D30" s="627">
        <v>105</v>
      </c>
      <c r="E30" s="628">
        <v>4</v>
      </c>
      <c r="F30" s="628">
        <v>0</v>
      </c>
      <c r="G30" s="627">
        <v>0</v>
      </c>
      <c r="H30" s="628">
        <f t="shared" si="2"/>
        <v>109</v>
      </c>
      <c r="I30" s="628">
        <v>437</v>
      </c>
      <c r="J30" s="620">
        <f t="shared" si="3"/>
        <v>0.2494279176201373</v>
      </c>
      <c r="K30" s="579"/>
    </row>
    <row r="31" spans="2:11" s="488" customFormat="1" x14ac:dyDescent="0.2">
      <c r="B31" s="617" t="s">
        <v>308</v>
      </c>
      <c r="C31" s="633" t="s">
        <v>403</v>
      </c>
      <c r="D31" s="627">
        <v>25</v>
      </c>
      <c r="E31" s="628">
        <v>0</v>
      </c>
      <c r="F31" s="628">
        <v>0</v>
      </c>
      <c r="G31" s="627">
        <v>2</v>
      </c>
      <c r="H31" s="628">
        <f t="shared" si="2"/>
        <v>27</v>
      </c>
      <c r="I31" s="628">
        <v>54</v>
      </c>
      <c r="J31" s="620">
        <f t="shared" si="3"/>
        <v>0.5</v>
      </c>
      <c r="K31" s="579"/>
    </row>
    <row r="32" spans="2:11" s="488" customFormat="1" x14ac:dyDescent="0.2">
      <c r="B32" s="617" t="s">
        <v>308</v>
      </c>
      <c r="C32" s="633" t="s">
        <v>404</v>
      </c>
      <c r="D32" s="627">
        <v>146</v>
      </c>
      <c r="E32" s="628">
        <v>0</v>
      </c>
      <c r="F32" s="628">
        <v>1</v>
      </c>
      <c r="G32" s="627">
        <v>0</v>
      </c>
      <c r="H32" s="628">
        <f t="shared" si="2"/>
        <v>147</v>
      </c>
      <c r="I32" s="628">
        <v>506</v>
      </c>
      <c r="J32" s="620">
        <f t="shared" si="3"/>
        <v>0.29051383399209485</v>
      </c>
      <c r="K32" s="579"/>
    </row>
    <row r="33" spans="2:11" s="488" customFormat="1" x14ac:dyDescent="0.2">
      <c r="B33" s="617" t="s">
        <v>308</v>
      </c>
      <c r="C33" s="633" t="s">
        <v>405</v>
      </c>
      <c r="D33" s="627">
        <v>134</v>
      </c>
      <c r="E33" s="628">
        <v>0</v>
      </c>
      <c r="F33" s="628">
        <v>0</v>
      </c>
      <c r="G33" s="627">
        <v>25</v>
      </c>
      <c r="H33" s="628">
        <f t="shared" si="2"/>
        <v>159</v>
      </c>
      <c r="I33" s="628">
        <v>376</v>
      </c>
      <c r="J33" s="620">
        <f t="shared" si="3"/>
        <v>0.4228723404255319</v>
      </c>
      <c r="K33" s="579"/>
    </row>
    <row r="34" spans="2:11" s="488" customFormat="1" x14ac:dyDescent="0.2">
      <c r="B34" s="617" t="s">
        <v>311</v>
      </c>
      <c r="C34" s="633" t="s">
        <v>411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113</v>
      </c>
      <c r="J34" s="620">
        <f t="shared" si="3"/>
        <v>0</v>
      </c>
      <c r="K34" s="579"/>
    </row>
    <row r="35" spans="2:11" s="488" customFormat="1" x14ac:dyDescent="0.2">
      <c r="B35" s="617" t="s">
        <v>311</v>
      </c>
      <c r="C35" s="633" t="s">
        <v>412</v>
      </c>
      <c r="D35" s="627">
        <v>0</v>
      </c>
      <c r="E35" s="628">
        <v>0</v>
      </c>
      <c r="F35" s="628">
        <v>0</v>
      </c>
      <c r="G35" s="627">
        <v>0</v>
      </c>
      <c r="H35" s="628">
        <f t="shared" si="2"/>
        <v>0</v>
      </c>
      <c r="I35" s="628">
        <v>609</v>
      </c>
      <c r="J35" s="620">
        <f t="shared" si="3"/>
        <v>0</v>
      </c>
      <c r="K35" s="579"/>
    </row>
    <row r="36" spans="2:11" s="488" customFormat="1" x14ac:dyDescent="0.2">
      <c r="B36" s="617" t="s">
        <v>311</v>
      </c>
      <c r="C36" s="633" t="s">
        <v>413</v>
      </c>
      <c r="D36" s="627">
        <v>0</v>
      </c>
      <c r="E36" s="628">
        <v>0</v>
      </c>
      <c r="F36" s="628">
        <v>8</v>
      </c>
      <c r="G36" s="627">
        <v>0</v>
      </c>
      <c r="H36" s="628">
        <f t="shared" si="2"/>
        <v>8</v>
      </c>
      <c r="I36" s="628">
        <v>638</v>
      </c>
      <c r="J36" s="620">
        <f t="shared" si="3"/>
        <v>1.2539184952978056E-2</v>
      </c>
      <c r="K36" s="579"/>
    </row>
    <row r="37" spans="2:11" s="488" customFormat="1" x14ac:dyDescent="0.2">
      <c r="B37" s="617" t="s">
        <v>359</v>
      </c>
      <c r="C37" s="633" t="s">
        <v>106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1" si="4">SUM(D37:G37)</f>
        <v>0</v>
      </c>
      <c r="I37" s="628">
        <v>12</v>
      </c>
      <c r="J37" s="620">
        <f t="shared" ref="J37:J61" si="5">IF(I37&gt;0,H37/I37,"-")</f>
        <v>0</v>
      </c>
      <c r="K37" s="579"/>
    </row>
    <row r="38" spans="2:11" s="488" customFormat="1" x14ac:dyDescent="0.2">
      <c r="B38" s="617" t="s">
        <v>313</v>
      </c>
      <c r="C38" s="633" t="s">
        <v>414</v>
      </c>
      <c r="D38" s="627">
        <v>0</v>
      </c>
      <c r="E38" s="628">
        <v>0</v>
      </c>
      <c r="F38" s="628">
        <v>0</v>
      </c>
      <c r="G38" s="627">
        <v>0</v>
      </c>
      <c r="H38" s="628">
        <f t="shared" si="4"/>
        <v>0</v>
      </c>
      <c r="I38" s="628">
        <v>134</v>
      </c>
      <c r="J38" s="620">
        <f t="shared" si="5"/>
        <v>0</v>
      </c>
      <c r="K38" s="579"/>
    </row>
    <row r="39" spans="2:11" s="488" customFormat="1" x14ac:dyDescent="0.2">
      <c r="B39" s="617" t="s">
        <v>541</v>
      </c>
      <c r="C39" s="633" t="s">
        <v>406</v>
      </c>
      <c r="D39" s="627">
        <v>195</v>
      </c>
      <c r="E39" s="628">
        <v>0</v>
      </c>
      <c r="F39" s="628">
        <v>3</v>
      </c>
      <c r="G39" s="627">
        <v>29</v>
      </c>
      <c r="H39" s="628">
        <f t="shared" si="4"/>
        <v>227</v>
      </c>
      <c r="I39" s="628">
        <v>1001</v>
      </c>
      <c r="J39" s="620">
        <f t="shared" si="5"/>
        <v>0.22677322677322678</v>
      </c>
      <c r="K39" s="579"/>
    </row>
    <row r="40" spans="2:11" s="488" customFormat="1" x14ac:dyDescent="0.2">
      <c r="B40" s="617" t="s">
        <v>541</v>
      </c>
      <c r="C40" s="633" t="s">
        <v>407</v>
      </c>
      <c r="D40" s="627">
        <v>144</v>
      </c>
      <c r="E40" s="628">
        <v>4</v>
      </c>
      <c r="F40" s="628">
        <v>3</v>
      </c>
      <c r="G40" s="627">
        <v>36</v>
      </c>
      <c r="H40" s="628">
        <f t="shared" si="4"/>
        <v>187</v>
      </c>
      <c r="I40" s="628">
        <v>704</v>
      </c>
      <c r="J40" s="620">
        <f t="shared" si="5"/>
        <v>0.265625</v>
      </c>
      <c r="K40" s="579"/>
    </row>
    <row r="41" spans="2:11" s="488" customFormat="1" x14ac:dyDescent="0.2">
      <c r="B41" s="617" t="s">
        <v>541</v>
      </c>
      <c r="C41" s="633" t="s">
        <v>408</v>
      </c>
      <c r="D41" s="627">
        <v>46</v>
      </c>
      <c r="E41" s="628">
        <v>0</v>
      </c>
      <c r="F41" s="628">
        <v>0</v>
      </c>
      <c r="G41" s="627">
        <v>1</v>
      </c>
      <c r="H41" s="628">
        <f t="shared" si="4"/>
        <v>47</v>
      </c>
      <c r="I41" s="628">
        <v>192</v>
      </c>
      <c r="J41" s="620">
        <f t="shared" si="5"/>
        <v>0.24479166666666666</v>
      </c>
      <c r="K41" s="579"/>
    </row>
    <row r="42" spans="2:11" s="488" customFormat="1" x14ac:dyDescent="0.2">
      <c r="B42" s="617" t="s">
        <v>541</v>
      </c>
      <c r="C42" s="633" t="s">
        <v>409</v>
      </c>
      <c r="D42" s="627">
        <v>320</v>
      </c>
      <c r="E42" s="628">
        <v>0</v>
      </c>
      <c r="F42" s="628">
        <v>3</v>
      </c>
      <c r="G42" s="627">
        <v>12</v>
      </c>
      <c r="H42" s="628">
        <f t="shared" si="4"/>
        <v>335</v>
      </c>
      <c r="I42" s="628">
        <v>767</v>
      </c>
      <c r="J42" s="620">
        <f t="shared" si="5"/>
        <v>0.4367666232073012</v>
      </c>
      <c r="K42" s="579"/>
    </row>
    <row r="43" spans="2:11" s="488" customFormat="1" x14ac:dyDescent="0.2">
      <c r="B43" s="617" t="s">
        <v>541</v>
      </c>
      <c r="C43" s="618" t="s">
        <v>410</v>
      </c>
      <c r="D43" s="627">
        <v>105</v>
      </c>
      <c r="E43" s="628">
        <v>11</v>
      </c>
      <c r="F43" s="628">
        <v>0</v>
      </c>
      <c r="G43" s="627">
        <v>27</v>
      </c>
      <c r="H43" s="628">
        <f t="shared" si="4"/>
        <v>143</v>
      </c>
      <c r="I43" s="628">
        <v>695</v>
      </c>
      <c r="J43" s="620">
        <f t="shared" si="5"/>
        <v>0.20575539568345325</v>
      </c>
      <c r="K43" s="579"/>
    </row>
    <row r="44" spans="2:11" s="488" customFormat="1" ht="13.5" x14ac:dyDescent="0.25">
      <c r="B44" s="816" t="s">
        <v>246</v>
      </c>
      <c r="C44" s="817"/>
      <c r="D44" s="640">
        <v>1295</v>
      </c>
      <c r="E44" s="640">
        <v>19</v>
      </c>
      <c r="F44" s="640">
        <v>19</v>
      </c>
      <c r="G44" s="640">
        <v>137</v>
      </c>
      <c r="H44" s="640">
        <f t="shared" si="4"/>
        <v>1470</v>
      </c>
      <c r="I44" s="640">
        <v>6373</v>
      </c>
      <c r="J44" s="641">
        <f t="shared" si="5"/>
        <v>0.23066059940373451</v>
      </c>
      <c r="K44" s="579"/>
    </row>
    <row r="45" spans="2:11" x14ac:dyDescent="0.2">
      <c r="B45" s="613" t="s">
        <v>308</v>
      </c>
      <c r="C45" s="635" t="s">
        <v>416</v>
      </c>
      <c r="D45" s="637">
        <v>0</v>
      </c>
      <c r="E45" s="637">
        <v>0</v>
      </c>
      <c r="F45" s="637">
        <v>0</v>
      </c>
      <c r="G45" s="637">
        <v>0</v>
      </c>
      <c r="H45" s="637">
        <f t="shared" si="4"/>
        <v>0</v>
      </c>
      <c r="I45" s="637">
        <v>2467</v>
      </c>
      <c r="J45" s="616">
        <f t="shared" si="5"/>
        <v>0</v>
      </c>
    </row>
    <row r="46" spans="2:11" x14ac:dyDescent="0.2">
      <c r="B46" s="617" t="s">
        <v>308</v>
      </c>
      <c r="C46" s="633" t="s">
        <v>417</v>
      </c>
      <c r="D46" s="636">
        <v>179</v>
      </c>
      <c r="E46" s="636">
        <v>0</v>
      </c>
      <c r="F46" s="636">
        <v>13</v>
      </c>
      <c r="G46" s="636">
        <v>0</v>
      </c>
      <c r="H46" s="636">
        <f t="shared" si="4"/>
        <v>192</v>
      </c>
      <c r="I46" s="636">
        <v>655</v>
      </c>
      <c r="J46" s="620">
        <f t="shared" si="5"/>
        <v>0.29312977099236642</v>
      </c>
    </row>
    <row r="47" spans="2:11" x14ac:dyDescent="0.2">
      <c r="B47" s="617" t="s">
        <v>308</v>
      </c>
      <c r="C47" s="633" t="s">
        <v>418</v>
      </c>
      <c r="D47" s="636">
        <v>220</v>
      </c>
      <c r="E47" s="636">
        <v>0</v>
      </c>
      <c r="F47" s="636">
        <v>38</v>
      </c>
      <c r="G47" s="636">
        <v>0</v>
      </c>
      <c r="H47" s="636">
        <f t="shared" si="4"/>
        <v>258</v>
      </c>
      <c r="I47" s="636">
        <v>827</v>
      </c>
      <c r="J47" s="620">
        <f t="shared" si="5"/>
        <v>0.31197097944377267</v>
      </c>
    </row>
    <row r="48" spans="2:11" x14ac:dyDescent="0.2">
      <c r="B48" s="617" t="s">
        <v>308</v>
      </c>
      <c r="C48" s="633" t="s">
        <v>419</v>
      </c>
      <c r="D48" s="636">
        <v>109</v>
      </c>
      <c r="E48" s="636">
        <v>0</v>
      </c>
      <c r="F48" s="636">
        <v>11</v>
      </c>
      <c r="G48" s="636">
        <v>48</v>
      </c>
      <c r="H48" s="636">
        <f t="shared" si="4"/>
        <v>168</v>
      </c>
      <c r="I48" s="636">
        <v>214</v>
      </c>
      <c r="J48" s="620">
        <f t="shared" si="5"/>
        <v>0.78504672897196259</v>
      </c>
    </row>
    <row r="49" spans="2:10" x14ac:dyDescent="0.2">
      <c r="B49" s="617" t="s">
        <v>308</v>
      </c>
      <c r="C49" s="633" t="s">
        <v>420</v>
      </c>
      <c r="D49" s="636">
        <v>0</v>
      </c>
      <c r="E49" s="636">
        <v>0</v>
      </c>
      <c r="F49" s="636">
        <v>0</v>
      </c>
      <c r="G49" s="636">
        <v>0</v>
      </c>
      <c r="H49" s="636">
        <f t="shared" si="4"/>
        <v>0</v>
      </c>
      <c r="I49" s="636">
        <v>536</v>
      </c>
      <c r="J49" s="620">
        <f t="shared" si="5"/>
        <v>0</v>
      </c>
    </row>
    <row r="50" spans="2:10" x14ac:dyDescent="0.2">
      <c r="B50" s="617" t="s">
        <v>339</v>
      </c>
      <c r="C50" s="633" t="s">
        <v>428</v>
      </c>
      <c r="D50" s="636">
        <v>177</v>
      </c>
      <c r="E50" s="636">
        <v>0</v>
      </c>
      <c r="F50" s="636">
        <v>8</v>
      </c>
      <c r="G50" s="636">
        <v>84</v>
      </c>
      <c r="H50" s="636">
        <f t="shared" si="4"/>
        <v>269</v>
      </c>
      <c r="I50" s="636">
        <v>283</v>
      </c>
      <c r="J50" s="620">
        <f t="shared" si="5"/>
        <v>0.95053003533568903</v>
      </c>
    </row>
    <row r="51" spans="2:10" x14ac:dyDescent="0.2">
      <c r="B51" s="617" t="s">
        <v>339</v>
      </c>
      <c r="C51" s="633" t="s">
        <v>429</v>
      </c>
      <c r="D51" s="636">
        <v>506</v>
      </c>
      <c r="E51" s="636">
        <v>0</v>
      </c>
      <c r="F51" s="636">
        <v>20</v>
      </c>
      <c r="G51" s="636">
        <v>81</v>
      </c>
      <c r="H51" s="636">
        <f t="shared" si="4"/>
        <v>607</v>
      </c>
      <c r="I51" s="636">
        <v>631</v>
      </c>
      <c r="J51" s="620">
        <f t="shared" si="5"/>
        <v>0.96196513470681455</v>
      </c>
    </row>
    <row r="52" spans="2:10" x14ac:dyDescent="0.2">
      <c r="B52" s="617" t="s">
        <v>339</v>
      </c>
      <c r="C52" s="633" t="s">
        <v>424</v>
      </c>
      <c r="D52" s="636">
        <v>127</v>
      </c>
      <c r="E52" s="636">
        <v>0</v>
      </c>
      <c r="F52" s="636">
        <v>3</v>
      </c>
      <c r="G52" s="636">
        <v>39</v>
      </c>
      <c r="H52" s="636">
        <f t="shared" si="4"/>
        <v>169</v>
      </c>
      <c r="I52" s="636">
        <v>171</v>
      </c>
      <c r="J52" s="620">
        <f t="shared" si="5"/>
        <v>0.98830409356725146</v>
      </c>
    </row>
    <row r="53" spans="2:10" x14ac:dyDescent="0.2">
      <c r="B53" s="617" t="s">
        <v>339</v>
      </c>
      <c r="C53" s="633" t="s">
        <v>430</v>
      </c>
      <c r="D53" s="636">
        <v>212</v>
      </c>
      <c r="E53" s="636">
        <v>0</v>
      </c>
      <c r="F53" s="636">
        <v>27</v>
      </c>
      <c r="G53" s="636">
        <v>87</v>
      </c>
      <c r="H53" s="636">
        <f t="shared" si="4"/>
        <v>326</v>
      </c>
      <c r="I53" s="636">
        <v>336</v>
      </c>
      <c r="J53" s="620">
        <f t="shared" si="5"/>
        <v>0.97023809523809523</v>
      </c>
    </row>
    <row r="54" spans="2:10" x14ac:dyDescent="0.2">
      <c r="B54" s="617" t="s">
        <v>311</v>
      </c>
      <c r="C54" s="633" t="s">
        <v>424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287</v>
      </c>
      <c r="J54" s="620">
        <f t="shared" si="5"/>
        <v>0</v>
      </c>
    </row>
    <row r="55" spans="2:10" x14ac:dyDescent="0.2">
      <c r="B55" s="617" t="s">
        <v>359</v>
      </c>
      <c r="C55" s="633" t="s">
        <v>431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5</v>
      </c>
      <c r="J55" s="620">
        <f t="shared" si="5"/>
        <v>0</v>
      </c>
    </row>
    <row r="56" spans="2:10" x14ac:dyDescent="0.2">
      <c r="B56" s="617" t="s">
        <v>313</v>
      </c>
      <c r="C56" s="633" t="s">
        <v>426</v>
      </c>
      <c r="D56" s="636">
        <v>0</v>
      </c>
      <c r="E56" s="636">
        <v>0</v>
      </c>
      <c r="F56" s="636">
        <v>0</v>
      </c>
      <c r="G56" s="636">
        <v>0</v>
      </c>
      <c r="H56" s="636">
        <f t="shared" si="4"/>
        <v>0</v>
      </c>
      <c r="I56" s="636">
        <v>201</v>
      </c>
      <c r="J56" s="620">
        <f t="shared" si="5"/>
        <v>0</v>
      </c>
    </row>
    <row r="57" spans="2:10" x14ac:dyDescent="0.2">
      <c r="B57" s="617" t="s">
        <v>541</v>
      </c>
      <c r="C57" s="633" t="s">
        <v>421</v>
      </c>
      <c r="D57" s="636">
        <v>0</v>
      </c>
      <c r="E57" s="636">
        <v>2</v>
      </c>
      <c r="F57" s="636">
        <v>0</v>
      </c>
      <c r="G57" s="636">
        <v>36</v>
      </c>
      <c r="H57" s="636">
        <f t="shared" si="4"/>
        <v>38</v>
      </c>
      <c r="I57" s="636">
        <v>611</v>
      </c>
      <c r="J57" s="620">
        <f t="shared" si="5"/>
        <v>6.2193126022913256E-2</v>
      </c>
    </row>
    <row r="58" spans="2:10" x14ac:dyDescent="0.2">
      <c r="B58" s="617" t="s">
        <v>541</v>
      </c>
      <c r="C58" s="633" t="s">
        <v>653</v>
      </c>
      <c r="D58" s="636">
        <v>382</v>
      </c>
      <c r="E58" s="636">
        <v>23</v>
      </c>
      <c r="F58" s="636">
        <v>7</v>
      </c>
      <c r="G58" s="636">
        <v>95</v>
      </c>
      <c r="H58" s="636">
        <f t="shared" si="4"/>
        <v>507</v>
      </c>
      <c r="I58" s="636">
        <v>2268</v>
      </c>
      <c r="J58" s="620">
        <f t="shared" si="5"/>
        <v>0.22354497354497355</v>
      </c>
    </row>
    <row r="59" spans="2:10" x14ac:dyDescent="0.2">
      <c r="B59" s="617" t="s">
        <v>541</v>
      </c>
      <c r="C59" s="633" t="s">
        <v>423</v>
      </c>
      <c r="D59" s="636">
        <v>83</v>
      </c>
      <c r="E59" s="636">
        <v>0</v>
      </c>
      <c r="F59" s="636">
        <v>12</v>
      </c>
      <c r="G59" s="636">
        <v>58</v>
      </c>
      <c r="H59" s="636">
        <f t="shared" si="4"/>
        <v>153</v>
      </c>
      <c r="I59" s="636">
        <v>745</v>
      </c>
      <c r="J59" s="620">
        <f t="shared" si="5"/>
        <v>0.20536912751677852</v>
      </c>
    </row>
    <row r="60" spans="2:10" x14ac:dyDescent="0.2">
      <c r="B60" s="617" t="s">
        <v>541</v>
      </c>
      <c r="C60" s="633" t="s">
        <v>425</v>
      </c>
      <c r="D60" s="636">
        <v>0</v>
      </c>
      <c r="E60" s="636">
        <v>0</v>
      </c>
      <c r="F60" s="636">
        <v>0</v>
      </c>
      <c r="G60" s="636">
        <v>0</v>
      </c>
      <c r="H60" s="636">
        <f t="shared" si="4"/>
        <v>0</v>
      </c>
      <c r="I60" s="636">
        <v>696</v>
      </c>
      <c r="J60" s="620">
        <f t="shared" si="5"/>
        <v>0</v>
      </c>
    </row>
    <row r="61" spans="2:10" ht="13.5" x14ac:dyDescent="0.25">
      <c r="B61" s="816" t="s">
        <v>251</v>
      </c>
      <c r="C61" s="817"/>
      <c r="D61" s="640">
        <v>1995</v>
      </c>
      <c r="E61" s="640">
        <v>25</v>
      </c>
      <c r="F61" s="640">
        <v>139</v>
      </c>
      <c r="G61" s="640">
        <v>528</v>
      </c>
      <c r="H61" s="640">
        <f t="shared" si="4"/>
        <v>2687</v>
      </c>
      <c r="I61" s="640">
        <v>10933</v>
      </c>
      <c r="J61" s="641">
        <f t="shared" si="5"/>
        <v>0.24576968810024696</v>
      </c>
    </row>
  </sheetData>
  <mergeCells count="11">
    <mergeCell ref="B61:C61"/>
    <mergeCell ref="D6:D7"/>
    <mergeCell ref="G6:G7"/>
    <mergeCell ref="H6:H7"/>
    <mergeCell ref="I6:I7"/>
    <mergeCell ref="B44:C44"/>
    <mergeCell ref="J6:J7"/>
    <mergeCell ref="B6:C7"/>
    <mergeCell ref="B27:C27"/>
    <mergeCell ref="B2:J2"/>
    <mergeCell ref="E6:F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252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5" t="s">
        <v>291</v>
      </c>
      <c r="C2" s="785"/>
      <c r="D2" s="785"/>
      <c r="E2" s="785"/>
      <c r="F2" s="785"/>
      <c r="G2" s="785"/>
      <c r="H2" s="785"/>
      <c r="I2" s="785"/>
      <c r="J2" s="820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0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0" ht="25.5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0" x14ac:dyDescent="0.2">
      <c r="B8" s="613" t="s">
        <v>308</v>
      </c>
      <c r="C8" s="635" t="s">
        <v>433</v>
      </c>
      <c r="D8" s="634">
        <v>69</v>
      </c>
      <c r="E8" s="634">
        <v>0</v>
      </c>
      <c r="F8" s="634">
        <v>2</v>
      </c>
      <c r="G8" s="634">
        <v>16</v>
      </c>
      <c r="H8" s="634">
        <f t="shared" ref="H8:H43" si="0">SUM(D8:G8)</f>
        <v>87</v>
      </c>
      <c r="I8" s="634">
        <v>349</v>
      </c>
      <c r="J8" s="616">
        <f t="shared" ref="J8:J43" si="1">IF(I8&gt;0,H8/I8,"-")</f>
        <v>0.24928366762177651</v>
      </c>
    </row>
    <row r="9" spans="1:10" x14ac:dyDescent="0.2">
      <c r="B9" s="617" t="s">
        <v>308</v>
      </c>
      <c r="C9" s="633" t="s">
        <v>434</v>
      </c>
      <c r="D9" s="628">
        <v>106</v>
      </c>
      <c r="E9" s="628">
        <v>0</v>
      </c>
      <c r="F9" s="628">
        <v>5</v>
      </c>
      <c r="G9" s="628">
        <v>11</v>
      </c>
      <c r="H9" s="628">
        <f t="shared" si="0"/>
        <v>122</v>
      </c>
      <c r="I9" s="628">
        <v>379</v>
      </c>
      <c r="J9" s="620">
        <f t="shared" si="1"/>
        <v>0.32189973614775724</v>
      </c>
    </row>
    <row r="10" spans="1:10" x14ac:dyDescent="0.2">
      <c r="B10" s="617" t="s">
        <v>308</v>
      </c>
      <c r="C10" s="633" t="s">
        <v>435</v>
      </c>
      <c r="D10" s="628">
        <v>66</v>
      </c>
      <c r="E10" s="628">
        <v>0</v>
      </c>
      <c r="F10" s="628">
        <v>2</v>
      </c>
      <c r="G10" s="628">
        <v>0</v>
      </c>
      <c r="H10" s="628">
        <f t="shared" si="0"/>
        <v>68</v>
      </c>
      <c r="I10" s="628">
        <v>350</v>
      </c>
      <c r="J10" s="620">
        <f t="shared" si="1"/>
        <v>0.19428571428571428</v>
      </c>
    </row>
    <row r="11" spans="1:10" x14ac:dyDescent="0.2">
      <c r="B11" s="617" t="s">
        <v>308</v>
      </c>
      <c r="C11" s="633" t="s">
        <v>436</v>
      </c>
      <c r="D11" s="628">
        <v>24</v>
      </c>
      <c r="E11" s="628">
        <v>0</v>
      </c>
      <c r="F11" s="628">
        <v>0</v>
      </c>
      <c r="G11" s="628">
        <v>4</v>
      </c>
      <c r="H11" s="628">
        <f t="shared" si="0"/>
        <v>28</v>
      </c>
      <c r="I11" s="628">
        <v>50</v>
      </c>
      <c r="J11" s="620">
        <f t="shared" si="1"/>
        <v>0.56000000000000005</v>
      </c>
    </row>
    <row r="12" spans="1:10" x14ac:dyDescent="0.2">
      <c r="B12" s="617" t="s">
        <v>308</v>
      </c>
      <c r="C12" s="633" t="s">
        <v>437</v>
      </c>
      <c r="D12" s="628">
        <v>36</v>
      </c>
      <c r="E12" s="628">
        <v>1</v>
      </c>
      <c r="F12" s="628">
        <v>7</v>
      </c>
      <c r="G12" s="628">
        <v>4</v>
      </c>
      <c r="H12" s="628">
        <f t="shared" si="0"/>
        <v>48</v>
      </c>
      <c r="I12" s="628">
        <v>69</v>
      </c>
      <c r="J12" s="620">
        <f t="shared" si="1"/>
        <v>0.69565217391304346</v>
      </c>
    </row>
    <row r="13" spans="1:10" x14ac:dyDescent="0.2">
      <c r="B13" s="617" t="s">
        <v>308</v>
      </c>
      <c r="C13" s="633" t="s">
        <v>438</v>
      </c>
      <c r="D13" s="628">
        <v>103</v>
      </c>
      <c r="E13" s="628">
        <v>0</v>
      </c>
      <c r="F13" s="628">
        <v>0</v>
      </c>
      <c r="G13" s="628">
        <v>7</v>
      </c>
      <c r="H13" s="628">
        <f t="shared" si="0"/>
        <v>110</v>
      </c>
      <c r="I13" s="628">
        <v>275</v>
      </c>
      <c r="J13" s="620">
        <f t="shared" si="1"/>
        <v>0.4</v>
      </c>
    </row>
    <row r="14" spans="1:10" x14ac:dyDescent="0.2">
      <c r="B14" s="617" t="s">
        <v>308</v>
      </c>
      <c r="C14" s="633" t="s">
        <v>439</v>
      </c>
      <c r="D14" s="628">
        <v>32</v>
      </c>
      <c r="E14" s="628">
        <v>0</v>
      </c>
      <c r="F14" s="628">
        <v>1</v>
      </c>
      <c r="G14" s="628">
        <v>2</v>
      </c>
      <c r="H14" s="628">
        <f t="shared" si="0"/>
        <v>35</v>
      </c>
      <c r="I14" s="628">
        <v>82</v>
      </c>
      <c r="J14" s="620">
        <f t="shared" si="1"/>
        <v>0.42682926829268292</v>
      </c>
    </row>
    <row r="15" spans="1:10" x14ac:dyDescent="0.2">
      <c r="B15" s="617" t="s">
        <v>308</v>
      </c>
      <c r="C15" s="633" t="s">
        <v>440</v>
      </c>
      <c r="D15" s="628">
        <v>62</v>
      </c>
      <c r="E15" s="628">
        <v>0</v>
      </c>
      <c r="F15" s="628">
        <v>0</v>
      </c>
      <c r="G15" s="628">
        <v>3</v>
      </c>
      <c r="H15" s="628">
        <f t="shared" si="0"/>
        <v>65</v>
      </c>
      <c r="I15" s="628">
        <v>106</v>
      </c>
      <c r="J15" s="620">
        <f t="shared" si="1"/>
        <v>0.6132075471698113</v>
      </c>
    </row>
    <row r="16" spans="1:10" x14ac:dyDescent="0.2">
      <c r="B16" s="617" t="s">
        <v>308</v>
      </c>
      <c r="C16" s="633" t="s">
        <v>441</v>
      </c>
      <c r="D16" s="628">
        <v>26</v>
      </c>
      <c r="E16" s="628">
        <v>0</v>
      </c>
      <c r="F16" s="628">
        <v>2</v>
      </c>
      <c r="G16" s="628">
        <v>0</v>
      </c>
      <c r="H16" s="628">
        <f t="shared" si="0"/>
        <v>28</v>
      </c>
      <c r="I16" s="628">
        <v>106</v>
      </c>
      <c r="J16" s="620">
        <f t="shared" si="1"/>
        <v>0.26415094339622641</v>
      </c>
    </row>
    <row r="17" spans="2:10" x14ac:dyDescent="0.2">
      <c r="B17" s="617" t="s">
        <v>308</v>
      </c>
      <c r="C17" s="633" t="s">
        <v>442</v>
      </c>
      <c r="D17" s="628">
        <v>58</v>
      </c>
      <c r="E17" s="628">
        <v>2</v>
      </c>
      <c r="F17" s="628">
        <v>0</v>
      </c>
      <c r="G17" s="628">
        <v>14</v>
      </c>
      <c r="H17" s="628">
        <f t="shared" si="0"/>
        <v>74</v>
      </c>
      <c r="I17" s="628">
        <v>442</v>
      </c>
      <c r="J17" s="620">
        <f t="shared" si="1"/>
        <v>0.167420814479638</v>
      </c>
    </row>
    <row r="18" spans="2:10" x14ac:dyDescent="0.2">
      <c r="B18" s="617" t="s">
        <v>308</v>
      </c>
      <c r="C18" s="633" t="s">
        <v>443</v>
      </c>
      <c r="D18" s="628">
        <v>117</v>
      </c>
      <c r="E18" s="628">
        <v>0</v>
      </c>
      <c r="F18" s="628">
        <v>4</v>
      </c>
      <c r="G18" s="628">
        <v>6</v>
      </c>
      <c r="H18" s="628">
        <f t="shared" si="0"/>
        <v>127</v>
      </c>
      <c r="I18" s="628">
        <v>483</v>
      </c>
      <c r="J18" s="620">
        <f t="shared" si="1"/>
        <v>0.26293995859213248</v>
      </c>
    </row>
    <row r="19" spans="2:10" x14ac:dyDescent="0.2">
      <c r="B19" s="617" t="s">
        <v>308</v>
      </c>
      <c r="C19" s="633" t="s">
        <v>444</v>
      </c>
      <c r="D19" s="628">
        <v>39</v>
      </c>
      <c r="E19" s="628">
        <v>0</v>
      </c>
      <c r="F19" s="628">
        <v>0</v>
      </c>
      <c r="G19" s="628">
        <v>5</v>
      </c>
      <c r="H19" s="628">
        <f t="shared" si="0"/>
        <v>44</v>
      </c>
      <c r="I19" s="628">
        <v>127</v>
      </c>
      <c r="J19" s="620">
        <f t="shared" si="1"/>
        <v>0.34645669291338582</v>
      </c>
    </row>
    <row r="20" spans="2:10" x14ac:dyDescent="0.2">
      <c r="B20" s="617" t="s">
        <v>308</v>
      </c>
      <c r="C20" s="633" t="s">
        <v>445</v>
      </c>
      <c r="D20" s="628">
        <v>114</v>
      </c>
      <c r="E20" s="628">
        <v>1</v>
      </c>
      <c r="F20" s="628">
        <v>3</v>
      </c>
      <c r="G20" s="628">
        <v>0</v>
      </c>
      <c r="H20" s="628">
        <f t="shared" si="0"/>
        <v>118</v>
      </c>
      <c r="I20" s="628">
        <v>204</v>
      </c>
      <c r="J20" s="620">
        <f t="shared" si="1"/>
        <v>0.57843137254901966</v>
      </c>
    </row>
    <row r="21" spans="2:10" x14ac:dyDescent="0.2">
      <c r="B21" s="617" t="s">
        <v>308</v>
      </c>
      <c r="C21" s="633" t="s">
        <v>446</v>
      </c>
      <c r="D21" s="628">
        <v>22</v>
      </c>
      <c r="E21" s="628">
        <v>0</v>
      </c>
      <c r="F21" s="628">
        <v>0</v>
      </c>
      <c r="G21" s="628">
        <v>1</v>
      </c>
      <c r="H21" s="628">
        <f t="shared" si="0"/>
        <v>23</v>
      </c>
      <c r="I21" s="628">
        <v>73</v>
      </c>
      <c r="J21" s="620">
        <f t="shared" si="1"/>
        <v>0.31506849315068491</v>
      </c>
    </row>
    <row r="22" spans="2:10" x14ac:dyDescent="0.2">
      <c r="B22" s="617" t="s">
        <v>311</v>
      </c>
      <c r="C22" s="633" t="s">
        <v>451</v>
      </c>
      <c r="D22" s="628">
        <v>12</v>
      </c>
      <c r="E22" s="628">
        <v>1</v>
      </c>
      <c r="F22" s="628">
        <v>1</v>
      </c>
      <c r="G22" s="628">
        <v>0</v>
      </c>
      <c r="H22" s="628">
        <f t="shared" si="0"/>
        <v>14</v>
      </c>
      <c r="I22" s="628">
        <v>580</v>
      </c>
      <c r="J22" s="620">
        <f t="shared" si="1"/>
        <v>2.4137931034482758E-2</v>
      </c>
    </row>
    <row r="23" spans="2:10" x14ac:dyDescent="0.2">
      <c r="B23" s="617" t="s">
        <v>311</v>
      </c>
      <c r="C23" s="633" t="s">
        <v>452</v>
      </c>
      <c r="D23" s="628">
        <v>0</v>
      </c>
      <c r="E23" s="628">
        <v>4</v>
      </c>
      <c r="F23" s="628">
        <v>0</v>
      </c>
      <c r="G23" s="628">
        <v>0</v>
      </c>
      <c r="H23" s="628">
        <f t="shared" si="0"/>
        <v>4</v>
      </c>
      <c r="I23" s="628">
        <v>776</v>
      </c>
      <c r="J23" s="620">
        <f t="shared" si="1"/>
        <v>5.1546391752577319E-3</v>
      </c>
    </row>
    <row r="24" spans="2:10" x14ac:dyDescent="0.2">
      <c r="B24" s="617" t="s">
        <v>359</v>
      </c>
      <c r="C24" s="633" t="s">
        <v>454</v>
      </c>
      <c r="D24" s="628">
        <v>0</v>
      </c>
      <c r="E24" s="628">
        <v>0</v>
      </c>
      <c r="F24" s="628">
        <v>1</v>
      </c>
      <c r="G24" s="628">
        <v>0</v>
      </c>
      <c r="H24" s="628">
        <f t="shared" si="0"/>
        <v>1</v>
      </c>
      <c r="I24" s="628">
        <v>12</v>
      </c>
      <c r="J24" s="620">
        <f t="shared" si="1"/>
        <v>8.3333333333333329E-2</v>
      </c>
    </row>
    <row r="25" spans="2:10" x14ac:dyDescent="0.2">
      <c r="B25" s="617" t="s">
        <v>541</v>
      </c>
      <c r="C25" s="633" t="s">
        <v>453</v>
      </c>
      <c r="D25" s="628">
        <v>26</v>
      </c>
      <c r="E25" s="628">
        <v>0</v>
      </c>
      <c r="F25" s="628">
        <v>1</v>
      </c>
      <c r="G25" s="628">
        <v>5</v>
      </c>
      <c r="H25" s="628">
        <f t="shared" si="0"/>
        <v>32</v>
      </c>
      <c r="I25" s="628">
        <v>142</v>
      </c>
      <c r="J25" s="620">
        <f t="shared" si="1"/>
        <v>0.22535211267605634</v>
      </c>
    </row>
    <row r="26" spans="2:10" x14ac:dyDescent="0.2">
      <c r="B26" s="617" t="s">
        <v>541</v>
      </c>
      <c r="C26" s="633" t="s">
        <v>435</v>
      </c>
      <c r="D26" s="628">
        <v>3</v>
      </c>
      <c r="E26" s="628">
        <v>0</v>
      </c>
      <c r="F26" s="628">
        <v>8</v>
      </c>
      <c r="G26" s="628">
        <v>16</v>
      </c>
      <c r="H26" s="628">
        <f t="shared" si="0"/>
        <v>27</v>
      </c>
      <c r="I26" s="628">
        <v>396</v>
      </c>
      <c r="J26" s="620">
        <f t="shared" si="1"/>
        <v>6.8181818181818177E-2</v>
      </c>
    </row>
    <row r="27" spans="2:10" x14ac:dyDescent="0.2">
      <c r="B27" s="617" t="s">
        <v>541</v>
      </c>
      <c r="C27" s="633" t="s">
        <v>447</v>
      </c>
      <c r="D27" s="628">
        <v>85</v>
      </c>
      <c r="E27" s="628">
        <v>0</v>
      </c>
      <c r="F27" s="628">
        <v>1</v>
      </c>
      <c r="G27" s="628">
        <v>16</v>
      </c>
      <c r="H27" s="628">
        <f t="shared" ref="H27:H32" si="2">SUM(D27:G27)</f>
        <v>102</v>
      </c>
      <c r="I27" s="628">
        <v>595</v>
      </c>
      <c r="J27" s="620">
        <f t="shared" ref="J27:J32" si="3">IF(I27&gt;0,H27/I27,"-")</f>
        <v>0.17142857142857143</v>
      </c>
    </row>
    <row r="28" spans="2:10" x14ac:dyDescent="0.2">
      <c r="B28" s="617" t="s">
        <v>541</v>
      </c>
      <c r="C28" s="633" t="s">
        <v>448</v>
      </c>
      <c r="D28" s="628">
        <v>55</v>
      </c>
      <c r="E28" s="628">
        <v>0</v>
      </c>
      <c r="F28" s="628">
        <v>5</v>
      </c>
      <c r="G28" s="628">
        <v>12</v>
      </c>
      <c r="H28" s="628">
        <f t="shared" si="2"/>
        <v>72</v>
      </c>
      <c r="I28" s="628">
        <v>255</v>
      </c>
      <c r="J28" s="620">
        <f t="shared" si="3"/>
        <v>0.28235294117647058</v>
      </c>
    </row>
    <row r="29" spans="2:10" x14ac:dyDescent="0.2">
      <c r="B29" s="617" t="s">
        <v>541</v>
      </c>
      <c r="C29" s="633" t="s">
        <v>449</v>
      </c>
      <c r="D29" s="628">
        <v>126</v>
      </c>
      <c r="E29" s="628">
        <v>0</v>
      </c>
      <c r="F29" s="628">
        <v>19</v>
      </c>
      <c r="G29" s="628">
        <v>16</v>
      </c>
      <c r="H29" s="628">
        <f t="shared" si="2"/>
        <v>161</v>
      </c>
      <c r="I29" s="628">
        <v>1059</v>
      </c>
      <c r="J29" s="620">
        <f t="shared" si="3"/>
        <v>0.15203021718602455</v>
      </c>
    </row>
    <row r="30" spans="2:10" x14ac:dyDescent="0.2">
      <c r="B30" s="617" t="s">
        <v>541</v>
      </c>
      <c r="C30" s="633" t="s">
        <v>108</v>
      </c>
      <c r="D30" s="628">
        <v>7</v>
      </c>
      <c r="E30" s="628">
        <v>0</v>
      </c>
      <c r="F30" s="628">
        <v>4</v>
      </c>
      <c r="G30" s="628">
        <v>1</v>
      </c>
      <c r="H30" s="628">
        <f t="shared" si="2"/>
        <v>12</v>
      </c>
      <c r="I30" s="628">
        <v>196</v>
      </c>
      <c r="J30" s="620">
        <f t="shared" si="3"/>
        <v>6.1224489795918366E-2</v>
      </c>
    </row>
    <row r="31" spans="2:10" x14ac:dyDescent="0.2">
      <c r="B31" s="617" t="s">
        <v>541</v>
      </c>
      <c r="C31" s="633" t="s">
        <v>450</v>
      </c>
      <c r="D31" s="628">
        <v>53</v>
      </c>
      <c r="E31" s="628">
        <v>1</v>
      </c>
      <c r="F31" s="628">
        <v>4</v>
      </c>
      <c r="G31" s="628">
        <v>14</v>
      </c>
      <c r="H31" s="628">
        <f t="shared" si="2"/>
        <v>72</v>
      </c>
      <c r="I31" s="628">
        <v>653</v>
      </c>
      <c r="J31" s="620">
        <f t="shared" si="3"/>
        <v>0.11026033690658499</v>
      </c>
    </row>
    <row r="32" spans="2:10" ht="13.5" x14ac:dyDescent="0.25">
      <c r="B32" s="816" t="s">
        <v>250</v>
      </c>
      <c r="C32" s="817"/>
      <c r="D32" s="640">
        <v>1241</v>
      </c>
      <c r="E32" s="640">
        <v>10</v>
      </c>
      <c r="F32" s="640">
        <v>70</v>
      </c>
      <c r="G32" s="640">
        <v>153</v>
      </c>
      <c r="H32" s="640">
        <f t="shared" si="2"/>
        <v>1474</v>
      </c>
      <c r="I32" s="640">
        <v>7759</v>
      </c>
      <c r="J32" s="641">
        <f t="shared" si="3"/>
        <v>0.1899729346565279</v>
      </c>
    </row>
    <row r="33" spans="2:10" x14ac:dyDescent="0.2">
      <c r="B33" s="613" t="s">
        <v>308</v>
      </c>
      <c r="C33" s="635" t="s">
        <v>456</v>
      </c>
      <c r="D33" s="634">
        <v>34</v>
      </c>
      <c r="E33" s="634">
        <v>0</v>
      </c>
      <c r="F33" s="634">
        <v>2</v>
      </c>
      <c r="G33" s="634">
        <v>1</v>
      </c>
      <c r="H33" s="634">
        <f t="shared" si="0"/>
        <v>37</v>
      </c>
      <c r="I33" s="634">
        <v>89</v>
      </c>
      <c r="J33" s="616">
        <f t="shared" si="1"/>
        <v>0.4157303370786517</v>
      </c>
    </row>
    <row r="34" spans="2:10" x14ac:dyDescent="0.2">
      <c r="B34" s="617" t="s">
        <v>308</v>
      </c>
      <c r="C34" s="633" t="s">
        <v>457</v>
      </c>
      <c r="D34" s="628">
        <v>39</v>
      </c>
      <c r="E34" s="628">
        <v>0</v>
      </c>
      <c r="F34" s="628">
        <v>1</v>
      </c>
      <c r="G34" s="628">
        <v>4</v>
      </c>
      <c r="H34" s="628">
        <f t="shared" si="0"/>
        <v>44</v>
      </c>
      <c r="I34" s="628">
        <v>229</v>
      </c>
      <c r="J34" s="620">
        <f t="shared" si="1"/>
        <v>0.19213973799126638</v>
      </c>
    </row>
    <row r="35" spans="2:10" x14ac:dyDescent="0.2">
      <c r="B35" s="617" t="s">
        <v>308</v>
      </c>
      <c r="C35" s="633" t="s">
        <v>458</v>
      </c>
      <c r="D35" s="628">
        <v>35</v>
      </c>
      <c r="E35" s="628">
        <v>0</v>
      </c>
      <c r="F35" s="628">
        <v>2</v>
      </c>
      <c r="G35" s="628">
        <v>3</v>
      </c>
      <c r="H35" s="628">
        <f t="shared" si="0"/>
        <v>40</v>
      </c>
      <c r="I35" s="628">
        <v>72</v>
      </c>
      <c r="J35" s="620">
        <f t="shared" si="1"/>
        <v>0.55555555555555558</v>
      </c>
    </row>
    <row r="36" spans="2:10" x14ac:dyDescent="0.2">
      <c r="B36" s="617" t="s">
        <v>308</v>
      </c>
      <c r="C36" s="633" t="s">
        <v>459</v>
      </c>
      <c r="D36" s="628">
        <v>33</v>
      </c>
      <c r="E36" s="628">
        <v>0</v>
      </c>
      <c r="F36" s="628">
        <v>0</v>
      </c>
      <c r="G36" s="628">
        <v>3</v>
      </c>
      <c r="H36" s="628">
        <f t="shared" si="0"/>
        <v>36</v>
      </c>
      <c r="I36" s="628">
        <v>90</v>
      </c>
      <c r="J36" s="620">
        <f t="shared" si="1"/>
        <v>0.4</v>
      </c>
    </row>
    <row r="37" spans="2:10" x14ac:dyDescent="0.2">
      <c r="B37" s="617" t="s">
        <v>308</v>
      </c>
      <c r="C37" s="633" t="s">
        <v>460</v>
      </c>
      <c r="D37" s="628">
        <v>76</v>
      </c>
      <c r="E37" s="628">
        <v>2</v>
      </c>
      <c r="F37" s="628">
        <v>1</v>
      </c>
      <c r="G37" s="628">
        <v>10</v>
      </c>
      <c r="H37" s="628">
        <f t="shared" si="0"/>
        <v>89</v>
      </c>
      <c r="I37" s="628">
        <v>138</v>
      </c>
      <c r="J37" s="620">
        <f t="shared" si="1"/>
        <v>0.64492753623188404</v>
      </c>
    </row>
    <row r="38" spans="2:10" x14ac:dyDescent="0.2">
      <c r="B38" s="617" t="s">
        <v>308</v>
      </c>
      <c r="C38" s="633" t="s">
        <v>461</v>
      </c>
      <c r="D38" s="628">
        <v>66</v>
      </c>
      <c r="E38" s="628">
        <v>0</v>
      </c>
      <c r="F38" s="628">
        <v>1</v>
      </c>
      <c r="G38" s="628">
        <v>5</v>
      </c>
      <c r="H38" s="628">
        <f t="shared" si="0"/>
        <v>72</v>
      </c>
      <c r="I38" s="628">
        <v>198</v>
      </c>
      <c r="J38" s="620">
        <f t="shared" si="1"/>
        <v>0.36363636363636365</v>
      </c>
    </row>
    <row r="39" spans="2:10" x14ac:dyDescent="0.2">
      <c r="B39" s="617" t="s">
        <v>308</v>
      </c>
      <c r="C39" s="633" t="s">
        <v>462</v>
      </c>
      <c r="D39" s="628">
        <v>90</v>
      </c>
      <c r="E39" s="628">
        <v>5</v>
      </c>
      <c r="F39" s="628">
        <v>4</v>
      </c>
      <c r="G39" s="628">
        <v>23</v>
      </c>
      <c r="H39" s="628">
        <f t="shared" si="0"/>
        <v>122</v>
      </c>
      <c r="I39" s="628">
        <v>374</v>
      </c>
      <c r="J39" s="620">
        <f t="shared" si="1"/>
        <v>0.32620320855614976</v>
      </c>
    </row>
    <row r="40" spans="2:10" x14ac:dyDescent="0.2">
      <c r="B40" s="617" t="s">
        <v>308</v>
      </c>
      <c r="C40" s="633" t="s">
        <v>463</v>
      </c>
      <c r="D40" s="628">
        <v>46</v>
      </c>
      <c r="E40" s="628">
        <v>0</v>
      </c>
      <c r="F40" s="628">
        <v>6</v>
      </c>
      <c r="G40" s="628">
        <v>25</v>
      </c>
      <c r="H40" s="628">
        <f t="shared" si="0"/>
        <v>77</v>
      </c>
      <c r="I40" s="628">
        <v>162</v>
      </c>
      <c r="J40" s="620">
        <f t="shared" si="1"/>
        <v>0.47530864197530864</v>
      </c>
    </row>
    <row r="41" spans="2:10" x14ac:dyDescent="0.2">
      <c r="B41" s="617" t="s">
        <v>308</v>
      </c>
      <c r="C41" s="633" t="s">
        <v>464</v>
      </c>
      <c r="D41" s="628">
        <v>54</v>
      </c>
      <c r="E41" s="628">
        <v>0</v>
      </c>
      <c r="F41" s="628">
        <v>0</v>
      </c>
      <c r="G41" s="628">
        <v>5</v>
      </c>
      <c r="H41" s="628">
        <f t="shared" si="0"/>
        <v>59</v>
      </c>
      <c r="I41" s="628">
        <v>117</v>
      </c>
      <c r="J41" s="620">
        <f t="shared" si="1"/>
        <v>0.50427350427350426</v>
      </c>
    </row>
    <row r="42" spans="2:10" x14ac:dyDescent="0.2">
      <c r="B42" s="617" t="s">
        <v>308</v>
      </c>
      <c r="C42" s="633" t="s">
        <v>109</v>
      </c>
      <c r="D42" s="628">
        <v>0</v>
      </c>
      <c r="E42" s="628">
        <v>0</v>
      </c>
      <c r="F42" s="628">
        <v>0</v>
      </c>
      <c r="G42" s="628">
        <v>0</v>
      </c>
      <c r="H42" s="628">
        <f t="shared" si="0"/>
        <v>0</v>
      </c>
      <c r="I42" s="628">
        <v>459</v>
      </c>
      <c r="J42" s="620">
        <f t="shared" si="1"/>
        <v>0</v>
      </c>
    </row>
    <row r="43" spans="2:10" x14ac:dyDescent="0.2">
      <c r="B43" s="617" t="s">
        <v>308</v>
      </c>
      <c r="C43" s="633" t="s">
        <v>465</v>
      </c>
      <c r="D43" s="628">
        <v>49</v>
      </c>
      <c r="E43" s="628">
        <v>0</v>
      </c>
      <c r="F43" s="628">
        <v>2</v>
      </c>
      <c r="G43" s="628">
        <v>2</v>
      </c>
      <c r="H43" s="628">
        <f t="shared" si="0"/>
        <v>53</v>
      </c>
      <c r="I43" s="628">
        <v>143</v>
      </c>
      <c r="J43" s="620">
        <f t="shared" si="1"/>
        <v>0.37062937062937062</v>
      </c>
    </row>
    <row r="44" spans="2:10" x14ac:dyDescent="0.2">
      <c r="B44" s="617" t="s">
        <v>339</v>
      </c>
      <c r="C44" s="633" t="s">
        <v>476</v>
      </c>
      <c r="D44" s="628">
        <v>23</v>
      </c>
      <c r="E44" s="628">
        <v>0</v>
      </c>
      <c r="F44" s="628">
        <v>0</v>
      </c>
      <c r="G44" s="628">
        <v>13</v>
      </c>
      <c r="H44" s="628">
        <f t="shared" ref="H44:H76" si="4">SUM(D44:G44)</f>
        <v>36</v>
      </c>
      <c r="I44" s="628">
        <v>36</v>
      </c>
      <c r="J44" s="620">
        <f t="shared" ref="J44:J76" si="5">IF(I44&gt;0,H44/I44,"-")</f>
        <v>1</v>
      </c>
    </row>
    <row r="45" spans="2:10" x14ac:dyDescent="0.2">
      <c r="B45" s="617" t="s">
        <v>339</v>
      </c>
      <c r="C45" s="633" t="s">
        <v>477</v>
      </c>
      <c r="D45" s="628">
        <v>0</v>
      </c>
      <c r="E45" s="628">
        <v>13</v>
      </c>
      <c r="F45" s="628">
        <v>9</v>
      </c>
      <c r="G45" s="628">
        <v>25</v>
      </c>
      <c r="H45" s="628">
        <f t="shared" si="4"/>
        <v>47</v>
      </c>
      <c r="I45" s="628">
        <v>97</v>
      </c>
      <c r="J45" s="620">
        <f t="shared" si="5"/>
        <v>0.4845360824742268</v>
      </c>
    </row>
    <row r="46" spans="2:10" x14ac:dyDescent="0.2">
      <c r="B46" s="617" t="s">
        <v>339</v>
      </c>
      <c r="C46" s="633" t="s">
        <v>478</v>
      </c>
      <c r="D46" s="628">
        <v>149</v>
      </c>
      <c r="E46" s="628">
        <v>0</v>
      </c>
      <c r="F46" s="628">
        <v>24</v>
      </c>
      <c r="G46" s="628">
        <v>32</v>
      </c>
      <c r="H46" s="628">
        <f t="shared" si="4"/>
        <v>205</v>
      </c>
      <c r="I46" s="628">
        <v>211</v>
      </c>
      <c r="J46" s="620">
        <f t="shared" si="5"/>
        <v>0.97156398104265407</v>
      </c>
    </row>
    <row r="47" spans="2:10" x14ac:dyDescent="0.2">
      <c r="B47" s="617" t="s">
        <v>311</v>
      </c>
      <c r="C47" s="633" t="s">
        <v>468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249</v>
      </c>
      <c r="J47" s="620">
        <f t="shared" si="5"/>
        <v>0</v>
      </c>
    </row>
    <row r="48" spans="2:10" x14ac:dyDescent="0.2">
      <c r="B48" s="617" t="s">
        <v>311</v>
      </c>
      <c r="C48" s="633" t="s">
        <v>469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275</v>
      </c>
      <c r="J48" s="620">
        <f t="shared" si="5"/>
        <v>0</v>
      </c>
    </row>
    <row r="49" spans="2:10" x14ac:dyDescent="0.2">
      <c r="B49" s="617" t="s">
        <v>311</v>
      </c>
      <c r="C49" s="633" t="s">
        <v>470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266</v>
      </c>
      <c r="J49" s="620">
        <f t="shared" si="5"/>
        <v>3.7593984962406013E-3</v>
      </c>
    </row>
    <row r="50" spans="2:10" x14ac:dyDescent="0.2">
      <c r="B50" s="617" t="s">
        <v>311</v>
      </c>
      <c r="C50" s="633" t="s">
        <v>471</v>
      </c>
      <c r="D50" s="628">
        <v>0</v>
      </c>
      <c r="E50" s="628">
        <v>0</v>
      </c>
      <c r="F50" s="628">
        <v>1</v>
      </c>
      <c r="G50" s="628">
        <v>0</v>
      </c>
      <c r="H50" s="628">
        <f t="shared" si="4"/>
        <v>1</v>
      </c>
      <c r="I50" s="628">
        <v>344</v>
      </c>
      <c r="J50" s="620">
        <f t="shared" si="5"/>
        <v>2.9069767441860465E-3</v>
      </c>
    </row>
    <row r="51" spans="2:10" x14ac:dyDescent="0.2">
      <c r="B51" s="617" t="s">
        <v>311</v>
      </c>
      <c r="C51" s="633" t="s">
        <v>472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403</v>
      </c>
      <c r="J51" s="620">
        <f t="shared" si="5"/>
        <v>0</v>
      </c>
    </row>
    <row r="52" spans="2:10" x14ac:dyDescent="0.2">
      <c r="B52" s="617" t="s">
        <v>311</v>
      </c>
      <c r="C52" s="633" t="s">
        <v>473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373</v>
      </c>
      <c r="J52" s="620">
        <f t="shared" si="5"/>
        <v>0</v>
      </c>
    </row>
    <row r="53" spans="2:10" x14ac:dyDescent="0.2">
      <c r="B53" s="617" t="s">
        <v>313</v>
      </c>
      <c r="C53" s="633" t="s">
        <v>474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70</v>
      </c>
      <c r="J53" s="620">
        <f t="shared" si="5"/>
        <v>0</v>
      </c>
    </row>
    <row r="54" spans="2:10" x14ac:dyDescent="0.2">
      <c r="B54" s="617" t="s">
        <v>313</v>
      </c>
      <c r="C54" s="633" t="s">
        <v>475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182</v>
      </c>
      <c r="J54" s="620">
        <f t="shared" si="5"/>
        <v>0</v>
      </c>
    </row>
    <row r="55" spans="2:10" x14ac:dyDescent="0.2">
      <c r="B55" s="617" t="s">
        <v>541</v>
      </c>
      <c r="C55" s="633" t="s">
        <v>466</v>
      </c>
      <c r="D55" s="628">
        <v>153</v>
      </c>
      <c r="E55" s="628">
        <v>5</v>
      </c>
      <c r="F55" s="628">
        <v>9</v>
      </c>
      <c r="G55" s="628">
        <v>33</v>
      </c>
      <c r="H55" s="628">
        <f>SUM(D55:G55)</f>
        <v>200</v>
      </c>
      <c r="I55" s="628">
        <v>597</v>
      </c>
      <c r="J55" s="620">
        <f>IF(I55&gt;0,H55/I55,"-")</f>
        <v>0.33500837520938026</v>
      </c>
    </row>
    <row r="56" spans="2:10" x14ac:dyDescent="0.2">
      <c r="B56" s="617" t="s">
        <v>541</v>
      </c>
      <c r="C56" s="633" t="s">
        <v>467</v>
      </c>
      <c r="D56" s="628">
        <v>48</v>
      </c>
      <c r="E56" s="628">
        <v>0</v>
      </c>
      <c r="F56" s="628">
        <v>0</v>
      </c>
      <c r="G56" s="628">
        <v>0</v>
      </c>
      <c r="H56" s="628">
        <f>SUM(D56:G56)</f>
        <v>48</v>
      </c>
      <c r="I56" s="628">
        <v>567</v>
      </c>
      <c r="J56" s="620">
        <f>IF(I56&gt;0,H56/I56,"-")</f>
        <v>8.4656084656084651E-2</v>
      </c>
    </row>
    <row r="57" spans="2:10" ht="13.5" x14ac:dyDescent="0.25">
      <c r="B57" s="816" t="s">
        <v>249</v>
      </c>
      <c r="C57" s="817"/>
      <c r="D57" s="640">
        <v>895</v>
      </c>
      <c r="E57" s="640">
        <v>26</v>
      </c>
      <c r="F57" s="640">
        <v>62</v>
      </c>
      <c r="G57" s="640">
        <v>184</v>
      </c>
      <c r="H57" s="640">
        <f>SUM(D57:G57)</f>
        <v>1167</v>
      </c>
      <c r="I57" s="640">
        <v>5741</v>
      </c>
      <c r="J57" s="641">
        <f>IF(I57&gt;0,H57/I57,"-")</f>
        <v>0.20327469082041455</v>
      </c>
    </row>
    <row r="58" spans="2:10" x14ac:dyDescent="0.2">
      <c r="B58" s="613" t="s">
        <v>308</v>
      </c>
      <c r="C58" s="614" t="s">
        <v>480</v>
      </c>
      <c r="D58" s="639">
        <v>43</v>
      </c>
      <c r="E58" s="639">
        <v>0</v>
      </c>
      <c r="F58" s="639">
        <v>2</v>
      </c>
      <c r="G58" s="639">
        <v>2</v>
      </c>
      <c r="H58" s="639">
        <f t="shared" si="4"/>
        <v>47</v>
      </c>
      <c r="I58" s="639">
        <v>144</v>
      </c>
      <c r="J58" s="616">
        <f t="shared" si="5"/>
        <v>0.3263888888888889</v>
      </c>
    </row>
    <row r="59" spans="2:10" x14ac:dyDescent="0.2">
      <c r="B59" s="617" t="s">
        <v>308</v>
      </c>
      <c r="C59" s="618" t="s">
        <v>481</v>
      </c>
      <c r="D59" s="638">
        <v>53</v>
      </c>
      <c r="E59" s="638">
        <v>0</v>
      </c>
      <c r="F59" s="638">
        <v>2</v>
      </c>
      <c r="G59" s="638">
        <v>2</v>
      </c>
      <c r="H59" s="638">
        <f t="shared" si="4"/>
        <v>57</v>
      </c>
      <c r="I59" s="638">
        <v>131</v>
      </c>
      <c r="J59" s="620">
        <f t="shared" si="5"/>
        <v>0.4351145038167939</v>
      </c>
    </row>
    <row r="60" spans="2:10" x14ac:dyDescent="0.2">
      <c r="B60" s="617" t="s">
        <v>308</v>
      </c>
      <c r="C60" s="618" t="s">
        <v>482</v>
      </c>
      <c r="D60" s="638">
        <v>11</v>
      </c>
      <c r="E60" s="638">
        <v>0</v>
      </c>
      <c r="F60" s="638">
        <v>2</v>
      </c>
      <c r="G60" s="638">
        <v>3</v>
      </c>
      <c r="H60" s="638">
        <f t="shared" si="4"/>
        <v>16</v>
      </c>
      <c r="I60" s="638">
        <v>70</v>
      </c>
      <c r="J60" s="620">
        <f t="shared" si="5"/>
        <v>0.22857142857142856</v>
      </c>
    </row>
    <row r="61" spans="2:10" x14ac:dyDescent="0.2">
      <c r="B61" s="617" t="s">
        <v>308</v>
      </c>
      <c r="C61" s="618" t="s">
        <v>483</v>
      </c>
      <c r="D61" s="638">
        <v>12</v>
      </c>
      <c r="E61" s="638">
        <v>0</v>
      </c>
      <c r="F61" s="638">
        <v>0</v>
      </c>
      <c r="G61" s="638">
        <v>1</v>
      </c>
      <c r="H61" s="638">
        <f t="shared" si="4"/>
        <v>13</v>
      </c>
      <c r="I61" s="638">
        <v>64</v>
      </c>
      <c r="J61" s="620">
        <f t="shared" si="5"/>
        <v>0.203125</v>
      </c>
    </row>
    <row r="62" spans="2:10" x14ac:dyDescent="0.2">
      <c r="B62" s="617" t="s">
        <v>308</v>
      </c>
      <c r="C62" s="618" t="s">
        <v>484</v>
      </c>
      <c r="D62" s="638">
        <v>69</v>
      </c>
      <c r="E62" s="638">
        <v>0</v>
      </c>
      <c r="F62" s="638">
        <v>0</v>
      </c>
      <c r="G62" s="638">
        <v>3</v>
      </c>
      <c r="H62" s="638">
        <f t="shared" si="4"/>
        <v>72</v>
      </c>
      <c r="I62" s="638">
        <v>215</v>
      </c>
      <c r="J62" s="620">
        <f t="shared" si="5"/>
        <v>0.33488372093023255</v>
      </c>
    </row>
    <row r="63" spans="2:10" x14ac:dyDescent="0.2">
      <c r="B63" s="617" t="s">
        <v>308</v>
      </c>
      <c r="C63" s="618" t="s">
        <v>485</v>
      </c>
      <c r="D63" s="638">
        <v>139</v>
      </c>
      <c r="E63" s="638">
        <v>0</v>
      </c>
      <c r="F63" s="638">
        <v>2</v>
      </c>
      <c r="G63" s="638">
        <v>10</v>
      </c>
      <c r="H63" s="638">
        <f t="shared" si="4"/>
        <v>151</v>
      </c>
      <c r="I63" s="638">
        <v>360</v>
      </c>
      <c r="J63" s="620">
        <f t="shared" si="5"/>
        <v>0.41944444444444445</v>
      </c>
    </row>
    <row r="64" spans="2:10" x14ac:dyDescent="0.2">
      <c r="B64" s="617" t="s">
        <v>308</v>
      </c>
      <c r="C64" s="618" t="s">
        <v>486</v>
      </c>
      <c r="D64" s="638">
        <v>41</v>
      </c>
      <c r="E64" s="638">
        <v>0</v>
      </c>
      <c r="F64" s="638">
        <v>0</v>
      </c>
      <c r="G64" s="638">
        <v>4</v>
      </c>
      <c r="H64" s="638">
        <f t="shared" si="4"/>
        <v>45</v>
      </c>
      <c r="I64" s="638">
        <v>144</v>
      </c>
      <c r="J64" s="620">
        <f t="shared" si="5"/>
        <v>0.3125</v>
      </c>
    </row>
    <row r="65" spans="2:10" x14ac:dyDescent="0.2">
      <c r="B65" s="617" t="s">
        <v>308</v>
      </c>
      <c r="C65" s="618" t="s">
        <v>487</v>
      </c>
      <c r="D65" s="638">
        <v>17</v>
      </c>
      <c r="E65" s="638">
        <v>0</v>
      </c>
      <c r="F65" s="638">
        <v>0</v>
      </c>
      <c r="G65" s="638">
        <v>1</v>
      </c>
      <c r="H65" s="638">
        <f t="shared" si="4"/>
        <v>18</v>
      </c>
      <c r="I65" s="638">
        <v>97</v>
      </c>
      <c r="J65" s="620">
        <f t="shared" si="5"/>
        <v>0.18556701030927836</v>
      </c>
    </row>
    <row r="66" spans="2:10" x14ac:dyDescent="0.2">
      <c r="B66" s="617" t="s">
        <v>311</v>
      </c>
      <c r="C66" s="618" t="s">
        <v>492</v>
      </c>
      <c r="D66" s="638">
        <v>0</v>
      </c>
      <c r="E66" s="638">
        <v>2</v>
      </c>
      <c r="F66" s="638">
        <v>11</v>
      </c>
      <c r="G66" s="638">
        <v>0</v>
      </c>
      <c r="H66" s="638">
        <f t="shared" si="4"/>
        <v>13</v>
      </c>
      <c r="I66" s="638">
        <v>595</v>
      </c>
      <c r="J66" s="620">
        <f t="shared" si="5"/>
        <v>2.1848739495798318E-2</v>
      </c>
    </row>
    <row r="67" spans="2:10" x14ac:dyDescent="0.2">
      <c r="B67" s="617" t="s">
        <v>311</v>
      </c>
      <c r="C67" s="618" t="s">
        <v>493</v>
      </c>
      <c r="D67" s="638">
        <v>0</v>
      </c>
      <c r="E67" s="638">
        <v>7</v>
      </c>
      <c r="F67" s="638">
        <v>0</v>
      </c>
      <c r="G67" s="638">
        <v>0</v>
      </c>
      <c r="H67" s="638">
        <f t="shared" si="4"/>
        <v>7</v>
      </c>
      <c r="I67" s="638">
        <v>82</v>
      </c>
      <c r="J67" s="620">
        <f t="shared" si="5"/>
        <v>8.5365853658536592E-2</v>
      </c>
    </row>
    <row r="68" spans="2:10" x14ac:dyDescent="0.2">
      <c r="B68" s="617" t="s">
        <v>359</v>
      </c>
      <c r="C68" s="618" t="s">
        <v>495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8</v>
      </c>
      <c r="J68" s="620">
        <f t="shared" si="5"/>
        <v>0</v>
      </c>
    </row>
    <row r="69" spans="2:10" x14ac:dyDescent="0.2">
      <c r="B69" s="617" t="s">
        <v>541</v>
      </c>
      <c r="C69" s="618" t="s">
        <v>488</v>
      </c>
      <c r="D69" s="638">
        <v>46</v>
      </c>
      <c r="E69" s="638">
        <v>0</v>
      </c>
      <c r="F69" s="638">
        <v>0</v>
      </c>
      <c r="G69" s="638">
        <v>2</v>
      </c>
      <c r="H69" s="638">
        <f t="shared" si="4"/>
        <v>48</v>
      </c>
      <c r="I69" s="638">
        <v>833</v>
      </c>
      <c r="J69" s="620">
        <f t="shared" si="5"/>
        <v>5.7623049219687875E-2</v>
      </c>
    </row>
    <row r="70" spans="2:10" x14ac:dyDescent="0.2">
      <c r="B70" s="617" t="s">
        <v>541</v>
      </c>
      <c r="C70" s="618" t="s">
        <v>494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130</v>
      </c>
      <c r="J70" s="620">
        <f t="shared" si="5"/>
        <v>2.3076923076923078E-2</v>
      </c>
    </row>
    <row r="71" spans="2:10" x14ac:dyDescent="0.2">
      <c r="B71" s="617" t="s">
        <v>541</v>
      </c>
      <c r="C71" s="618" t="s">
        <v>489</v>
      </c>
      <c r="D71" s="638">
        <v>94</v>
      </c>
      <c r="E71" s="638">
        <v>12</v>
      </c>
      <c r="F71" s="638">
        <v>1</v>
      </c>
      <c r="G71" s="638">
        <v>5</v>
      </c>
      <c r="H71" s="638">
        <f t="shared" si="4"/>
        <v>112</v>
      </c>
      <c r="I71" s="638">
        <v>584</v>
      </c>
      <c r="J71" s="620">
        <f t="shared" si="5"/>
        <v>0.19178082191780821</v>
      </c>
    </row>
    <row r="72" spans="2:10" x14ac:dyDescent="0.2">
      <c r="B72" s="617" t="s">
        <v>541</v>
      </c>
      <c r="C72" s="618" t="s">
        <v>490</v>
      </c>
      <c r="D72" s="638">
        <v>169</v>
      </c>
      <c r="E72" s="638">
        <v>4</v>
      </c>
      <c r="F72" s="638">
        <v>8</v>
      </c>
      <c r="G72" s="638">
        <v>27</v>
      </c>
      <c r="H72" s="638">
        <f t="shared" si="4"/>
        <v>208</v>
      </c>
      <c r="I72" s="638">
        <v>962</v>
      </c>
      <c r="J72" s="620">
        <f t="shared" si="5"/>
        <v>0.21621621621621623</v>
      </c>
    </row>
    <row r="73" spans="2:10" x14ac:dyDescent="0.2">
      <c r="B73" s="644" t="s">
        <v>541</v>
      </c>
      <c r="C73" s="645" t="s">
        <v>491</v>
      </c>
      <c r="D73" s="638">
        <v>137</v>
      </c>
      <c r="E73" s="638">
        <v>0</v>
      </c>
      <c r="F73" s="638">
        <v>8</v>
      </c>
      <c r="G73" s="638">
        <v>22</v>
      </c>
      <c r="H73" s="638">
        <f t="shared" si="4"/>
        <v>167</v>
      </c>
      <c r="I73" s="638">
        <v>626</v>
      </c>
      <c r="J73" s="620">
        <f t="shared" si="5"/>
        <v>0.26677316293929715</v>
      </c>
    </row>
    <row r="74" spans="2:10" ht="13.5" x14ac:dyDescent="0.25">
      <c r="B74" s="816" t="s">
        <v>248</v>
      </c>
      <c r="C74" s="817"/>
      <c r="D74" s="640">
        <v>831</v>
      </c>
      <c r="E74" s="640">
        <v>28</v>
      </c>
      <c r="F74" s="640">
        <v>36</v>
      </c>
      <c r="G74" s="640">
        <v>82</v>
      </c>
      <c r="H74" s="640">
        <f t="shared" si="4"/>
        <v>977</v>
      </c>
      <c r="I74" s="640">
        <v>5045</v>
      </c>
      <c r="J74" s="641">
        <f t="shared" si="5"/>
        <v>0.19365708622398414</v>
      </c>
    </row>
    <row r="75" spans="2:10" x14ac:dyDescent="0.2">
      <c r="B75" s="613" t="s">
        <v>308</v>
      </c>
      <c r="C75" s="635" t="s">
        <v>496</v>
      </c>
      <c r="D75" s="634">
        <v>36</v>
      </c>
      <c r="E75" s="634">
        <v>0</v>
      </c>
      <c r="F75" s="634">
        <v>3</v>
      </c>
      <c r="G75" s="634">
        <v>0</v>
      </c>
      <c r="H75" s="634">
        <f t="shared" si="4"/>
        <v>39</v>
      </c>
      <c r="I75" s="634">
        <v>196</v>
      </c>
      <c r="J75" s="616">
        <f t="shared" si="5"/>
        <v>0.19897959183673469</v>
      </c>
    </row>
    <row r="76" spans="2:10" x14ac:dyDescent="0.2">
      <c r="B76" s="617" t="s">
        <v>308</v>
      </c>
      <c r="C76" s="633" t="s">
        <v>504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0</v>
      </c>
      <c r="J76" s="620" t="str">
        <f t="shared" si="5"/>
        <v>-</v>
      </c>
    </row>
    <row r="77" spans="2:10" x14ac:dyDescent="0.2">
      <c r="B77" s="617" t="s">
        <v>308</v>
      </c>
      <c r="C77" s="633" t="s">
        <v>500</v>
      </c>
      <c r="D77" s="628">
        <v>65</v>
      </c>
      <c r="E77" s="628">
        <v>1</v>
      </c>
      <c r="F77" s="628">
        <v>2</v>
      </c>
      <c r="G77" s="628">
        <v>4</v>
      </c>
      <c r="H77" s="628">
        <f t="shared" ref="H77:H87" si="6">SUM(D77:G77)</f>
        <v>72</v>
      </c>
      <c r="I77" s="628">
        <v>142</v>
      </c>
      <c r="J77" s="620">
        <f t="shared" ref="J77:J87" si="7">IF(I77&gt;0,H77/I77,"-")</f>
        <v>0.50704225352112675</v>
      </c>
    </row>
    <row r="78" spans="2:10" x14ac:dyDescent="0.2">
      <c r="B78" s="617" t="s">
        <v>311</v>
      </c>
      <c r="C78" s="633" t="s">
        <v>699</v>
      </c>
      <c r="D78" s="628">
        <v>2</v>
      </c>
      <c r="E78" s="628">
        <v>32</v>
      </c>
      <c r="F78" s="628">
        <v>0</v>
      </c>
      <c r="G78" s="628">
        <v>0</v>
      </c>
      <c r="H78" s="628">
        <f t="shared" si="6"/>
        <v>34</v>
      </c>
      <c r="I78" s="628">
        <v>460</v>
      </c>
      <c r="J78" s="620">
        <f t="shared" si="7"/>
        <v>7.3913043478260873E-2</v>
      </c>
    </row>
    <row r="79" spans="2:10" x14ac:dyDescent="0.2">
      <c r="B79" s="617" t="s">
        <v>311</v>
      </c>
      <c r="C79" s="633" t="s">
        <v>508</v>
      </c>
      <c r="D79" s="628">
        <v>1</v>
      </c>
      <c r="E79" s="628">
        <v>7</v>
      </c>
      <c r="F79" s="628">
        <v>0</v>
      </c>
      <c r="G79" s="628">
        <v>0</v>
      </c>
      <c r="H79" s="628">
        <f t="shared" si="6"/>
        <v>8</v>
      </c>
      <c r="I79" s="628">
        <v>328</v>
      </c>
      <c r="J79" s="620">
        <f t="shared" si="7"/>
        <v>2.4390243902439025E-2</v>
      </c>
    </row>
    <row r="80" spans="2:10" x14ac:dyDescent="0.2">
      <c r="B80" s="617" t="s">
        <v>541</v>
      </c>
      <c r="C80" s="633" t="s">
        <v>497</v>
      </c>
      <c r="D80" s="628">
        <v>123</v>
      </c>
      <c r="E80" s="628">
        <v>6</v>
      </c>
      <c r="F80" s="628">
        <v>8</v>
      </c>
      <c r="G80" s="628">
        <v>3</v>
      </c>
      <c r="H80" s="628">
        <f t="shared" si="6"/>
        <v>140</v>
      </c>
      <c r="I80" s="628">
        <v>660</v>
      </c>
      <c r="J80" s="620">
        <f t="shared" si="7"/>
        <v>0.21212121212121213</v>
      </c>
    </row>
    <row r="81" spans="2:10" x14ac:dyDescent="0.2">
      <c r="B81" s="617" t="s">
        <v>541</v>
      </c>
      <c r="C81" s="633" t="s">
        <v>498</v>
      </c>
      <c r="D81" s="628">
        <v>82</v>
      </c>
      <c r="E81" s="628">
        <v>17</v>
      </c>
      <c r="F81" s="628">
        <v>0</v>
      </c>
      <c r="G81" s="628">
        <v>12</v>
      </c>
      <c r="H81" s="628">
        <f t="shared" si="6"/>
        <v>111</v>
      </c>
      <c r="I81" s="628">
        <v>586</v>
      </c>
      <c r="J81" s="620">
        <f t="shared" si="7"/>
        <v>0.18941979522184299</v>
      </c>
    </row>
    <row r="82" spans="2:10" x14ac:dyDescent="0.2">
      <c r="B82" s="617" t="s">
        <v>541</v>
      </c>
      <c r="C82" s="633" t="s">
        <v>505</v>
      </c>
      <c r="D82" s="628">
        <v>70</v>
      </c>
      <c r="E82" s="628">
        <v>6</v>
      </c>
      <c r="F82" s="628">
        <v>40</v>
      </c>
      <c r="G82" s="628">
        <v>9</v>
      </c>
      <c r="H82" s="628">
        <f t="shared" si="6"/>
        <v>125</v>
      </c>
      <c r="I82" s="628">
        <v>264</v>
      </c>
      <c r="J82" s="620">
        <f t="shared" si="7"/>
        <v>0.47348484848484851</v>
      </c>
    </row>
    <row r="83" spans="2:10" x14ac:dyDescent="0.2">
      <c r="B83" s="617" t="s">
        <v>541</v>
      </c>
      <c r="C83" s="633" t="s">
        <v>503</v>
      </c>
      <c r="D83" s="628">
        <v>3</v>
      </c>
      <c r="E83" s="628">
        <v>3</v>
      </c>
      <c r="F83" s="628">
        <v>2</v>
      </c>
      <c r="G83" s="628">
        <v>0</v>
      </c>
      <c r="H83" s="628">
        <f t="shared" si="6"/>
        <v>8</v>
      </c>
      <c r="I83" s="628">
        <v>147</v>
      </c>
      <c r="J83" s="620">
        <f t="shared" si="7"/>
        <v>5.4421768707482991E-2</v>
      </c>
    </row>
    <row r="84" spans="2:10" x14ac:dyDescent="0.2">
      <c r="B84" s="617" t="s">
        <v>541</v>
      </c>
      <c r="C84" s="633" t="s">
        <v>506</v>
      </c>
      <c r="D84" s="628">
        <v>63</v>
      </c>
      <c r="E84" s="628">
        <v>1</v>
      </c>
      <c r="F84" s="628">
        <v>10</v>
      </c>
      <c r="G84" s="628">
        <v>21</v>
      </c>
      <c r="H84" s="628">
        <f t="shared" si="6"/>
        <v>95</v>
      </c>
      <c r="I84" s="628">
        <v>524</v>
      </c>
      <c r="J84" s="620">
        <f t="shared" si="7"/>
        <v>0.18129770992366412</v>
      </c>
    </row>
    <row r="85" spans="2:10" x14ac:dyDescent="0.2">
      <c r="B85" s="617" t="s">
        <v>541</v>
      </c>
      <c r="C85" s="633" t="s">
        <v>554</v>
      </c>
      <c r="D85" s="628">
        <v>36</v>
      </c>
      <c r="E85" s="628">
        <v>12</v>
      </c>
      <c r="F85" s="628">
        <v>0</v>
      </c>
      <c r="G85" s="628">
        <v>2</v>
      </c>
      <c r="H85" s="628">
        <f t="shared" si="6"/>
        <v>50</v>
      </c>
      <c r="I85" s="628">
        <v>604</v>
      </c>
      <c r="J85" s="620">
        <f t="shared" si="7"/>
        <v>8.2781456953642391E-2</v>
      </c>
    </row>
    <row r="86" spans="2:10" x14ac:dyDescent="0.2">
      <c r="B86" s="617" t="s">
        <v>541</v>
      </c>
      <c r="C86" s="633" t="s">
        <v>501</v>
      </c>
      <c r="D86" s="628">
        <v>43</v>
      </c>
      <c r="E86" s="628">
        <v>10</v>
      </c>
      <c r="F86" s="628">
        <v>0</v>
      </c>
      <c r="G86" s="628">
        <v>6</v>
      </c>
      <c r="H86" s="628">
        <f t="shared" si="6"/>
        <v>59</v>
      </c>
      <c r="I86" s="628">
        <v>380</v>
      </c>
      <c r="J86" s="620">
        <f t="shared" si="7"/>
        <v>0.15526315789473685</v>
      </c>
    </row>
    <row r="87" spans="2:10" x14ac:dyDescent="0.2">
      <c r="B87" s="617" t="s">
        <v>541</v>
      </c>
      <c r="C87" s="633" t="s">
        <v>502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0</v>
      </c>
      <c r="J87" s="620" t="str">
        <f t="shared" si="7"/>
        <v>-</v>
      </c>
    </row>
    <row r="88" spans="2:10" x14ac:dyDescent="0.2">
      <c r="B88" s="617" t="s">
        <v>308</v>
      </c>
      <c r="C88" s="633" t="s">
        <v>509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2</v>
      </c>
      <c r="J88" s="620">
        <f>IF(I88&gt;0,H88/I88,"-")</f>
        <v>0</v>
      </c>
    </row>
    <row r="89" spans="2:10" x14ac:dyDescent="0.2">
      <c r="B89" s="617" t="s">
        <v>308</v>
      </c>
      <c r="C89" s="633" t="s">
        <v>510</v>
      </c>
      <c r="D89" s="628">
        <v>0</v>
      </c>
      <c r="E89" s="628">
        <v>0</v>
      </c>
      <c r="F89" s="628">
        <v>4</v>
      </c>
      <c r="G89" s="628">
        <v>0</v>
      </c>
      <c r="H89" s="628">
        <f>SUM(D89:G89)</f>
        <v>4</v>
      </c>
      <c r="I89" s="628">
        <v>14</v>
      </c>
      <c r="J89" s="620">
        <f>IF(I89&gt;0,H89/I89,"-")</f>
        <v>0.2857142857142857</v>
      </c>
    </row>
    <row r="90" spans="2:10" ht="13.5" x14ac:dyDescent="0.25">
      <c r="B90" s="816" t="s">
        <v>247</v>
      </c>
      <c r="C90" s="817" t="s">
        <v>247</v>
      </c>
      <c r="D90" s="640">
        <v>524</v>
      </c>
      <c r="E90" s="640">
        <v>95</v>
      </c>
      <c r="F90" s="640">
        <v>69</v>
      </c>
      <c r="G90" s="640">
        <v>57</v>
      </c>
      <c r="H90" s="640">
        <f>SUM(D90:G90)</f>
        <v>745</v>
      </c>
      <c r="I90" s="640">
        <v>4307</v>
      </c>
      <c r="J90" s="641">
        <f>IF(I90&gt;0,H90/I90,"-")</f>
        <v>0.17297422800092871</v>
      </c>
    </row>
  </sheetData>
  <mergeCells count="12">
    <mergeCell ref="B90:C90"/>
    <mergeCell ref="B2:J2"/>
    <mergeCell ref="B6:C7"/>
    <mergeCell ref="D6:D7"/>
    <mergeCell ref="E6:F6"/>
    <mergeCell ref="G6:G7"/>
    <mergeCell ref="H6:H7"/>
    <mergeCell ref="I6:I7"/>
    <mergeCell ref="J6:J7"/>
    <mergeCell ref="B32:C32"/>
    <mergeCell ref="B57:C57"/>
    <mergeCell ref="B74:C7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8" width="18.28515625" style="74" customWidth="1"/>
    <col min="9" max="9" width="21.85546875" style="74" customWidth="1"/>
    <col min="10" max="16384" width="11.42578125" style="74"/>
  </cols>
  <sheetData>
    <row r="1" spans="1:9" ht="18.75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8.75" x14ac:dyDescent="0.25">
      <c r="A2" s="73"/>
      <c r="B2" s="35" t="s">
        <v>170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x14ac:dyDescent="0.25">
      <c r="A5" s="42" t="s">
        <v>51</v>
      </c>
      <c r="B5" s="43" t="str">
        <f>couverture!D15</f>
        <v xml:space="preserve">1er novembre 2018 </v>
      </c>
      <c r="C5" s="44"/>
      <c r="D5" s="44"/>
      <c r="E5" s="44"/>
      <c r="F5" s="44"/>
      <c r="G5" s="40"/>
      <c r="H5" s="75"/>
      <c r="I5" s="75"/>
    </row>
    <row r="6" spans="1:9" x14ac:dyDescent="0.25">
      <c r="A6" s="42" t="s">
        <v>52</v>
      </c>
      <c r="B6" s="43" t="s">
        <v>269</v>
      </c>
      <c r="C6" s="44"/>
      <c r="D6" s="44"/>
      <c r="E6" s="44"/>
      <c r="F6" s="44"/>
      <c r="G6" s="40"/>
      <c r="H6" s="75"/>
      <c r="I6" s="75"/>
    </row>
    <row r="7" spans="1:9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292</v>
      </c>
      <c r="H8" s="81"/>
    </row>
    <row r="9" spans="1:9" s="77" customFormat="1" ht="12.75" x14ac:dyDescent="0.2">
      <c r="B9" s="82" t="s">
        <v>516</v>
      </c>
      <c r="C9" s="83">
        <v>19851</v>
      </c>
      <c r="D9" s="83">
        <v>48709</v>
      </c>
      <c r="E9" s="83">
        <v>68560</v>
      </c>
      <c r="F9" s="84">
        <v>6.713956271711119E-2</v>
      </c>
      <c r="G9" s="671">
        <f>C9/E9</f>
        <v>0.28954200700116683</v>
      </c>
      <c r="H9" s="91"/>
    </row>
    <row r="10" spans="1:9" s="77" customFormat="1" ht="12.75" x14ac:dyDescent="0.2">
      <c r="B10" s="82" t="s">
        <v>517</v>
      </c>
      <c r="C10" s="83">
        <v>19925</v>
      </c>
      <c r="D10" s="83">
        <v>49087</v>
      </c>
      <c r="E10" s="83">
        <v>69012</v>
      </c>
      <c r="F10" s="84">
        <v>0.65927654609101438</v>
      </c>
      <c r="G10" s="672">
        <f t="shared" ref="G10:G33" si="0">C10/E10</f>
        <v>0.28871790413261461</v>
      </c>
      <c r="H10" s="91"/>
    </row>
    <row r="11" spans="1:9" s="77" customFormat="1" ht="12.75" x14ac:dyDescent="0.2">
      <c r="B11" s="82" t="s">
        <v>518</v>
      </c>
      <c r="C11" s="83">
        <v>19498</v>
      </c>
      <c r="D11" s="83">
        <v>48934</v>
      </c>
      <c r="E11" s="83">
        <v>68432</v>
      </c>
      <c r="F11" s="84">
        <v>-0.84043354778878809</v>
      </c>
      <c r="G11" s="672">
        <f t="shared" si="0"/>
        <v>0.28492518120177696</v>
      </c>
      <c r="H11" s="91"/>
    </row>
    <row r="12" spans="1:9" s="77" customFormat="1" ht="12.75" x14ac:dyDescent="0.2">
      <c r="B12" s="82" t="s">
        <v>519</v>
      </c>
      <c r="C12" s="83">
        <v>20176</v>
      </c>
      <c r="D12" s="83">
        <v>48901</v>
      </c>
      <c r="E12" s="83">
        <v>69077</v>
      </c>
      <c r="F12" s="84">
        <v>0.94254150105212986</v>
      </c>
      <c r="G12" s="672">
        <f t="shared" si="0"/>
        <v>0.29207985291775845</v>
      </c>
      <c r="H12" s="91"/>
    </row>
    <row r="13" spans="1:9" s="77" customFormat="1" ht="12.75" x14ac:dyDescent="0.2">
      <c r="B13" s="82" t="s">
        <v>520</v>
      </c>
      <c r="C13" s="83">
        <v>20273</v>
      </c>
      <c r="D13" s="83">
        <v>49157</v>
      </c>
      <c r="E13" s="83">
        <v>69430</v>
      </c>
      <c r="F13" s="84">
        <v>0.5110239298174557</v>
      </c>
      <c r="G13" s="672">
        <f t="shared" si="0"/>
        <v>0.29199193432233905</v>
      </c>
      <c r="H13" s="91"/>
    </row>
    <row r="14" spans="1:9" s="77" customFormat="1" ht="12.75" x14ac:dyDescent="0.2">
      <c r="B14" s="82" t="s">
        <v>521</v>
      </c>
      <c r="C14" s="83">
        <v>20450</v>
      </c>
      <c r="D14" s="83">
        <v>49780</v>
      </c>
      <c r="E14" s="83">
        <v>70230</v>
      </c>
      <c r="F14" s="84">
        <v>1.1522396658504963</v>
      </c>
      <c r="G14" s="672">
        <f t="shared" si="0"/>
        <v>0.29118610280506907</v>
      </c>
      <c r="H14" s="91"/>
    </row>
    <row r="15" spans="1:9" s="77" customFormat="1" ht="12.75" x14ac:dyDescent="0.2">
      <c r="B15" s="82" t="s">
        <v>522</v>
      </c>
      <c r="C15" s="83">
        <v>20333</v>
      </c>
      <c r="D15" s="83">
        <v>49346</v>
      </c>
      <c r="E15" s="83">
        <v>69679</v>
      </c>
      <c r="F15" s="84">
        <v>-0.78456500071194535</v>
      </c>
      <c r="G15" s="672">
        <f t="shared" si="0"/>
        <v>0.29180958394925299</v>
      </c>
      <c r="H15" s="91"/>
    </row>
    <row r="16" spans="1:9" s="77" customFormat="1" ht="12.75" x14ac:dyDescent="0.2">
      <c r="B16" s="82" t="s">
        <v>523</v>
      </c>
      <c r="C16" s="83">
        <v>20189</v>
      </c>
      <c r="D16" s="83">
        <v>49313</v>
      </c>
      <c r="E16" s="83">
        <v>69502</v>
      </c>
      <c r="F16" s="84">
        <v>-0.25402201524131751</v>
      </c>
      <c r="G16" s="672">
        <f t="shared" si="0"/>
        <v>0.29048084947195763</v>
      </c>
      <c r="H16" s="91"/>
    </row>
    <row r="17" spans="2:8" s="77" customFormat="1" ht="12.75" x14ac:dyDescent="0.2">
      <c r="B17" s="82" t="s">
        <v>524</v>
      </c>
      <c r="C17" s="83">
        <v>20427</v>
      </c>
      <c r="D17" s="83">
        <v>49591</v>
      </c>
      <c r="E17" s="83">
        <v>70018</v>
      </c>
      <c r="F17" s="84">
        <v>0.74242467842651205</v>
      </c>
      <c r="G17" s="672">
        <f t="shared" si="0"/>
        <v>0.29173926704561687</v>
      </c>
      <c r="H17" s="91"/>
    </row>
    <row r="18" spans="2:8" s="77" customFormat="1" ht="12.75" x14ac:dyDescent="0.2">
      <c r="B18" s="82" t="s">
        <v>525</v>
      </c>
      <c r="C18" s="83">
        <v>19472</v>
      </c>
      <c r="D18" s="83">
        <v>49654</v>
      </c>
      <c r="E18" s="83">
        <v>69126</v>
      </c>
      <c r="F18" s="84">
        <v>-1.2739581250535537</v>
      </c>
      <c r="G18" s="672">
        <f t="shared" si="0"/>
        <v>0.28168851083528629</v>
      </c>
      <c r="H18" s="91"/>
    </row>
    <row r="19" spans="2:8" s="77" customFormat="1" ht="12.75" x14ac:dyDescent="0.2">
      <c r="B19" s="82" t="s">
        <v>526</v>
      </c>
      <c r="C19" s="83">
        <v>19433</v>
      </c>
      <c r="D19" s="83">
        <v>49131</v>
      </c>
      <c r="E19" s="83">
        <v>68564</v>
      </c>
      <c r="F19" s="84">
        <v>-0.81300813008130524</v>
      </c>
      <c r="G19" s="672">
        <f t="shared" si="0"/>
        <v>0.28342862143398867</v>
      </c>
      <c r="H19" s="91"/>
    </row>
    <row r="20" spans="2:8" s="77" customFormat="1" ht="12.75" x14ac:dyDescent="0.2">
      <c r="B20" s="82" t="s">
        <v>527</v>
      </c>
      <c r="C20" s="83">
        <v>19889</v>
      </c>
      <c r="D20" s="83">
        <v>48685</v>
      </c>
      <c r="E20" s="83">
        <v>68574</v>
      </c>
      <c r="F20" s="84">
        <v>1.458491336561174E-2</v>
      </c>
      <c r="G20" s="672">
        <f t="shared" si="0"/>
        <v>0.29003704027765626</v>
      </c>
      <c r="H20" s="91"/>
    </row>
    <row r="21" spans="2:8" s="77" customFormat="1" ht="12.75" x14ac:dyDescent="0.2">
      <c r="B21" s="82" t="s">
        <v>528</v>
      </c>
      <c r="C21" s="83">
        <v>20302</v>
      </c>
      <c r="D21" s="83">
        <v>49005</v>
      </c>
      <c r="E21" s="83">
        <v>69307</v>
      </c>
      <c r="F21" s="84">
        <v>1.068918248899009</v>
      </c>
      <c r="G21" s="672">
        <f t="shared" si="0"/>
        <v>0.29292856421429292</v>
      </c>
      <c r="H21" s="91"/>
    </row>
    <row r="22" spans="2:8" s="77" customFormat="1" ht="12.75" x14ac:dyDescent="0.2">
      <c r="B22" s="82" t="s">
        <v>529</v>
      </c>
      <c r="C22" s="83">
        <v>20396</v>
      </c>
      <c r="D22" s="83">
        <v>49318</v>
      </c>
      <c r="E22" s="83">
        <v>69714</v>
      </c>
      <c r="F22" s="84">
        <v>0.5872422699005897</v>
      </c>
      <c r="G22" s="672">
        <f t="shared" si="0"/>
        <v>0.29256677281464266</v>
      </c>
      <c r="H22" s="91"/>
    </row>
    <row r="23" spans="2:8" s="77" customFormat="1" ht="12.75" x14ac:dyDescent="0.2">
      <c r="B23" s="82" t="s">
        <v>530</v>
      </c>
      <c r="C23" s="83">
        <v>19815</v>
      </c>
      <c r="D23" s="83">
        <v>49159</v>
      </c>
      <c r="E23" s="83">
        <v>68974</v>
      </c>
      <c r="F23" s="84">
        <v>-1.0614797601629533</v>
      </c>
      <c r="G23" s="672">
        <f t="shared" si="0"/>
        <v>0.28728216429379189</v>
      </c>
      <c r="H23" s="91"/>
    </row>
    <row r="24" spans="2:8" s="77" customFormat="1" ht="12.75" x14ac:dyDescent="0.2">
      <c r="B24" s="82" t="s">
        <v>531</v>
      </c>
      <c r="C24" s="83">
        <v>20541</v>
      </c>
      <c r="D24" s="83">
        <v>49055</v>
      </c>
      <c r="E24" s="83">
        <v>69596</v>
      </c>
      <c r="F24" s="84">
        <v>0.90178907994316049</v>
      </c>
      <c r="G24" s="672">
        <f t="shared" si="0"/>
        <v>0.29514627277429739</v>
      </c>
      <c r="H24" s="91"/>
    </row>
    <row r="25" spans="2:8" s="77" customFormat="1" ht="12.75" x14ac:dyDescent="0.2">
      <c r="B25" s="82" t="s">
        <v>532</v>
      </c>
      <c r="C25" s="83">
        <v>20788</v>
      </c>
      <c r="D25" s="83">
        <v>49091</v>
      </c>
      <c r="E25" s="83">
        <v>69879</v>
      </c>
      <c r="F25" s="84">
        <v>0.40663256508994827</v>
      </c>
      <c r="G25" s="672">
        <f t="shared" si="0"/>
        <v>0.29748565377295039</v>
      </c>
      <c r="H25" s="91"/>
    </row>
    <row r="26" spans="2:8" s="77" customFormat="1" ht="12.75" x14ac:dyDescent="0.2">
      <c r="B26" s="82" t="s">
        <v>533</v>
      </c>
      <c r="C26" s="83">
        <v>20852</v>
      </c>
      <c r="D26" s="83">
        <v>49515</v>
      </c>
      <c r="E26" s="83">
        <v>70367</v>
      </c>
      <c r="F26" s="84">
        <v>0.69835000500866329</v>
      </c>
      <c r="G26" s="672">
        <f t="shared" si="0"/>
        <v>0.29633208748419004</v>
      </c>
      <c r="H26" s="91"/>
    </row>
    <row r="27" spans="2:8" s="77" customFormat="1" ht="12.75" x14ac:dyDescent="0.2">
      <c r="B27" s="82" t="s">
        <v>534</v>
      </c>
      <c r="C27" s="83">
        <v>20939</v>
      </c>
      <c r="D27" s="83">
        <v>49694</v>
      </c>
      <c r="E27" s="83">
        <v>70633</v>
      </c>
      <c r="F27" s="84">
        <v>0.37801810507767097</v>
      </c>
      <c r="G27" s="672">
        <f t="shared" si="0"/>
        <v>0.29644783599733837</v>
      </c>
      <c r="H27" s="91"/>
    </row>
    <row r="28" spans="2:8" s="77" customFormat="1" ht="12.75" x14ac:dyDescent="0.2">
      <c r="B28" s="82" t="s">
        <v>535</v>
      </c>
      <c r="C28" s="83">
        <v>20753</v>
      </c>
      <c r="D28" s="83">
        <v>49655</v>
      </c>
      <c r="E28" s="83">
        <v>70408</v>
      </c>
      <c r="F28" s="84">
        <v>-0.31854798748460755</v>
      </c>
      <c r="G28" s="672">
        <f t="shared" si="0"/>
        <v>0.29475343710941937</v>
      </c>
      <c r="H28" s="91"/>
    </row>
    <row r="29" spans="2:8" s="77" customFormat="1" ht="12.75" x14ac:dyDescent="0.2">
      <c r="B29" s="82" t="s">
        <v>536</v>
      </c>
      <c r="C29" s="83">
        <v>21007</v>
      </c>
      <c r="D29" s="83">
        <v>49703</v>
      </c>
      <c r="E29" s="83">
        <v>70710</v>
      </c>
      <c r="F29" s="84">
        <v>0.42892853084877114</v>
      </c>
      <c r="G29" s="672">
        <f t="shared" si="0"/>
        <v>0.2970866921227549</v>
      </c>
      <c r="H29" s="91"/>
    </row>
    <row r="30" spans="2:8" s="77" customFormat="1" ht="12.75" x14ac:dyDescent="0.2">
      <c r="B30" s="82" t="s">
        <v>537</v>
      </c>
      <c r="C30" s="83">
        <v>20336</v>
      </c>
      <c r="D30" s="83">
        <v>50183</v>
      </c>
      <c r="E30" s="83">
        <v>70519</v>
      </c>
      <c r="F30" s="84">
        <v>-0.27011738085136461</v>
      </c>
      <c r="G30" s="672">
        <f t="shared" si="0"/>
        <v>0.28837618230547796</v>
      </c>
      <c r="H30" s="91"/>
    </row>
    <row r="31" spans="2:8" s="77" customFormat="1" ht="12.75" x14ac:dyDescent="0.2">
      <c r="B31" s="82" t="s">
        <v>538</v>
      </c>
      <c r="C31" s="83">
        <v>20302</v>
      </c>
      <c r="D31" s="83">
        <v>49862</v>
      </c>
      <c r="E31" s="83">
        <v>70164</v>
      </c>
      <c r="F31" s="84">
        <v>-0.50341042839517902</v>
      </c>
      <c r="G31" s="672">
        <f t="shared" si="0"/>
        <v>0.28935066415825778</v>
      </c>
      <c r="H31" s="91"/>
    </row>
    <row r="32" spans="2:8" s="77" customFormat="1" ht="12.75" x14ac:dyDescent="0.2">
      <c r="B32" s="82" t="s">
        <v>539</v>
      </c>
      <c r="C32" s="83">
        <v>20915</v>
      </c>
      <c r="D32" s="83">
        <v>49799</v>
      </c>
      <c r="E32" s="83">
        <v>70714</v>
      </c>
      <c r="F32" s="84">
        <v>0.78387777207684639</v>
      </c>
      <c r="G32" s="672">
        <f t="shared" si="0"/>
        <v>0.29576887179342137</v>
      </c>
      <c r="H32" s="91"/>
    </row>
    <row r="33" spans="2:9" s="77" customFormat="1" ht="12.75" x14ac:dyDescent="0.2">
      <c r="B33" s="85" t="s">
        <v>540</v>
      </c>
      <c r="C33" s="86">
        <v>20554</v>
      </c>
      <c r="D33" s="86">
        <v>50154</v>
      </c>
      <c r="E33" s="87">
        <v>70708</v>
      </c>
      <c r="F33" s="88">
        <v>-8.4848827672012739E-3</v>
      </c>
      <c r="G33" s="673">
        <f t="shared" si="0"/>
        <v>0.29068846523731401</v>
      </c>
      <c r="H33" s="91"/>
    </row>
    <row r="34" spans="2:9" s="92" customFormat="1" ht="12.75" x14ac:dyDescent="0.2">
      <c r="B34" s="89"/>
      <c r="C34" s="90"/>
      <c r="D34" s="90"/>
      <c r="E34" s="90"/>
      <c r="F34" s="91"/>
      <c r="G34" s="91"/>
      <c r="H34" s="91"/>
    </row>
    <row r="35" spans="2:9" s="92" customFormat="1" ht="12.75" x14ac:dyDescent="0.2">
      <c r="B35" s="89"/>
      <c r="C35" s="90"/>
      <c r="D35" s="90"/>
      <c r="E35" s="90"/>
      <c r="F35" s="91"/>
      <c r="G35" s="91"/>
      <c r="H35" s="91"/>
    </row>
    <row r="36" spans="2:9" s="77" customFormat="1" ht="12.75" x14ac:dyDescent="0.2">
      <c r="B36" s="93"/>
      <c r="C36" s="94"/>
      <c r="D36" s="95"/>
      <c r="E36" s="94"/>
      <c r="F36" s="94"/>
      <c r="G36" s="94"/>
      <c r="H36" s="94"/>
    </row>
    <row r="37" spans="2:9" s="77" customFormat="1" ht="12.75" x14ac:dyDescent="0.2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302</v>
      </c>
    </row>
    <row r="3" spans="1:9" ht="14.25" customHeight="1" x14ac:dyDescent="0.2">
      <c r="A3" s="100" t="s">
        <v>303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novembre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304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novembre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305</v>
      </c>
      <c r="F7" s="101" t="s">
        <v>306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2018-11-20T11:21:07Z</cp:lastPrinted>
  <dcterms:created xsi:type="dcterms:W3CDTF">2011-01-25T13:42:51Z</dcterms:created>
  <dcterms:modified xsi:type="dcterms:W3CDTF">2018-11-20T14:31:47Z</dcterms:modified>
</cp:coreProperties>
</file>