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60" windowHeight="7035" activeTab="12"/>
  </bookViews>
  <sheets>
    <sheet name="par sexe" sheetId="1" r:id="rId1"/>
    <sheet name="par association" sheetId="2" r:id="rId2"/>
    <sheet name="par tranche d'âge" sheetId="3" r:id="rId3"/>
    <sheet name="âge par association" sheetId="4" r:id="rId4"/>
    <sheet name="par pays d'affectation" sheetId="5" r:id="rId5"/>
    <sheet name="par zone géographique" sheetId="6" r:id="rId6"/>
    <sheet name="% PPP" sheetId="7" r:id="rId7"/>
    <sheet name="DCP" sheetId="8" r:id="rId8"/>
    <sheet name="niveau de formation" sheetId="9" r:id="rId9"/>
    <sheet name="domaine de formation" sheetId="10" r:id="rId10"/>
    <sheet name="domaine d'activité" sheetId="11" r:id="rId11"/>
    <sheet name="% VSI Secteurs MAEE" sheetId="12" r:id="rId12"/>
    <sheet name="par fonction" sheetId="13" r:id="rId13"/>
  </sheets>
  <definedNames>
    <definedName name="_xlnm.Print_Area" localSheetId="6">'% PPP'!$A$1:$G$45</definedName>
    <definedName name="_xlnm.Print_Area" localSheetId="11">'% VSI Secteurs MAEE'!$A$2:$D$16</definedName>
    <definedName name="_xlnm.Print_Area" localSheetId="3">'âge par association'!$A$1:$F$35</definedName>
    <definedName name="_xlnm.Print_Area" localSheetId="7">'DCP'!$A$1:$G$45</definedName>
    <definedName name="_xlnm.Print_Area" localSheetId="10">'domaine d''activité'!$A$1:$E$51</definedName>
    <definedName name="_xlnm.Print_Area" localSheetId="9">'domaine de formation'!$A$1:$E$54</definedName>
    <definedName name="_xlnm.Print_Area" localSheetId="8">'niveau de formation'!$A$1:$F$41</definedName>
    <definedName name="_xlnm.Print_Area" localSheetId="1">'par association'!$A$1:$G$55</definedName>
    <definedName name="_xlnm.Print_Area" localSheetId="12">'par fonction'!$A$1:$F$43</definedName>
    <definedName name="_xlnm.Print_Area" localSheetId="4">'par pays d''affectation'!$A$1:$G$60</definedName>
    <definedName name="_xlnm.Print_Area" localSheetId="0">'par sexe'!$A$1:$G$43</definedName>
    <definedName name="_xlnm.Print_Area" localSheetId="2">'par tranche d''âge'!$A$1:$G$54</definedName>
    <definedName name="_xlnm.Print_Area" localSheetId="5">'par zone géographique'!$A$1:$F$48</definedName>
  </definedNames>
  <calcPr fullCalcOnLoad="1"/>
</workbook>
</file>

<file path=xl/sharedStrings.xml><?xml version="1.0" encoding="utf-8"?>
<sst xmlns="http://schemas.openxmlformats.org/spreadsheetml/2006/main" count="399" uniqueCount="287">
  <si>
    <t>Hommes</t>
  </si>
  <si>
    <t>Femmes</t>
  </si>
  <si>
    <t>Total</t>
  </si>
  <si>
    <t>n°</t>
  </si>
  <si>
    <t>Association</t>
  </si>
  <si>
    <t xml:space="preserve">Hommes </t>
  </si>
  <si>
    <t>Nombre de volontaires</t>
  </si>
  <si>
    <t>Nombre de mois-volontaires</t>
  </si>
  <si>
    <t>ACF</t>
  </si>
  <si>
    <t>Asmae</t>
  </si>
  <si>
    <t>ATD Quart Monde</t>
  </si>
  <si>
    <t>CEFODE</t>
  </si>
  <si>
    <t>DCC</t>
  </si>
  <si>
    <t>DEFAP</t>
  </si>
  <si>
    <t>DSF</t>
  </si>
  <si>
    <t>EED</t>
  </si>
  <si>
    <t>EMDH</t>
  </si>
  <si>
    <t>EMI</t>
  </si>
  <si>
    <t>FIDESCO</t>
  </si>
  <si>
    <t>GER</t>
  </si>
  <si>
    <t>GRET</t>
  </si>
  <si>
    <t>HI</t>
  </si>
  <si>
    <t>MDM</t>
  </si>
  <si>
    <t>Planète Enfants</t>
  </si>
  <si>
    <t>Santé Sud</t>
  </si>
  <si>
    <t>SCD</t>
  </si>
  <si>
    <t>SIPAR</t>
  </si>
  <si>
    <t>UNMFREO</t>
  </si>
  <si>
    <t>AVSF-CICDA</t>
  </si>
  <si>
    <t>TOTAUX</t>
  </si>
  <si>
    <t>Tranche d'âge</t>
  </si>
  <si>
    <t>18 à 25 ans</t>
  </si>
  <si>
    <t>26 à 30 ans</t>
  </si>
  <si>
    <t>31 à 40 ans</t>
  </si>
  <si>
    <t>41 à 50 ans</t>
  </si>
  <si>
    <t>51 à 60 ans</t>
  </si>
  <si>
    <t>61 ans et plus</t>
  </si>
  <si>
    <t>âge min</t>
  </si>
  <si>
    <t>âge max</t>
  </si>
  <si>
    <t>âge moyen (1)</t>
  </si>
  <si>
    <t>ASMAE</t>
  </si>
  <si>
    <t>Planète enfants</t>
  </si>
  <si>
    <r>
      <t xml:space="preserve">(1)    Formule retenue :      </t>
    </r>
    <r>
      <rPr>
        <u val="single"/>
        <sz val="10"/>
        <rFont val="Arial"/>
        <family val="2"/>
      </rPr>
      <t>total des âges des volontaires</t>
    </r>
    <r>
      <rPr>
        <sz val="10"/>
        <rFont val="Arial"/>
        <family val="2"/>
      </rPr>
      <t xml:space="preserve">
</t>
    </r>
  </si>
  <si>
    <t>Afghanistan</t>
  </si>
  <si>
    <t>Algérie</t>
  </si>
  <si>
    <t>Argentine</t>
  </si>
  <si>
    <t>Bolivie</t>
  </si>
  <si>
    <t>Brésil</t>
  </si>
  <si>
    <t>Burkina-Faso</t>
  </si>
  <si>
    <t>Burundi</t>
  </si>
  <si>
    <t>Cameroun</t>
  </si>
  <si>
    <t>Canada</t>
  </si>
  <si>
    <t>Chine</t>
  </si>
  <si>
    <t>Chili</t>
  </si>
  <si>
    <t>Colombie</t>
  </si>
  <si>
    <t>Congo</t>
  </si>
  <si>
    <t>Congo RDC</t>
  </si>
  <si>
    <t>Ethiopie</t>
  </si>
  <si>
    <t>Gabon</t>
  </si>
  <si>
    <t>Guatemala</t>
  </si>
  <si>
    <t>Kenya</t>
  </si>
  <si>
    <t>Lesotho</t>
  </si>
  <si>
    <t>Liban</t>
  </si>
  <si>
    <t>Libéria</t>
  </si>
  <si>
    <t>Madagascar</t>
  </si>
  <si>
    <t>Mali</t>
  </si>
  <si>
    <t>Maroc</t>
  </si>
  <si>
    <t>Mozambique</t>
  </si>
  <si>
    <t>Nicaragua</t>
  </si>
  <si>
    <t>Niger</t>
  </si>
  <si>
    <t>Ouganda</t>
  </si>
  <si>
    <t>Pakistan</t>
  </si>
  <si>
    <t>Philippines</t>
  </si>
  <si>
    <t>Rwanda</t>
  </si>
  <si>
    <t>Sénégal</t>
  </si>
  <si>
    <t>Serbie</t>
  </si>
  <si>
    <t>Sierra-Leone</t>
  </si>
  <si>
    <t>Soudan</t>
  </si>
  <si>
    <t>Sri-Lanka</t>
  </si>
  <si>
    <t>Tchad</t>
  </si>
  <si>
    <t>Togo</t>
  </si>
  <si>
    <t>Tunisie</t>
  </si>
  <si>
    <t>Bénin</t>
  </si>
  <si>
    <t>Pérou</t>
  </si>
  <si>
    <t>Inde</t>
  </si>
  <si>
    <t>%</t>
  </si>
  <si>
    <t>pays d'affectation</t>
  </si>
  <si>
    <t>volontaires</t>
  </si>
  <si>
    <t>Afrique du Sud</t>
  </si>
  <si>
    <t>Angola</t>
  </si>
  <si>
    <t>Bangla Desh</t>
  </si>
  <si>
    <t>Birmanie</t>
  </si>
  <si>
    <t>Cambodge</t>
  </si>
  <si>
    <t>Comores</t>
  </si>
  <si>
    <t>Corée</t>
  </si>
  <si>
    <t>Costa-Rica</t>
  </si>
  <si>
    <t>Côte-d'Ivoire</t>
  </si>
  <si>
    <t>Djibouti</t>
  </si>
  <si>
    <t>Egypte</t>
  </si>
  <si>
    <t>El Salvador</t>
  </si>
  <si>
    <t>Equateur</t>
  </si>
  <si>
    <t>Etats-Unis</t>
  </si>
  <si>
    <t>Ghana</t>
  </si>
  <si>
    <t>Guinée Conakry</t>
  </si>
  <si>
    <t>Haïti</t>
  </si>
  <si>
    <t>Honduras</t>
  </si>
  <si>
    <t>Hong-Kong</t>
  </si>
  <si>
    <t>Indonésie</t>
  </si>
  <si>
    <t>Israël</t>
  </si>
  <si>
    <t>Kosovo</t>
  </si>
  <si>
    <t>Laos</t>
  </si>
  <si>
    <t>Malaisie</t>
  </si>
  <si>
    <t>Mauritanie</t>
  </si>
  <si>
    <t>Mexique</t>
  </si>
  <si>
    <t>Moldavie</t>
  </si>
  <si>
    <t>Mongolie</t>
  </si>
  <si>
    <t>Namibie</t>
  </si>
  <si>
    <t>Népal</t>
  </si>
  <si>
    <t>Nigéria</t>
  </si>
  <si>
    <t>Russie</t>
  </si>
  <si>
    <t>Somalie</t>
  </si>
  <si>
    <t>Surinam</t>
  </si>
  <si>
    <t>Syrie</t>
  </si>
  <si>
    <t>Taiwan</t>
  </si>
  <si>
    <t>Tanzanie</t>
  </si>
  <si>
    <t>Thaïlande</t>
  </si>
  <si>
    <t>Turquie</t>
  </si>
  <si>
    <t>Ukraine</t>
  </si>
  <si>
    <t>Uruguay</t>
  </si>
  <si>
    <t>Vanuatu</t>
  </si>
  <si>
    <t>Yémen</t>
  </si>
  <si>
    <t>Zambie</t>
  </si>
  <si>
    <t>Zimbabwe</t>
  </si>
  <si>
    <t>Botswana</t>
  </si>
  <si>
    <t>Malawi</t>
  </si>
  <si>
    <t>Rodrigues</t>
  </si>
  <si>
    <t>Sao Tome</t>
  </si>
  <si>
    <t>Seychelles</t>
  </si>
  <si>
    <t>les 12 zones géographiques représentées sont :</t>
  </si>
  <si>
    <t>Zone d'intervention des volontaires</t>
  </si>
  <si>
    <t>Asie</t>
  </si>
  <si>
    <t>Afrique de l'ouest</t>
  </si>
  <si>
    <t>Afrique centrale</t>
  </si>
  <si>
    <t>Afrique de l'est</t>
  </si>
  <si>
    <t>Océan indien</t>
  </si>
  <si>
    <t>Proche et moyen orient</t>
  </si>
  <si>
    <t>Amérique du sud</t>
  </si>
  <si>
    <t>Amérique centrale et Caraïbes</t>
  </si>
  <si>
    <t>Afrique australe</t>
  </si>
  <si>
    <t>Europe hors UE</t>
  </si>
  <si>
    <t>Amérique du nord</t>
  </si>
  <si>
    <t xml:space="preserve">                                           sur le nombre de volontaires</t>
  </si>
  <si>
    <t>Niveau de formation</t>
  </si>
  <si>
    <t xml:space="preserve">Nombre de volontaires </t>
  </si>
  <si>
    <t>bac et moins</t>
  </si>
  <si>
    <t>bac+1 et bac+2</t>
  </si>
  <si>
    <t>bac+3</t>
  </si>
  <si>
    <t>bac+4</t>
  </si>
  <si>
    <t>bac+5</t>
  </si>
  <si>
    <t>bac+6 et bac+7</t>
  </si>
  <si>
    <t>bac+8 et plus</t>
  </si>
  <si>
    <t>autre</t>
  </si>
  <si>
    <t>domaine de formation</t>
  </si>
  <si>
    <t>nombre de volontaires</t>
  </si>
  <si>
    <t>Domaines d'activité des missions</t>
  </si>
  <si>
    <t>nombre de volontaires sur ces missions</t>
  </si>
  <si>
    <t>Fonction des volontaires</t>
  </si>
  <si>
    <t>Nombre de volontaires *</t>
  </si>
  <si>
    <t xml:space="preserve">  soit une partie de l'année de référence.</t>
  </si>
  <si>
    <t>* correspond au nombre de volontaires ayant été en mission soit la totalité,</t>
  </si>
  <si>
    <t>PlaNet Finance</t>
  </si>
  <si>
    <t>Territoires palestiniens</t>
  </si>
  <si>
    <t>Bhoutan</t>
  </si>
  <si>
    <t>ATD Quart-Monde</t>
  </si>
  <si>
    <t>Fondation Architectes de l'urgence</t>
  </si>
  <si>
    <t xml:space="preserve">SIPAR </t>
  </si>
  <si>
    <t>République dominicaine</t>
  </si>
  <si>
    <t>Tadjikistan</t>
  </si>
  <si>
    <t>Swaziland</t>
  </si>
  <si>
    <t>Afrique du nord et Maghreb</t>
  </si>
  <si>
    <t>ASSOCIATIONS AGREEES  : répartition des volontaires
 par fonction exercée</t>
  </si>
  <si>
    <t>Samu Social International</t>
  </si>
  <si>
    <t>ASSOCIATIONS AGREEES ET FRANCE VOLONTAIRES : répartition par sexe</t>
  </si>
  <si>
    <t>ASSOCIATIONS AGREEES ET FRANCE VOLONTAIRES : 
répartition des volontaires par association</t>
  </si>
  <si>
    <t>pour 24 associations agréées au 31 décembre 2010 :</t>
  </si>
  <si>
    <t>pour France Volontaires :</t>
  </si>
  <si>
    <t>521 volontaires pour un total de 3 950 mois-volontaires</t>
  </si>
  <si>
    <t>France Volontaires</t>
  </si>
  <si>
    <t>Détail pour les 12 associations répertoriant le plus de volontaires en décembre 2010 :</t>
  </si>
  <si>
    <t>1 918 VSI, pour un total de 14 153 mois-volontaires</t>
  </si>
  <si>
    <t>ASSOCIATIONS AGREEES ET FRANCE VOLONTAIRES : 
répartition des volontaires par tranche d'âge</t>
  </si>
  <si>
    <t>Pour 2 439 volontaires répertoriés et d'âge connu au 31 décembre 2010 :</t>
  </si>
  <si>
    <t xml:space="preserve">Le plus jeune a 20 ans, le plus âgé a 75 ans. </t>
  </si>
  <si>
    <t>ASSOCIATIONS AGREEES ET FRANCE VOLONTAIRES : 
âge des volontaires par association</t>
  </si>
  <si>
    <t>Comparatif âge moyen 2009</t>
  </si>
  <si>
    <t>(2)    Age moyen global : 31 ans</t>
  </si>
  <si>
    <t>aucun volontaire en 2010</t>
  </si>
  <si>
    <t>un seul volontaire en 2010</t>
  </si>
  <si>
    <t>République Centrafricaine</t>
  </si>
  <si>
    <t>ASSOCIATIONS AGREEES ET FRANCE VOLONTAIRES : 
répartition des volontaires par pays d'affectation</t>
  </si>
  <si>
    <t>Japon</t>
  </si>
  <si>
    <t>Pour 2 439 volontaires répertoriés et de pays d'affectation connu au 31 décembre 2010, il y a 103 pays d'affectation pour les volontaires</t>
  </si>
  <si>
    <t>ASSOCIATIONS AGREEES ET FRANCE VOLONTAIRES : répartition des volontaires 
par zone géographique</t>
  </si>
  <si>
    <t>Pour 2 439 volontaires répertoriés et de pays d'affectation connus au 31 décembre 2010</t>
  </si>
  <si>
    <t>ASSOCIATIONS AGREEES ET FRANCE VOLONTAIRES : 
répartition des volontaires par niveau de formation</t>
  </si>
  <si>
    <t>Pour 2 333 volontaires répertoriés et de niveau de formation connu au 31 décembre 2010 :</t>
  </si>
  <si>
    <t>ASSOCIATIONS AGREEES ET FRANCE VOLONTAIRES : répartition des volontaires
 par domaine de formation</t>
  </si>
  <si>
    <t>Agronomie</t>
  </si>
  <si>
    <t>Gestion - comptabilité</t>
  </si>
  <si>
    <t>Langues - sciences humaines et sociales</t>
  </si>
  <si>
    <t>Sciences médicales - santé</t>
  </si>
  <si>
    <t>Education - enseignement</t>
  </si>
  <si>
    <t>Animation</t>
  </si>
  <si>
    <t>Commerce - économie</t>
  </si>
  <si>
    <t>Logistique</t>
  </si>
  <si>
    <t>Energie - métaux - mines</t>
  </si>
  <si>
    <t>Métiers techniques</t>
  </si>
  <si>
    <t>Droit - admnistration publique - sciences politiques</t>
  </si>
  <si>
    <t>Communication - information - marketing</t>
  </si>
  <si>
    <t>Sciences physiques et de la vie</t>
  </si>
  <si>
    <t>Architecture</t>
  </si>
  <si>
    <t>Ingénierie - technologie</t>
  </si>
  <si>
    <t>Art - arts plastiques</t>
  </si>
  <si>
    <t>Artisanat - industrie</t>
  </si>
  <si>
    <t>Solidarité internationale</t>
  </si>
  <si>
    <t>Transport</t>
  </si>
  <si>
    <t>Géographie - géologie</t>
  </si>
  <si>
    <t>Travaux publics - urbanisme - génie civil</t>
  </si>
  <si>
    <t>Maths - informatique</t>
  </si>
  <si>
    <t>Autre</t>
  </si>
  <si>
    <t>Pour 2 332 volontaires répertoriés et de domaine de formation connu au 31 décembre 2010 :</t>
  </si>
  <si>
    <t>ASSOCIATIONS AGREEES ET FRANCE VOLONTAIRES : répartition des volontaires 
par domaine d'activité</t>
  </si>
  <si>
    <t>connu au 31 décembre 2010 :</t>
  </si>
  <si>
    <t>Pour 2 439 volontaires répertoriés et affectés sur une mission dont le domaine d'activité est</t>
  </si>
  <si>
    <t>Agriculture, élevage</t>
  </si>
  <si>
    <t>Aménagements - infrastructures et équipements</t>
  </si>
  <si>
    <t>Culture - patrimoine</t>
  </si>
  <si>
    <t>Développement durable - environnement</t>
  </si>
  <si>
    <t>Décentralisation et maîtrise d'ouvrage locale</t>
  </si>
  <si>
    <t>Droits (société civile, gouvernance)</t>
  </si>
  <si>
    <t>Développement local et territorial</t>
  </si>
  <si>
    <t>Economie - finance - administration</t>
  </si>
  <si>
    <t>Economie - organisation - formation</t>
  </si>
  <si>
    <t>Education - animation - formation</t>
  </si>
  <si>
    <t>Génie civil - hydraulique - assainissement</t>
  </si>
  <si>
    <t>Logistique - mécanique</t>
  </si>
  <si>
    <t>Santé - éducation sanitaire et sociale</t>
  </si>
  <si>
    <t>Social - enfance - jeunesse</t>
  </si>
  <si>
    <t>pour 1 918 volontaires répertoriés dont la fonction est connue au 31 décembre 2010 :</t>
  </si>
  <si>
    <t>administrateur - coordinateur - gestionnaire</t>
  </si>
  <si>
    <t>Animateur - éducateur</t>
  </si>
  <si>
    <t>Enseignant - formateur</t>
  </si>
  <si>
    <t>Ingénieur</t>
  </si>
  <si>
    <t>Logisticien</t>
  </si>
  <si>
    <t>Personnel médical - paramédical</t>
  </si>
  <si>
    <t>Technicien spécialiste</t>
  </si>
  <si>
    <t>Nbre de volontaires</t>
  </si>
  <si>
    <t>TOTAL GENERAL</t>
  </si>
  <si>
    <t>Pays d'affectation</t>
  </si>
  <si>
    <t>ASSOCIATIONS AGREEES ET FRANCE VOLONTAIRES : 
répartition des volontaires dans les pays ayant signé un 
Document Cadre de Partenariat (DCP)</t>
  </si>
  <si>
    <t>Afrique du sud</t>
  </si>
  <si>
    <t>Cameoun</t>
  </si>
  <si>
    <t>Congo Brazzaville</t>
  </si>
  <si>
    <t>Guinée</t>
  </si>
  <si>
    <t>Yemen</t>
  </si>
  <si>
    <t>SECTEURS PRIORITAIRES DEFINIS PAR LE MINISTERE DES AFFAIRES ETRANGERES 
ET EUROPEENNES</t>
  </si>
  <si>
    <t>N°</t>
  </si>
  <si>
    <t>Secteur prioritaire</t>
  </si>
  <si>
    <t>Education et formation professionnelle</t>
  </si>
  <si>
    <t>Santé</t>
  </si>
  <si>
    <t>Agriculture - sécurité alimentaire</t>
  </si>
  <si>
    <t>Développement durable - climat - environnement - énergie</t>
  </si>
  <si>
    <t>Soutien à la croissance - secteur privé - commerce - infrastructure</t>
  </si>
  <si>
    <t>Maurice</t>
  </si>
  <si>
    <t>Guinée-Bissao</t>
  </si>
  <si>
    <t>Cap-Vert</t>
  </si>
  <si>
    <t>Vietnam</t>
  </si>
  <si>
    <t>Vienam</t>
  </si>
  <si>
    <t>Nbre de VSI par secteur</t>
  </si>
  <si>
    <t>% VSI par secteur</t>
  </si>
  <si>
    <t>TOTAL</t>
  </si>
  <si>
    <t>Pour France Volontaires, a été pris en compte le nombre de missions réalisées en 2010</t>
  </si>
  <si>
    <t>ASSOCIATIONS AGREEES ET FRANCE VOLONTAIRES : 
répartition des volontaires dans les 14 Pays Pauvres Prioritaires</t>
  </si>
  <si>
    <t xml:space="preserve">Pour 2 439 volontaires répertoriés et de pays d'affectation connu au 31 décembre 2010, 969 volontaires sont ou ont été en poste dans les 14 PPP, soit 40 % des effectifs. 
</t>
  </si>
  <si>
    <t>Pour 2 439 volontaires répertoriés et de pays d'affectation connu au 31 décembre 2010, 1 602 
volontaires sont ou ont été en poste dans les 38 pays ayant signé un DCP, soit 66 % des effectifs.</t>
  </si>
  <si>
    <t>Pour 2439 volontaires répertoriés au 31 décembre 2010 :</t>
  </si>
  <si>
    <t>Kurdistan d'Irak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</si>
</sst>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.0%"/>
  </numFmts>
  <fonts count="21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sz val="5.75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7"/>
      <name val="Arial"/>
      <family val="2"/>
    </font>
    <font>
      <sz val="9"/>
      <name val="Arial"/>
      <family val="2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  <font>
      <b/>
      <sz val="9"/>
      <name val="Arial"/>
      <family val="2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9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9" fontId="0" fillId="0" borderId="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sexe'!$C$9:$D$9</c:f>
              <c:strCache/>
            </c:strRef>
          </c:cat>
          <c:val>
            <c:numRef>
              <c:f>'par sexe'!$C$10:$D$10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Fonction des volontaires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fonction'!$C$7:$C$14</c:f>
              <c:strCache/>
            </c:strRef>
          </c:cat>
          <c:val>
            <c:numRef>
              <c:f>'par fonction'!$E$7:$E$14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81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association'!$D$7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association'!$E$7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'par association'!$C$8:$C$19</c:f>
              <c:strCache/>
            </c:strRef>
          </c:cat>
          <c:val>
            <c:numRef>
              <c:f>'par association'!$E$8:$E$19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041934"/>
        <c:axId val="46941951"/>
      </c:bar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41951"/>
        <c:crosses val="autoZero"/>
        <c:auto val="1"/>
        <c:lblOffset val="100"/>
        <c:noMultiLvlLbl val="0"/>
      </c:catAx>
      <c:valAx>
        <c:axId val="46941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8275"/>
          <c:y val="0.8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Répartition des volontaires par tranche d'âge et par sexe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25"/>
          <c:w val="0.797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tranche d''âge'!$D$5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tranche d''âge'!$E$5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824376"/>
        <c:axId val="44201657"/>
      </c:bar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1657"/>
        <c:crosses val="autoZero"/>
        <c:auto val="1"/>
        <c:lblOffset val="100"/>
        <c:noMultiLvlLbl val="0"/>
      </c:catAx>
      <c:valAx>
        <c:axId val="44201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437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Nombre de volontaires par tranche d'âge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25"/>
          <c:y val="0.265"/>
          <c:w val="0.5085"/>
          <c:h val="0.56775"/>
        </c:manualLayout>
      </c:layout>
      <c:pieChart>
        <c:varyColors val="1"/>
        <c:ser>
          <c:idx val="0"/>
          <c:order val="0"/>
          <c:tx>
            <c:strRef>
              <c:f>'par tranche d''âge'!$B$35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18 à 25 ans
18% ( 429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26 à 30 ans
46% (1 121 VSI)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31 à 40 ans
 26% (625 VSI)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41 à 50 ans
5% (129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51 à 60 ans
 3% (83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61 ans et plus
2% (52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tranche d''âge'!$A$36:$A$41</c:f>
              <c:strCache/>
            </c:strRef>
          </c:cat>
          <c:val>
            <c:numRef>
              <c:f>'par tranche d''âge'!$B$36:$B$41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tranche d''âge'!$C$35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tranche d''âge'!$A$36:$A$41</c:f>
              <c:strCache/>
            </c:strRef>
          </c:cat>
          <c:val>
            <c:numRef>
              <c:f>'par tranche d''âge'!$C$36:$C$41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zone géographique'!$C$8:$C$19</c:f>
              <c:strCache/>
            </c:strRef>
          </c:cat>
          <c:val>
            <c:numRef>
              <c:f>'par zone géographique'!$D$8:$D$19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270594"/>
        <c:axId val="23564435"/>
      </c:bar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4435"/>
        <c:crosses val="autoZero"/>
        <c:auto val="1"/>
        <c:lblOffset val="100"/>
        <c:noMultiLvlLbl val="0"/>
      </c:catAx>
      <c:valAx>
        <c:axId val="2356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volontaires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7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42"/>
          <c:w val="0.744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PPP'!$D$5</c:f>
              <c:strCache>
                <c:ptCount val="1"/>
                <c:pt idx="0">
                  <c:v>Nbre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PPP'!$C$6:$C$19</c:f>
              <c:strCache/>
            </c:strRef>
          </c:cat>
          <c:val>
            <c:numRef>
              <c:f>'% PPP'!$D$6:$D$19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0753324"/>
        <c:axId val="29671053"/>
      </c:bar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100"/>
        <c:noMultiLvlLbl val="0"/>
      </c:catAx>
      <c:valAx>
        <c:axId val="2967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9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Niveau de formation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'niveau de formation'!$B$6:$B$13</c:f>
              <c:strCache/>
            </c:strRef>
          </c:cat>
          <c:val>
            <c:numRef>
              <c:f>'niveau de formation'!$D$6:$D$13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Domaines de formation des volontaires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'domaine de formation'!$C$6:$C$18</c:f>
              <c:strCache/>
            </c:strRef>
          </c:cat>
          <c:val>
            <c:numRef>
              <c:f>'domaine de formation'!$D$6:$D$18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auto val="1"/>
        <c:lblOffset val="100"/>
        <c:noMultiLvlLbl val="0"/>
      </c:catAx>
      <c:valAx>
        <c:axId val="54545063"/>
        <c:scaling>
          <c:orientation val="minMax"/>
          <c:max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12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Domaines d'activité des volontaires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25"/>
          <c:y val="0.324"/>
          <c:w val="0.41725"/>
          <c:h val="0.44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d''activité'!$C$7:$C$17</c:f>
              <c:strCache/>
            </c:strRef>
          </c:cat>
          <c:val>
            <c:numRef>
              <c:f>'domaine d''activité'!$E$7:$E$17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152400</xdr:rowOff>
    </xdr:from>
    <xdr:to>
      <xdr:col>7</xdr:col>
      <xdr:colOff>19050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323850" y="3305175"/>
        <a:ext cx="50292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85725</xdr:rowOff>
    </xdr:from>
    <xdr:to>
      <xdr:col>8</xdr:col>
      <xdr:colOff>0</xdr:colOff>
      <xdr:row>52</xdr:row>
      <xdr:rowOff>85725</xdr:rowOff>
    </xdr:to>
    <xdr:graphicFrame>
      <xdr:nvGraphicFramePr>
        <xdr:cNvPr id="1" name="Chart 4"/>
        <xdr:cNvGraphicFramePr/>
      </xdr:nvGraphicFramePr>
      <xdr:xfrm>
        <a:off x="47625" y="6305550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19050</xdr:rowOff>
    </xdr:from>
    <xdr:to>
      <xdr:col>6</xdr:col>
      <xdr:colOff>752475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66700" y="2762250"/>
        <a:ext cx="4829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752475</xdr:colOff>
      <xdr:row>53</xdr:row>
      <xdr:rowOff>123825</xdr:rowOff>
    </xdr:to>
    <xdr:graphicFrame>
      <xdr:nvGraphicFramePr>
        <xdr:cNvPr id="2" name="Chart 5"/>
        <xdr:cNvGraphicFramePr/>
      </xdr:nvGraphicFramePr>
      <xdr:xfrm>
        <a:off x="0" y="5524500"/>
        <a:ext cx="5095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26</xdr:row>
      <xdr:rowOff>9525</xdr:rowOff>
    </xdr:from>
    <xdr:to>
      <xdr:col>5</xdr:col>
      <xdr:colOff>219075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52425" y="4581525"/>
        <a:ext cx="4705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133350</xdr:rowOff>
    </xdr:from>
    <xdr:to>
      <xdr:col>7</xdr:col>
      <xdr:colOff>28575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123825" y="4762500"/>
        <a:ext cx="5181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5</xdr:col>
      <xdr:colOff>695325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525" y="3133725"/>
        <a:ext cx="5553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38100</xdr:rowOff>
    </xdr:from>
    <xdr:to>
      <xdr:col>5</xdr:col>
      <xdr:colOff>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219075" y="5257800"/>
        <a:ext cx="51816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152400</xdr:rowOff>
    </xdr:from>
    <xdr:to>
      <xdr:col>5</xdr:col>
      <xdr:colOff>19050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4400550"/>
        <a:ext cx="5248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38100</xdr:rowOff>
    </xdr:from>
    <xdr:to>
      <xdr:col>6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3638550"/>
        <a:ext cx="5467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9" sqref="C9"/>
    </sheetView>
  </sheetViews>
  <sheetFormatPr defaultColWidth="11.421875" defaultRowHeight="12.75"/>
  <sheetData>
    <row r="1" spans="1:7" s="1" customFormat="1" ht="30.75" customHeight="1" thickBot="1" thickTop="1">
      <c r="A1" s="49" t="s">
        <v>182</v>
      </c>
      <c r="B1" s="50"/>
      <c r="C1" s="50"/>
      <c r="D1" s="50"/>
      <c r="E1" s="50"/>
      <c r="F1" s="50"/>
      <c r="G1" s="51"/>
    </row>
    <row r="2" ht="13.5" thickTop="1"/>
    <row r="3" ht="12.75">
      <c r="B3" s="2"/>
    </row>
    <row r="5" ht="12.75">
      <c r="A5" t="s">
        <v>285</v>
      </c>
    </row>
    <row r="9" spans="3:5" ht="12.75">
      <c r="C9" s="4" t="s">
        <v>0</v>
      </c>
      <c r="D9" s="4" t="s">
        <v>1</v>
      </c>
      <c r="E9" s="4" t="s">
        <v>2</v>
      </c>
    </row>
    <row r="10" spans="3:5" ht="12.75">
      <c r="C10" s="4">
        <v>1003</v>
      </c>
      <c r="D10" s="4">
        <v>1436</v>
      </c>
      <c r="E10" s="4">
        <f>SUM(C10:D10)</f>
        <v>2439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E54"/>
    </sheetView>
  </sheetViews>
  <sheetFormatPr defaultColWidth="11.421875" defaultRowHeight="12.75"/>
  <cols>
    <col min="2" max="2" width="3.8515625" style="0" customWidth="1"/>
    <col min="3" max="3" width="43.00390625" style="0" customWidth="1"/>
    <col min="5" max="5" width="11.28125" style="0" customWidth="1"/>
    <col min="6" max="6" width="0.13671875" style="0" customWidth="1"/>
    <col min="7" max="7" width="2.57421875" style="0" hidden="1" customWidth="1"/>
  </cols>
  <sheetData>
    <row r="1" spans="1:7" ht="27.75" customHeight="1" thickBot="1" thickTop="1">
      <c r="A1" s="57" t="s">
        <v>206</v>
      </c>
      <c r="B1" s="55"/>
      <c r="C1" s="55"/>
      <c r="D1" s="55"/>
      <c r="E1" s="56"/>
      <c r="F1" s="19"/>
      <c r="G1" s="20"/>
    </row>
    <row r="2" ht="13.5" thickTop="1"/>
    <row r="3" ht="12.75">
      <c r="A3" t="s">
        <v>230</v>
      </c>
    </row>
    <row r="5" spans="2:5" ht="25.5">
      <c r="B5" s="7" t="s">
        <v>3</v>
      </c>
      <c r="C5" s="7" t="s">
        <v>162</v>
      </c>
      <c r="D5" s="8" t="s">
        <v>163</v>
      </c>
      <c r="E5" s="7" t="s">
        <v>85</v>
      </c>
    </row>
    <row r="6" spans="2:5" ht="12.75">
      <c r="B6" s="3">
        <v>1</v>
      </c>
      <c r="C6" s="3" t="s">
        <v>209</v>
      </c>
      <c r="D6" s="25">
        <v>271</v>
      </c>
      <c r="E6" s="26">
        <f aca="true" t="shared" si="0" ref="E6:E29">$D6/$D$29</f>
        <v>0.11620926243567753</v>
      </c>
    </row>
    <row r="7" spans="2:5" ht="12.75">
      <c r="B7" s="3">
        <f>B6+1</f>
        <v>2</v>
      </c>
      <c r="C7" s="3" t="s">
        <v>208</v>
      </c>
      <c r="D7" s="25">
        <v>267</v>
      </c>
      <c r="E7" s="26">
        <f t="shared" si="0"/>
        <v>0.11449399656946826</v>
      </c>
    </row>
    <row r="8" spans="2:5" ht="12.75">
      <c r="B8" s="3">
        <f aca="true" t="shared" si="1" ref="B8:B28">B7+1</f>
        <v>3</v>
      </c>
      <c r="C8" s="3" t="s">
        <v>210</v>
      </c>
      <c r="D8" s="25">
        <v>256</v>
      </c>
      <c r="E8" s="26">
        <f t="shared" si="0"/>
        <v>0.1097770154373928</v>
      </c>
    </row>
    <row r="9" spans="2:5" ht="12.75">
      <c r="B9" s="3">
        <f t="shared" si="1"/>
        <v>4</v>
      </c>
      <c r="C9" s="3" t="s">
        <v>229</v>
      </c>
      <c r="D9" s="25">
        <v>251</v>
      </c>
      <c r="E9" s="26">
        <f t="shared" si="0"/>
        <v>0.10763293310463122</v>
      </c>
    </row>
    <row r="10" spans="2:5" ht="12.75">
      <c r="B10" s="3">
        <f t="shared" si="1"/>
        <v>5</v>
      </c>
      <c r="C10" s="3" t="s">
        <v>211</v>
      </c>
      <c r="D10" s="25">
        <v>219</v>
      </c>
      <c r="E10" s="26">
        <f t="shared" si="0"/>
        <v>0.09391080617495712</v>
      </c>
    </row>
    <row r="11" spans="2:5" ht="12.75">
      <c r="B11" s="3">
        <f t="shared" si="1"/>
        <v>6</v>
      </c>
      <c r="C11" s="3" t="s">
        <v>217</v>
      </c>
      <c r="D11" s="25">
        <v>198</v>
      </c>
      <c r="E11" s="26">
        <f t="shared" si="0"/>
        <v>0.08490566037735849</v>
      </c>
    </row>
    <row r="12" spans="2:5" ht="12.75">
      <c r="B12" s="3">
        <f t="shared" si="1"/>
        <v>7</v>
      </c>
      <c r="C12" s="3" t="s">
        <v>207</v>
      </c>
      <c r="D12" s="25">
        <v>186</v>
      </c>
      <c r="E12" s="26">
        <f t="shared" si="0"/>
        <v>0.0797598627787307</v>
      </c>
    </row>
    <row r="13" spans="2:5" ht="12.75">
      <c r="B13" s="3">
        <f t="shared" si="1"/>
        <v>8</v>
      </c>
      <c r="C13" s="3" t="s">
        <v>214</v>
      </c>
      <c r="D13" s="25">
        <v>132</v>
      </c>
      <c r="E13" s="26">
        <f t="shared" si="0"/>
        <v>0.05660377358490566</v>
      </c>
    </row>
    <row r="14" spans="2:5" ht="12.75">
      <c r="B14" s="3">
        <f t="shared" si="1"/>
        <v>9</v>
      </c>
      <c r="C14" s="3" t="s">
        <v>213</v>
      </c>
      <c r="D14" s="25">
        <v>106</v>
      </c>
      <c r="E14" s="26">
        <f t="shared" si="0"/>
        <v>0.045454545454545456</v>
      </c>
    </row>
    <row r="15" spans="2:5" ht="12.75">
      <c r="B15" s="3">
        <f t="shared" si="1"/>
        <v>10</v>
      </c>
      <c r="C15" s="3" t="s">
        <v>218</v>
      </c>
      <c r="D15" s="25">
        <v>84</v>
      </c>
      <c r="E15" s="26">
        <f t="shared" si="0"/>
        <v>0.036020583190394515</v>
      </c>
    </row>
    <row r="16" spans="2:5" ht="12.75">
      <c r="B16" s="3">
        <f t="shared" si="1"/>
        <v>11</v>
      </c>
      <c r="C16" s="3" t="s">
        <v>224</v>
      </c>
      <c r="D16" s="25">
        <v>70</v>
      </c>
      <c r="E16" s="26">
        <f t="shared" si="0"/>
        <v>0.030017152658662092</v>
      </c>
    </row>
    <row r="17" spans="2:5" ht="12.75">
      <c r="B17" s="3">
        <f t="shared" si="1"/>
        <v>12</v>
      </c>
      <c r="C17" s="3" t="s">
        <v>227</v>
      </c>
      <c r="D17" s="25">
        <v>64</v>
      </c>
      <c r="E17" s="26">
        <f t="shared" si="0"/>
        <v>0.0274442538593482</v>
      </c>
    </row>
    <row r="18" spans="2:5" ht="12.75">
      <c r="B18" s="3">
        <f t="shared" si="1"/>
        <v>13</v>
      </c>
      <c r="C18" s="3" t="s">
        <v>219</v>
      </c>
      <c r="D18" s="25">
        <v>61</v>
      </c>
      <c r="E18" s="26">
        <f t="shared" si="0"/>
        <v>0.026157804459691254</v>
      </c>
    </row>
    <row r="19" spans="2:5" ht="12.75">
      <c r="B19" s="3">
        <f t="shared" si="1"/>
        <v>14</v>
      </c>
      <c r="C19" s="3" t="s">
        <v>222</v>
      </c>
      <c r="D19" s="25">
        <v>34</v>
      </c>
      <c r="E19" s="26">
        <f t="shared" si="0"/>
        <v>0.014579759862778732</v>
      </c>
    </row>
    <row r="20" spans="2:5" ht="12.75">
      <c r="B20" s="3">
        <f t="shared" si="1"/>
        <v>15</v>
      </c>
      <c r="C20" s="3" t="s">
        <v>216</v>
      </c>
      <c r="D20" s="25">
        <v>33</v>
      </c>
      <c r="E20" s="26">
        <f t="shared" si="0"/>
        <v>0.014150943396226415</v>
      </c>
    </row>
    <row r="21" spans="2:5" ht="12.75">
      <c r="B21" s="3">
        <f t="shared" si="1"/>
        <v>16</v>
      </c>
      <c r="C21" s="3" t="s">
        <v>212</v>
      </c>
      <c r="D21" s="25">
        <v>29</v>
      </c>
      <c r="E21" s="26">
        <f t="shared" si="0"/>
        <v>0.012435677530017153</v>
      </c>
    </row>
    <row r="22" spans="2:5" ht="12.75">
      <c r="B22" s="3">
        <f t="shared" si="1"/>
        <v>17</v>
      </c>
      <c r="C22" s="3" t="s">
        <v>221</v>
      </c>
      <c r="D22" s="25">
        <v>24</v>
      </c>
      <c r="E22" s="26">
        <f t="shared" si="0"/>
        <v>0.010291595197255575</v>
      </c>
    </row>
    <row r="23" spans="2:5" ht="12.75">
      <c r="B23" s="3">
        <f t="shared" si="1"/>
        <v>18</v>
      </c>
      <c r="C23" s="3" t="s">
        <v>215</v>
      </c>
      <c r="D23" s="25">
        <v>17</v>
      </c>
      <c r="E23" s="26">
        <f t="shared" si="0"/>
        <v>0.007289879931389366</v>
      </c>
    </row>
    <row r="24" spans="2:5" ht="12.75">
      <c r="B24" s="3">
        <f t="shared" si="1"/>
        <v>19</v>
      </c>
      <c r="C24" s="3" t="s">
        <v>223</v>
      </c>
      <c r="D24" s="25">
        <v>13</v>
      </c>
      <c r="E24" s="26">
        <f t="shared" si="0"/>
        <v>0.005574614065180103</v>
      </c>
    </row>
    <row r="25" spans="2:5" ht="12.75">
      <c r="B25" s="3">
        <f t="shared" si="1"/>
        <v>20</v>
      </c>
      <c r="C25" s="3" t="s">
        <v>228</v>
      </c>
      <c r="D25" s="25">
        <v>8</v>
      </c>
      <c r="E25" s="26">
        <f t="shared" si="0"/>
        <v>0.003430531732418525</v>
      </c>
    </row>
    <row r="26" spans="2:5" ht="12.75">
      <c r="B26" s="3">
        <f t="shared" si="1"/>
        <v>21</v>
      </c>
      <c r="C26" s="3" t="s">
        <v>226</v>
      </c>
      <c r="D26" s="25">
        <v>7</v>
      </c>
      <c r="E26" s="26">
        <f t="shared" si="0"/>
        <v>0.003001715265866209</v>
      </c>
    </row>
    <row r="27" spans="2:5" ht="12.75">
      <c r="B27" s="3">
        <f t="shared" si="1"/>
        <v>22</v>
      </c>
      <c r="C27" s="3" t="s">
        <v>220</v>
      </c>
      <c r="D27" s="25">
        <v>1</v>
      </c>
      <c r="E27" s="26">
        <f t="shared" si="0"/>
        <v>0.0004288164665523156</v>
      </c>
    </row>
    <row r="28" spans="2:5" ht="12.75">
      <c r="B28" s="3">
        <f t="shared" si="1"/>
        <v>23</v>
      </c>
      <c r="C28" s="3" t="s">
        <v>225</v>
      </c>
      <c r="D28" s="25">
        <v>1</v>
      </c>
      <c r="E28" s="26">
        <f t="shared" si="0"/>
        <v>0.0004288164665523156</v>
      </c>
    </row>
    <row r="29" spans="2:5" ht="12.75">
      <c r="B29" s="3"/>
      <c r="C29" s="5" t="s">
        <v>29</v>
      </c>
      <c r="D29" s="4">
        <f>SUM(D6:D28)</f>
        <v>2332</v>
      </c>
      <c r="E29" s="29">
        <f t="shared" si="0"/>
        <v>1</v>
      </c>
    </row>
    <row r="30" spans="2:5" ht="12.75">
      <c r="B30" s="13"/>
      <c r="C30" s="12"/>
      <c r="D30" s="12"/>
      <c r="E30" s="17"/>
    </row>
    <row r="31" spans="2:5" ht="12.75">
      <c r="B31" s="13"/>
      <c r="C31" s="12"/>
      <c r="D31" s="12"/>
      <c r="E31" s="17"/>
    </row>
    <row r="32" spans="2:5" ht="12.75">
      <c r="B32" s="13"/>
      <c r="C32" s="12"/>
      <c r="D32" s="12"/>
      <c r="E32" s="17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E51"/>
    </sheetView>
  </sheetViews>
  <sheetFormatPr defaultColWidth="11.421875" defaultRowHeight="12.75"/>
  <cols>
    <col min="2" max="2" width="3.8515625" style="0" customWidth="1"/>
    <col min="3" max="3" width="41.14062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57" t="s">
        <v>231</v>
      </c>
      <c r="B1" s="55"/>
      <c r="C1" s="55"/>
      <c r="D1" s="55"/>
      <c r="E1" s="56"/>
      <c r="F1" s="47"/>
      <c r="G1" s="6"/>
    </row>
    <row r="2" ht="13.5" thickTop="1"/>
    <row r="3" ht="12.75">
      <c r="A3" t="s">
        <v>233</v>
      </c>
    </row>
    <row r="4" ht="12.75">
      <c r="A4" t="s">
        <v>232</v>
      </c>
    </row>
    <row r="6" spans="2:5" ht="51">
      <c r="B6" s="7" t="s">
        <v>3</v>
      </c>
      <c r="C6" s="7" t="s">
        <v>164</v>
      </c>
      <c r="D6" s="8" t="s">
        <v>165</v>
      </c>
      <c r="E6" s="7" t="s">
        <v>85</v>
      </c>
    </row>
    <row r="7" spans="2:5" ht="12.75">
      <c r="B7" s="3">
        <v>1</v>
      </c>
      <c r="C7" s="3" t="s">
        <v>243</v>
      </c>
      <c r="D7" s="25">
        <v>586</v>
      </c>
      <c r="E7" s="26">
        <f aca="true" t="shared" si="0" ref="E7:E22">$D7/$D$22</f>
        <v>0.24026240262402623</v>
      </c>
    </row>
    <row r="8" spans="2:5" ht="12.75">
      <c r="B8" s="3">
        <f>B7+1</f>
        <v>2</v>
      </c>
      <c r="C8" s="3" t="s">
        <v>247</v>
      </c>
      <c r="D8" s="25">
        <v>464</v>
      </c>
      <c r="E8" s="26">
        <f t="shared" si="0"/>
        <v>0.1902419024190242</v>
      </c>
    </row>
    <row r="9" spans="2:5" ht="12.75">
      <c r="B9" s="3">
        <f aca="true" t="shared" si="1" ref="B9:B21">B8+1</f>
        <v>3</v>
      </c>
      <c r="C9" s="3" t="s">
        <v>246</v>
      </c>
      <c r="D9" s="25">
        <v>335</v>
      </c>
      <c r="E9" s="26">
        <f t="shared" si="0"/>
        <v>0.13735137351373514</v>
      </c>
    </row>
    <row r="10" spans="2:5" ht="12.75">
      <c r="B10" s="3">
        <f t="shared" si="1"/>
        <v>4</v>
      </c>
      <c r="C10" s="3" t="s">
        <v>237</v>
      </c>
      <c r="D10" s="25">
        <v>200</v>
      </c>
      <c r="E10" s="26">
        <f t="shared" si="0"/>
        <v>0.08200082000820008</v>
      </c>
    </row>
    <row r="11" spans="2:5" ht="12.75">
      <c r="B11" s="3">
        <f t="shared" si="1"/>
        <v>5</v>
      </c>
      <c r="C11" s="3" t="s">
        <v>229</v>
      </c>
      <c r="D11" s="25">
        <v>154</v>
      </c>
      <c r="E11" s="26">
        <f t="shared" si="0"/>
        <v>0.06314063140631407</v>
      </c>
    </row>
    <row r="12" spans="2:5" ht="12.75">
      <c r="B12" s="3">
        <f t="shared" si="1"/>
        <v>6</v>
      </c>
      <c r="C12" s="3" t="s">
        <v>239</v>
      </c>
      <c r="D12" s="25">
        <v>133</v>
      </c>
      <c r="E12" s="26">
        <f t="shared" si="0"/>
        <v>0.05453054530545305</v>
      </c>
    </row>
    <row r="13" spans="2:5" ht="12.75">
      <c r="B13" s="3">
        <f t="shared" si="1"/>
        <v>7</v>
      </c>
      <c r="C13" s="3" t="s">
        <v>241</v>
      </c>
      <c r="D13" s="25">
        <v>107</v>
      </c>
      <c r="E13" s="26">
        <f t="shared" si="0"/>
        <v>0.043870438704387046</v>
      </c>
    </row>
    <row r="14" spans="2:5" ht="12.75">
      <c r="B14" s="3">
        <f t="shared" si="1"/>
        <v>8</v>
      </c>
      <c r="C14" s="3" t="s">
        <v>236</v>
      </c>
      <c r="D14" s="25">
        <v>88</v>
      </c>
      <c r="E14" s="26">
        <f t="shared" si="0"/>
        <v>0.03608036080360803</v>
      </c>
    </row>
    <row r="15" spans="2:5" ht="12.75">
      <c r="B15" s="3">
        <f t="shared" si="1"/>
        <v>9</v>
      </c>
      <c r="C15" s="3" t="s">
        <v>244</v>
      </c>
      <c r="D15" s="25">
        <v>87</v>
      </c>
      <c r="E15" s="26">
        <f t="shared" si="0"/>
        <v>0.03567035670356704</v>
      </c>
    </row>
    <row r="16" spans="2:5" ht="12.75">
      <c r="B16" s="3">
        <f t="shared" si="1"/>
        <v>10</v>
      </c>
      <c r="C16" s="3" t="s">
        <v>242</v>
      </c>
      <c r="D16" s="25">
        <v>83</v>
      </c>
      <c r="E16" s="26">
        <f t="shared" si="0"/>
        <v>0.03403034030340303</v>
      </c>
    </row>
    <row r="17" spans="2:5" ht="12.75">
      <c r="B17" s="3">
        <f t="shared" si="1"/>
        <v>11</v>
      </c>
      <c r="C17" s="3" t="s">
        <v>240</v>
      </c>
      <c r="D17" s="25">
        <v>64</v>
      </c>
      <c r="E17" s="26">
        <f t="shared" si="0"/>
        <v>0.026240262402624025</v>
      </c>
    </row>
    <row r="18" spans="2:5" ht="12.75">
      <c r="B18" s="3">
        <f t="shared" si="1"/>
        <v>12</v>
      </c>
      <c r="C18" s="3" t="s">
        <v>238</v>
      </c>
      <c r="D18" s="25">
        <v>50</v>
      </c>
      <c r="E18" s="26">
        <f t="shared" si="0"/>
        <v>0.02050020500205002</v>
      </c>
    </row>
    <row r="19" spans="2:5" ht="12.75">
      <c r="B19" s="3">
        <f t="shared" si="1"/>
        <v>13</v>
      </c>
      <c r="C19" s="3" t="s">
        <v>234</v>
      </c>
      <c r="D19" s="25">
        <v>47</v>
      </c>
      <c r="E19" s="26">
        <f t="shared" si="0"/>
        <v>0.01927019270192702</v>
      </c>
    </row>
    <row r="20" spans="2:5" ht="12.75">
      <c r="B20" s="3">
        <f t="shared" si="1"/>
        <v>14</v>
      </c>
      <c r="C20" s="3" t="s">
        <v>235</v>
      </c>
      <c r="D20" s="25">
        <v>21</v>
      </c>
      <c r="E20" s="26">
        <f t="shared" si="0"/>
        <v>0.008610086100861008</v>
      </c>
    </row>
    <row r="21" spans="2:5" ht="12.75">
      <c r="B21" s="3">
        <f t="shared" si="1"/>
        <v>15</v>
      </c>
      <c r="C21" s="3" t="s">
        <v>245</v>
      </c>
      <c r="D21" s="25">
        <v>20</v>
      </c>
      <c r="E21" s="26">
        <f t="shared" si="0"/>
        <v>0.008200082000820008</v>
      </c>
    </row>
    <row r="22" spans="2:5" ht="12.75">
      <c r="B22" s="3"/>
      <c r="C22" s="5" t="s">
        <v>29</v>
      </c>
      <c r="D22" s="4">
        <f>SUM(D7:D21)</f>
        <v>2439</v>
      </c>
      <c r="E22" s="29">
        <f t="shared" si="0"/>
        <v>1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B26" sqref="B26"/>
    </sheetView>
  </sheetViews>
  <sheetFormatPr defaultColWidth="11.421875" defaultRowHeight="12.75"/>
  <cols>
    <col min="1" max="1" width="5.00390625" style="0" customWidth="1"/>
    <col min="2" max="2" width="55.28125" style="0" customWidth="1"/>
    <col min="3" max="3" width="12.28125" style="0" customWidth="1"/>
  </cols>
  <sheetData>
    <row r="1" ht="13.5" thickBot="1"/>
    <row r="2" spans="1:4" ht="63" customHeight="1" thickBot="1" thickTop="1">
      <c r="A2" s="57" t="s">
        <v>265</v>
      </c>
      <c r="B2" s="55"/>
      <c r="C2" s="55"/>
      <c r="D2" s="62"/>
    </row>
    <row r="3" ht="13.5" thickTop="1"/>
    <row r="8" spans="1:4" ht="25.5">
      <c r="A8" s="7" t="s">
        <v>266</v>
      </c>
      <c r="B8" s="7" t="s">
        <v>267</v>
      </c>
      <c r="C8" s="8" t="s">
        <v>278</v>
      </c>
      <c r="D8" s="48" t="s">
        <v>279</v>
      </c>
    </row>
    <row r="9" spans="1:4" ht="12.75">
      <c r="A9" s="3">
        <v>1</v>
      </c>
      <c r="B9" s="3" t="s">
        <v>268</v>
      </c>
      <c r="C9" s="25">
        <v>669</v>
      </c>
      <c r="D9" s="26">
        <f>C9/C15</f>
        <v>0.2742927429274293</v>
      </c>
    </row>
    <row r="10" spans="1:4" ht="12.75">
      <c r="A10" s="3">
        <v>2</v>
      </c>
      <c r="B10" s="3" t="s">
        <v>269</v>
      </c>
      <c r="C10" s="25">
        <v>335</v>
      </c>
      <c r="D10" s="26">
        <f>C10/C15</f>
        <v>0.13735137351373514</v>
      </c>
    </row>
    <row r="11" spans="1:4" ht="12.75">
      <c r="A11" s="3">
        <v>3</v>
      </c>
      <c r="B11" s="3" t="s">
        <v>270</v>
      </c>
      <c r="C11" s="25">
        <v>47</v>
      </c>
      <c r="D11" s="26">
        <f>C11/C15</f>
        <v>0.01927019270192702</v>
      </c>
    </row>
    <row r="12" spans="1:4" ht="12.75">
      <c r="A12" s="3">
        <v>4</v>
      </c>
      <c r="B12" s="3" t="s">
        <v>271</v>
      </c>
      <c r="C12" s="25">
        <v>287</v>
      </c>
      <c r="D12" s="26">
        <f>C12/C15</f>
        <v>0.11767117671176712</v>
      </c>
    </row>
    <row r="13" spans="1:4" ht="12.75">
      <c r="A13" s="3">
        <v>5</v>
      </c>
      <c r="B13" s="3" t="s">
        <v>272</v>
      </c>
      <c r="C13" s="25">
        <v>128</v>
      </c>
      <c r="D13" s="26">
        <f>C13/C15</f>
        <v>0.05248052480524805</v>
      </c>
    </row>
    <row r="14" spans="1:4" ht="12.75">
      <c r="A14" s="3"/>
      <c r="B14" s="33" t="s">
        <v>280</v>
      </c>
      <c r="C14" s="4">
        <f>SUM(C9:C13)</f>
        <v>1466</v>
      </c>
      <c r="D14" s="26">
        <f>C14/C15</f>
        <v>0.6010660106601066</v>
      </c>
    </row>
    <row r="15" spans="1:4" ht="12.75">
      <c r="A15" s="3"/>
      <c r="B15" s="33" t="s">
        <v>257</v>
      </c>
      <c r="C15" s="4">
        <v>2439</v>
      </c>
      <c r="D15" s="26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F43"/>
    </sheetView>
  </sheetViews>
  <sheetFormatPr defaultColWidth="11.421875" defaultRowHeight="12.75"/>
  <cols>
    <col min="2" max="2" width="3.8515625" style="0" customWidth="1"/>
    <col min="3" max="3" width="36.28125" style="0" customWidth="1"/>
    <col min="4" max="4" width="12.57421875" style="0" customWidth="1"/>
    <col min="5" max="5" width="7.421875" style="0" customWidth="1"/>
  </cols>
  <sheetData>
    <row r="1" spans="1:7" ht="27.75" customHeight="1" thickBot="1" thickTop="1">
      <c r="A1" s="57" t="s">
        <v>180</v>
      </c>
      <c r="B1" s="55"/>
      <c r="C1" s="55"/>
      <c r="D1" s="55"/>
      <c r="E1" s="55"/>
      <c r="F1" s="56"/>
      <c r="G1" s="40"/>
    </row>
    <row r="2" ht="13.5" thickTop="1"/>
    <row r="3" ht="12.75">
      <c r="A3" t="s">
        <v>248</v>
      </c>
    </row>
    <row r="6" spans="2:5" ht="25.5">
      <c r="B6" s="7" t="s">
        <v>3</v>
      </c>
      <c r="C6" s="7" t="s">
        <v>166</v>
      </c>
      <c r="D6" s="8" t="s">
        <v>163</v>
      </c>
      <c r="E6" s="7" t="s">
        <v>85</v>
      </c>
    </row>
    <row r="7" spans="2:5" ht="12.75">
      <c r="B7" s="3">
        <v>1</v>
      </c>
      <c r="C7" s="3" t="s">
        <v>249</v>
      </c>
      <c r="D7" s="25">
        <v>776</v>
      </c>
      <c r="E7" s="26">
        <f aca="true" t="shared" si="0" ref="E7:E15">$D7/$D$15</f>
        <v>0.4045881126173097</v>
      </c>
    </row>
    <row r="8" spans="2:5" ht="12.75">
      <c r="B8" s="3">
        <v>2</v>
      </c>
      <c r="C8" s="3" t="s">
        <v>251</v>
      </c>
      <c r="D8" s="25">
        <v>389</v>
      </c>
      <c r="E8" s="26">
        <f t="shared" si="0"/>
        <v>0.20281543274244004</v>
      </c>
    </row>
    <row r="9" spans="2:5" ht="12.75">
      <c r="B9" s="3">
        <v>3</v>
      </c>
      <c r="C9" s="3" t="s">
        <v>250</v>
      </c>
      <c r="D9" s="25">
        <v>235</v>
      </c>
      <c r="E9" s="26">
        <f t="shared" si="0"/>
        <v>0.12252346193952034</v>
      </c>
    </row>
    <row r="10" spans="2:5" ht="12.75">
      <c r="B10" s="3">
        <v>4</v>
      </c>
      <c r="C10" s="3" t="s">
        <v>254</v>
      </c>
      <c r="D10" s="25">
        <v>168</v>
      </c>
      <c r="E10" s="26">
        <f t="shared" si="0"/>
        <v>0.08759124087591241</v>
      </c>
    </row>
    <row r="11" spans="2:5" ht="12.75">
      <c r="B11" s="3">
        <v>5</v>
      </c>
      <c r="C11" s="3" t="s">
        <v>229</v>
      </c>
      <c r="D11" s="25">
        <v>137</v>
      </c>
      <c r="E11" s="26">
        <f t="shared" si="0"/>
        <v>0.07142857142857142</v>
      </c>
    </row>
    <row r="12" spans="2:5" ht="12.75">
      <c r="B12" s="3">
        <v>6</v>
      </c>
      <c r="C12" s="3" t="s">
        <v>255</v>
      </c>
      <c r="D12" s="25">
        <v>136</v>
      </c>
      <c r="E12" s="26">
        <f t="shared" si="0"/>
        <v>0.07090719499478623</v>
      </c>
    </row>
    <row r="13" spans="2:5" ht="12.75">
      <c r="B13" s="3">
        <v>7</v>
      </c>
      <c r="C13" s="3" t="s">
        <v>252</v>
      </c>
      <c r="D13" s="25">
        <v>42</v>
      </c>
      <c r="E13" s="26">
        <f t="shared" si="0"/>
        <v>0.021897810218978103</v>
      </c>
    </row>
    <row r="14" spans="2:5" ht="12.75">
      <c r="B14" s="3">
        <v>8</v>
      </c>
      <c r="C14" s="3" t="s">
        <v>253</v>
      </c>
      <c r="D14" s="25">
        <v>35</v>
      </c>
      <c r="E14" s="26">
        <f t="shared" si="0"/>
        <v>0.01824817518248175</v>
      </c>
    </row>
    <row r="15" spans="2:5" ht="12.75">
      <c r="B15" s="3"/>
      <c r="C15" s="5" t="s">
        <v>29</v>
      </c>
      <c r="D15" s="4">
        <f>SUM(D7:D14)</f>
        <v>1918</v>
      </c>
      <c r="E15" s="29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G1"/>
    </sheetView>
  </sheetViews>
  <sheetFormatPr defaultColWidth="11.421875" defaultRowHeight="12.75"/>
  <cols>
    <col min="1" max="1" width="0.71875" style="0" customWidth="1"/>
    <col min="2" max="2" width="4.00390625" style="0" customWidth="1"/>
    <col min="3" max="3" width="29.7109375" style="0" customWidth="1"/>
    <col min="7" max="7" width="11.28125" style="0" customWidth="1"/>
    <col min="8" max="8" width="11.421875" style="0" hidden="1" customWidth="1"/>
  </cols>
  <sheetData>
    <row r="1" spans="1:8" ht="30" customHeight="1" thickBot="1" thickTop="1">
      <c r="A1" s="52" t="s">
        <v>183</v>
      </c>
      <c r="B1" s="53"/>
      <c r="C1" s="53"/>
      <c r="D1" s="53"/>
      <c r="E1" s="53"/>
      <c r="F1" s="53"/>
      <c r="G1" s="54"/>
      <c r="H1" s="6"/>
    </row>
    <row r="2" ht="13.5" thickTop="1"/>
    <row r="3" ht="12.75">
      <c r="B3" t="s">
        <v>184</v>
      </c>
    </row>
    <row r="4" ht="12.75">
      <c r="B4" t="s">
        <v>189</v>
      </c>
    </row>
    <row r="5" ht="12.75">
      <c r="B5" t="s">
        <v>185</v>
      </c>
    </row>
    <row r="6" ht="12.75">
      <c r="B6" t="s">
        <v>186</v>
      </c>
    </row>
    <row r="7" spans="2:7" ht="38.25">
      <c r="B7" s="7" t="s">
        <v>3</v>
      </c>
      <c r="C7" s="7" t="s">
        <v>4</v>
      </c>
      <c r="D7" s="7" t="s">
        <v>5</v>
      </c>
      <c r="E7" s="7" t="s">
        <v>1</v>
      </c>
      <c r="F7" s="8" t="s">
        <v>167</v>
      </c>
      <c r="G7" s="8" t="s">
        <v>7</v>
      </c>
    </row>
    <row r="8" spans="2:7" ht="12.75">
      <c r="B8" s="3">
        <v>1</v>
      </c>
      <c r="C8" s="3" t="s">
        <v>187</v>
      </c>
      <c r="D8" s="25">
        <v>188</v>
      </c>
      <c r="E8" s="25">
        <v>333</v>
      </c>
      <c r="F8" s="25">
        <f aca="true" t="shared" si="0" ref="F8:F32">SUM(D8:E8)</f>
        <v>521</v>
      </c>
      <c r="G8" s="35">
        <v>3950</v>
      </c>
    </row>
    <row r="9" spans="2:7" ht="12.75">
      <c r="B9" s="3">
        <f aca="true" t="shared" si="1" ref="B9:B32">B8+1</f>
        <v>2</v>
      </c>
      <c r="C9" s="3" t="s">
        <v>12</v>
      </c>
      <c r="D9" s="25">
        <v>183</v>
      </c>
      <c r="E9" s="25">
        <v>278</v>
      </c>
      <c r="F9" s="25">
        <f t="shared" si="0"/>
        <v>461</v>
      </c>
      <c r="G9" s="35">
        <v>3491</v>
      </c>
    </row>
    <row r="10" spans="2:7" ht="12.75">
      <c r="B10" s="3">
        <f t="shared" si="1"/>
        <v>3</v>
      </c>
      <c r="C10" s="3" t="s">
        <v>19</v>
      </c>
      <c r="D10" s="25">
        <v>195</v>
      </c>
      <c r="E10" s="25">
        <v>187</v>
      </c>
      <c r="F10" s="25">
        <f t="shared" si="0"/>
        <v>382</v>
      </c>
      <c r="G10" s="35">
        <v>2701</v>
      </c>
    </row>
    <row r="11" spans="2:7" ht="12.75">
      <c r="B11" s="3">
        <f t="shared" si="1"/>
        <v>4</v>
      </c>
      <c r="C11" s="3" t="s">
        <v>25</v>
      </c>
      <c r="D11" s="25">
        <v>109</v>
      </c>
      <c r="E11" s="25">
        <v>180</v>
      </c>
      <c r="F11" s="25">
        <f t="shared" si="0"/>
        <v>289</v>
      </c>
      <c r="G11" s="35">
        <v>2210</v>
      </c>
    </row>
    <row r="12" spans="2:7" ht="12.75">
      <c r="B12" s="3">
        <f t="shared" si="1"/>
        <v>5</v>
      </c>
      <c r="C12" s="3" t="s">
        <v>18</v>
      </c>
      <c r="D12" s="25">
        <v>113</v>
      </c>
      <c r="E12" s="25">
        <v>148</v>
      </c>
      <c r="F12" s="25">
        <f t="shared" si="0"/>
        <v>261</v>
      </c>
      <c r="G12" s="35">
        <v>1934</v>
      </c>
    </row>
    <row r="13" spans="2:7" ht="12.75">
      <c r="B13" s="3">
        <f t="shared" si="1"/>
        <v>6</v>
      </c>
      <c r="C13" s="3" t="s">
        <v>8</v>
      </c>
      <c r="D13" s="25">
        <v>36</v>
      </c>
      <c r="E13" s="25">
        <v>51</v>
      </c>
      <c r="F13" s="25">
        <f t="shared" si="0"/>
        <v>87</v>
      </c>
      <c r="G13" s="35">
        <v>549</v>
      </c>
    </row>
    <row r="14" spans="2:7" ht="12.75">
      <c r="B14" s="3">
        <f t="shared" si="1"/>
        <v>7</v>
      </c>
      <c r="C14" s="3" t="s">
        <v>22</v>
      </c>
      <c r="D14" s="25">
        <v>33</v>
      </c>
      <c r="E14" s="25">
        <v>51</v>
      </c>
      <c r="F14" s="25">
        <f t="shared" si="0"/>
        <v>84</v>
      </c>
      <c r="G14" s="35">
        <v>570</v>
      </c>
    </row>
    <row r="15" spans="2:7" ht="12.75">
      <c r="B15" s="3">
        <f t="shared" si="1"/>
        <v>8</v>
      </c>
      <c r="C15" s="3" t="s">
        <v>13</v>
      </c>
      <c r="D15" s="25">
        <v>26</v>
      </c>
      <c r="E15" s="25">
        <v>36</v>
      </c>
      <c r="F15" s="25">
        <f t="shared" si="0"/>
        <v>62</v>
      </c>
      <c r="G15" s="35">
        <v>508</v>
      </c>
    </row>
    <row r="16" spans="2:7" ht="12.75">
      <c r="B16" s="3">
        <f t="shared" si="1"/>
        <v>9</v>
      </c>
      <c r="C16" s="3" t="s">
        <v>173</v>
      </c>
      <c r="D16" s="25">
        <v>19</v>
      </c>
      <c r="E16" s="25">
        <v>23</v>
      </c>
      <c r="F16" s="25">
        <f t="shared" si="0"/>
        <v>42</v>
      </c>
      <c r="G16" s="35">
        <v>367</v>
      </c>
    </row>
    <row r="17" spans="2:7" ht="12.75">
      <c r="B17" s="3">
        <f t="shared" si="1"/>
        <v>10</v>
      </c>
      <c r="C17" s="3" t="s">
        <v>174</v>
      </c>
      <c r="D17" s="25">
        <v>26</v>
      </c>
      <c r="E17" s="25">
        <v>13</v>
      </c>
      <c r="F17" s="25">
        <f t="shared" si="0"/>
        <v>39</v>
      </c>
      <c r="G17" s="35">
        <v>188</v>
      </c>
    </row>
    <row r="18" spans="2:7" ht="12.75">
      <c r="B18" s="3">
        <f t="shared" si="1"/>
        <v>11</v>
      </c>
      <c r="C18" s="3" t="s">
        <v>9</v>
      </c>
      <c r="D18" s="25">
        <v>5</v>
      </c>
      <c r="E18" s="25">
        <v>32</v>
      </c>
      <c r="F18" s="25">
        <f t="shared" si="0"/>
        <v>37</v>
      </c>
      <c r="G18" s="35">
        <v>288</v>
      </c>
    </row>
    <row r="19" spans="2:7" ht="12.75">
      <c r="B19" s="3">
        <f t="shared" si="1"/>
        <v>12</v>
      </c>
      <c r="C19" s="3" t="s">
        <v>170</v>
      </c>
      <c r="D19" s="25">
        <v>17</v>
      </c>
      <c r="E19" s="25">
        <v>18</v>
      </c>
      <c r="F19" s="25">
        <f t="shared" si="0"/>
        <v>35</v>
      </c>
      <c r="G19" s="35">
        <v>293</v>
      </c>
    </row>
    <row r="20" spans="2:7" ht="12.75">
      <c r="B20" s="3">
        <f t="shared" si="1"/>
        <v>13</v>
      </c>
      <c r="C20" s="3" t="s">
        <v>11</v>
      </c>
      <c r="D20" s="25">
        <v>15</v>
      </c>
      <c r="E20" s="25">
        <v>18</v>
      </c>
      <c r="F20" s="25">
        <f t="shared" si="0"/>
        <v>33</v>
      </c>
      <c r="G20" s="35">
        <v>238</v>
      </c>
    </row>
    <row r="21" spans="2:7" ht="12.75">
      <c r="B21" s="3">
        <f t="shared" si="1"/>
        <v>14</v>
      </c>
      <c r="C21" s="3" t="s">
        <v>20</v>
      </c>
      <c r="D21" s="25">
        <v>8</v>
      </c>
      <c r="E21" s="25">
        <v>15</v>
      </c>
      <c r="F21" s="25">
        <f t="shared" si="0"/>
        <v>23</v>
      </c>
      <c r="G21" s="35">
        <v>190</v>
      </c>
    </row>
    <row r="22" spans="2:7" ht="12.75">
      <c r="B22" s="3">
        <f t="shared" si="1"/>
        <v>15</v>
      </c>
      <c r="C22" s="3" t="s">
        <v>16</v>
      </c>
      <c r="D22" s="25">
        <v>5</v>
      </c>
      <c r="E22" s="25">
        <v>13</v>
      </c>
      <c r="F22" s="25">
        <f t="shared" si="0"/>
        <v>18</v>
      </c>
      <c r="G22" s="35">
        <v>102</v>
      </c>
    </row>
    <row r="23" spans="2:7" ht="12.75">
      <c r="B23" s="3">
        <f t="shared" si="1"/>
        <v>16</v>
      </c>
      <c r="C23" s="3" t="s">
        <v>21</v>
      </c>
      <c r="D23" s="25">
        <v>4</v>
      </c>
      <c r="E23" s="25">
        <v>12</v>
      </c>
      <c r="F23" s="25">
        <f t="shared" si="0"/>
        <v>16</v>
      </c>
      <c r="G23" s="35">
        <v>129</v>
      </c>
    </row>
    <row r="24" spans="2:7" ht="12.75">
      <c r="B24" s="3">
        <f t="shared" si="1"/>
        <v>17</v>
      </c>
      <c r="C24" s="3" t="s">
        <v>28</v>
      </c>
      <c r="D24" s="25">
        <v>10</v>
      </c>
      <c r="E24" s="25">
        <v>2</v>
      </c>
      <c r="F24" s="25">
        <f t="shared" si="0"/>
        <v>12</v>
      </c>
      <c r="G24" s="35">
        <v>61</v>
      </c>
    </row>
    <row r="25" spans="2:7" ht="12.75">
      <c r="B25" s="3">
        <f t="shared" si="1"/>
        <v>18</v>
      </c>
      <c r="C25" s="3" t="s">
        <v>15</v>
      </c>
      <c r="D25" s="25">
        <v>1</v>
      </c>
      <c r="E25" s="25">
        <v>10</v>
      </c>
      <c r="F25" s="25">
        <f t="shared" si="0"/>
        <v>11</v>
      </c>
      <c r="G25" s="35">
        <v>99</v>
      </c>
    </row>
    <row r="26" spans="2:7" ht="12.75">
      <c r="B26" s="3">
        <f t="shared" si="1"/>
        <v>19</v>
      </c>
      <c r="C26" s="3" t="s">
        <v>181</v>
      </c>
      <c r="D26" s="25">
        <v>2</v>
      </c>
      <c r="E26" s="25">
        <v>6</v>
      </c>
      <c r="F26" s="25">
        <f t="shared" si="0"/>
        <v>8</v>
      </c>
      <c r="G26" s="35">
        <v>81</v>
      </c>
    </row>
    <row r="27" spans="2:7" ht="12.75">
      <c r="B27" s="3">
        <f t="shared" si="1"/>
        <v>20</v>
      </c>
      <c r="C27" s="3" t="s">
        <v>14</v>
      </c>
      <c r="D27" s="25">
        <v>1</v>
      </c>
      <c r="E27" s="25">
        <v>5</v>
      </c>
      <c r="F27" s="25">
        <f t="shared" si="0"/>
        <v>6</v>
      </c>
      <c r="G27" s="35">
        <v>66</v>
      </c>
    </row>
    <row r="28" spans="2:7" ht="12.75">
      <c r="B28" s="3">
        <f t="shared" si="1"/>
        <v>21</v>
      </c>
      <c r="C28" s="3" t="s">
        <v>27</v>
      </c>
      <c r="D28" s="25">
        <v>5</v>
      </c>
      <c r="E28" s="25">
        <v>0</v>
      </c>
      <c r="F28" s="25">
        <f t="shared" si="0"/>
        <v>5</v>
      </c>
      <c r="G28" s="35">
        <v>30</v>
      </c>
    </row>
    <row r="29" spans="2:7" ht="12.75">
      <c r="B29" s="3">
        <f t="shared" si="1"/>
        <v>22</v>
      </c>
      <c r="C29" s="3" t="s">
        <v>24</v>
      </c>
      <c r="D29" s="25">
        <v>1</v>
      </c>
      <c r="E29" s="25">
        <v>3</v>
      </c>
      <c r="F29" s="25">
        <f t="shared" si="0"/>
        <v>4</v>
      </c>
      <c r="G29" s="35">
        <v>28</v>
      </c>
    </row>
    <row r="30" spans="2:7" ht="12.75">
      <c r="B30" s="3">
        <f t="shared" si="1"/>
        <v>23</v>
      </c>
      <c r="C30" s="3" t="s">
        <v>17</v>
      </c>
      <c r="D30" s="25">
        <v>1</v>
      </c>
      <c r="E30" s="25">
        <v>1</v>
      </c>
      <c r="F30" s="25">
        <f t="shared" si="0"/>
        <v>2</v>
      </c>
      <c r="G30" s="35">
        <v>18</v>
      </c>
    </row>
    <row r="31" spans="2:7" ht="12.75">
      <c r="B31" s="3">
        <f t="shared" si="1"/>
        <v>24</v>
      </c>
      <c r="C31" s="3" t="s">
        <v>23</v>
      </c>
      <c r="D31" s="25">
        <v>0</v>
      </c>
      <c r="E31" s="25">
        <v>1</v>
      </c>
      <c r="F31" s="25">
        <f t="shared" si="0"/>
        <v>1</v>
      </c>
      <c r="G31" s="35">
        <v>12</v>
      </c>
    </row>
    <row r="32" spans="2:7" ht="12.75">
      <c r="B32" s="3">
        <f t="shared" si="1"/>
        <v>25</v>
      </c>
      <c r="C32" s="3" t="s">
        <v>175</v>
      </c>
      <c r="D32" s="25">
        <v>0</v>
      </c>
      <c r="E32" s="25">
        <v>0</v>
      </c>
      <c r="F32" s="25">
        <f t="shared" si="0"/>
        <v>0</v>
      </c>
      <c r="G32" s="35">
        <v>0</v>
      </c>
    </row>
    <row r="33" spans="2:7" ht="12.75">
      <c r="B33" s="3"/>
      <c r="C33" s="5" t="s">
        <v>29</v>
      </c>
      <c r="D33" s="4">
        <f>SUM(D8:D32)</f>
        <v>1003</v>
      </c>
      <c r="E33" s="34">
        <f>SUM(E8:E32)</f>
        <v>1436</v>
      </c>
      <c r="F33" s="34">
        <f>D33+E33</f>
        <v>2439</v>
      </c>
      <c r="G33" s="34">
        <f>SUM(G8:G32)</f>
        <v>18103</v>
      </c>
    </row>
    <row r="35" ht="12.75">
      <c r="B35" t="s">
        <v>188</v>
      </c>
    </row>
    <row r="52" spans="1:7" ht="12.75" customHeight="1">
      <c r="A52" s="24"/>
      <c r="G52" s="2"/>
    </row>
    <row r="53" ht="12.75">
      <c r="G53" s="2"/>
    </row>
    <row r="54" spans="2:5" ht="12.75">
      <c r="B54" s="2" t="s">
        <v>169</v>
      </c>
      <c r="C54" s="2"/>
      <c r="D54" s="2"/>
      <c r="E54" s="2"/>
    </row>
    <row r="55" spans="2:7" ht="12.75">
      <c r="B55" s="2" t="s">
        <v>168</v>
      </c>
      <c r="C55" s="2"/>
      <c r="D55" s="2"/>
      <c r="E55" s="2"/>
      <c r="G55" s="2"/>
    </row>
    <row r="56" ht="12.75">
      <c r="G56" s="2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&amp;R4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54"/>
    </sheetView>
  </sheetViews>
  <sheetFormatPr defaultColWidth="11.421875" defaultRowHeight="12.75"/>
  <cols>
    <col min="1" max="1" width="4.00390625" style="0" customWidth="1"/>
    <col min="2" max="2" width="15.421875" style="0" customWidth="1"/>
  </cols>
  <sheetData>
    <row r="1" spans="1:7" ht="36.75" customHeight="1" thickBot="1" thickTop="1">
      <c r="A1" s="49" t="s">
        <v>190</v>
      </c>
      <c r="B1" s="55"/>
      <c r="C1" s="55"/>
      <c r="D1" s="55"/>
      <c r="E1" s="55"/>
      <c r="F1" s="55"/>
      <c r="G1" s="56"/>
    </row>
    <row r="2" ht="13.5" thickTop="1"/>
    <row r="3" ht="12.75">
      <c r="A3" t="s">
        <v>191</v>
      </c>
    </row>
    <row r="5" spans="2:6" ht="12.75">
      <c r="B5" s="7" t="s">
        <v>30</v>
      </c>
      <c r="C5" s="7" t="s">
        <v>2</v>
      </c>
      <c r="D5" s="7" t="s">
        <v>5</v>
      </c>
      <c r="E5" s="7" t="s">
        <v>1</v>
      </c>
      <c r="F5" s="42" t="s">
        <v>85</v>
      </c>
    </row>
    <row r="6" spans="2:6" ht="12.75">
      <c r="B6" s="10" t="s">
        <v>31</v>
      </c>
      <c r="C6" s="36">
        <f aca="true" t="shared" si="0" ref="C6:C12">D6+E6</f>
        <v>429</v>
      </c>
      <c r="D6" s="36">
        <f>24+150</f>
        <v>174</v>
      </c>
      <c r="E6" s="36">
        <f>48+207</f>
        <v>255</v>
      </c>
      <c r="F6" s="26">
        <f>C6/C12</f>
        <v>0.17589175891758918</v>
      </c>
    </row>
    <row r="7" spans="2:6" ht="12.75">
      <c r="B7" s="10" t="s">
        <v>32</v>
      </c>
      <c r="C7" s="36">
        <f t="shared" si="0"/>
        <v>1121</v>
      </c>
      <c r="D7" s="36">
        <f>120+321</f>
        <v>441</v>
      </c>
      <c r="E7" s="36">
        <f>215+465</f>
        <v>680</v>
      </c>
      <c r="F7" s="26">
        <f>C7/C12</f>
        <v>0.45961459614596145</v>
      </c>
    </row>
    <row r="8" spans="2:6" ht="12.75">
      <c r="B8" s="10" t="s">
        <v>33</v>
      </c>
      <c r="C8" s="36">
        <f t="shared" si="0"/>
        <v>625</v>
      </c>
      <c r="D8" s="36">
        <f>44+219</f>
        <v>263</v>
      </c>
      <c r="E8" s="36">
        <f>70+292</f>
        <v>362</v>
      </c>
      <c r="F8" s="26">
        <f>C8/C12</f>
        <v>0.2562525625256253</v>
      </c>
    </row>
    <row r="9" spans="2:6" ht="12.75">
      <c r="B9" s="10" t="s">
        <v>34</v>
      </c>
      <c r="C9" s="36">
        <f t="shared" si="0"/>
        <v>129</v>
      </c>
      <c r="D9" s="36">
        <v>59</v>
      </c>
      <c r="E9" s="36">
        <v>70</v>
      </c>
      <c r="F9" s="26">
        <f>C9/C12</f>
        <v>0.05289052890528905</v>
      </c>
    </row>
    <row r="10" spans="2:6" ht="12.75">
      <c r="B10" s="10" t="s">
        <v>35</v>
      </c>
      <c r="C10" s="36">
        <f t="shared" si="0"/>
        <v>83</v>
      </c>
      <c r="D10" s="36">
        <v>39</v>
      </c>
      <c r="E10" s="36">
        <v>44</v>
      </c>
      <c r="F10" s="26">
        <f>C10/C12</f>
        <v>0.03403034030340303</v>
      </c>
    </row>
    <row r="11" spans="2:6" ht="12.75">
      <c r="B11" s="10" t="s">
        <v>36</v>
      </c>
      <c r="C11" s="36">
        <f t="shared" si="0"/>
        <v>52</v>
      </c>
      <c r="D11" s="36">
        <v>27</v>
      </c>
      <c r="E11" s="36">
        <v>25</v>
      </c>
      <c r="F11" s="26">
        <f>C11/C12</f>
        <v>0.02132021320213202</v>
      </c>
    </row>
    <row r="12" spans="2:6" ht="12.75">
      <c r="B12" s="9" t="s">
        <v>29</v>
      </c>
      <c r="C12" s="37">
        <f t="shared" si="0"/>
        <v>2439</v>
      </c>
      <c r="D12" s="37">
        <f>SUM(D6:D11)</f>
        <v>1003</v>
      </c>
      <c r="E12" s="37">
        <f>SUM(E6:E11)</f>
        <v>1436</v>
      </c>
      <c r="F12" s="26">
        <f>SUM(F6:F11)</f>
        <v>1</v>
      </c>
    </row>
    <row r="13" ht="12.75">
      <c r="C13" s="38"/>
    </row>
    <row r="14" ht="12.75">
      <c r="A14" t="s">
        <v>192</v>
      </c>
    </row>
    <row r="35" spans="1:3" ht="12.75">
      <c r="A35" s="7" t="s">
        <v>30</v>
      </c>
      <c r="B35" s="7" t="s">
        <v>2</v>
      </c>
      <c r="C35" s="3" t="s">
        <v>85</v>
      </c>
    </row>
    <row r="36" spans="1:3" ht="12.75">
      <c r="A36" s="10" t="s">
        <v>31</v>
      </c>
      <c r="B36" s="36">
        <v>429</v>
      </c>
      <c r="C36" s="46">
        <f>B36/B42</f>
        <v>0.17589175891758918</v>
      </c>
    </row>
    <row r="37" spans="1:3" ht="12.75">
      <c r="A37" s="10" t="s">
        <v>32</v>
      </c>
      <c r="B37" s="36">
        <v>1121</v>
      </c>
      <c r="C37" s="46">
        <f>B37/B42</f>
        <v>0.45961459614596145</v>
      </c>
    </row>
    <row r="38" spans="1:3" ht="12.75">
      <c r="A38" s="10" t="s">
        <v>33</v>
      </c>
      <c r="B38" s="36">
        <v>625</v>
      </c>
      <c r="C38" s="46">
        <f>B38/B42</f>
        <v>0.2562525625256253</v>
      </c>
    </row>
    <row r="39" spans="1:3" ht="12.75">
      <c r="A39" s="10" t="s">
        <v>34</v>
      </c>
      <c r="B39" s="36">
        <v>129</v>
      </c>
      <c r="C39" s="46">
        <f>B39/B42</f>
        <v>0.05289052890528905</v>
      </c>
    </row>
    <row r="40" spans="1:3" ht="12.75">
      <c r="A40" s="10" t="s">
        <v>35</v>
      </c>
      <c r="B40" s="36">
        <v>83</v>
      </c>
      <c r="C40" s="46">
        <f>B40/B42</f>
        <v>0.03403034030340303</v>
      </c>
    </row>
    <row r="41" spans="1:3" ht="12.75">
      <c r="A41" s="10" t="s">
        <v>36</v>
      </c>
      <c r="B41" s="36">
        <v>52</v>
      </c>
      <c r="C41" s="46">
        <f>B41/B42</f>
        <v>0.02132021320213202</v>
      </c>
    </row>
    <row r="42" spans="1:3" ht="12.75">
      <c r="A42" s="9" t="s">
        <v>29</v>
      </c>
      <c r="B42" s="37">
        <f>SUM(B36:B41)</f>
        <v>2439</v>
      </c>
      <c r="C42" s="46">
        <f>SUM(C36:C41)</f>
        <v>1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5">
      <selection activeCell="A1" sqref="A1:F35"/>
    </sheetView>
  </sheetViews>
  <sheetFormatPr defaultColWidth="11.421875" defaultRowHeight="12.75"/>
  <cols>
    <col min="1" max="1" width="4.00390625" style="0" customWidth="1"/>
    <col min="2" max="2" width="29.140625" style="0" customWidth="1"/>
    <col min="3" max="4" width="11.421875" style="21" customWidth="1"/>
    <col min="5" max="5" width="14.00390625" style="21" customWidth="1"/>
    <col min="6" max="6" width="11.421875" style="21" customWidth="1"/>
  </cols>
  <sheetData>
    <row r="1" spans="1:6" ht="27" customHeight="1" thickBot="1" thickTop="1">
      <c r="A1" s="57" t="s">
        <v>193</v>
      </c>
      <c r="B1" s="53"/>
      <c r="C1" s="53"/>
      <c r="D1" s="53"/>
      <c r="E1" s="53"/>
      <c r="F1" s="54"/>
    </row>
    <row r="2" ht="13.5" thickTop="1"/>
    <row r="4" spans="1:6" ht="38.25">
      <c r="A4" s="7" t="s">
        <v>3</v>
      </c>
      <c r="B4" s="7" t="s">
        <v>4</v>
      </c>
      <c r="C4" s="7" t="s">
        <v>37</v>
      </c>
      <c r="D4" s="7" t="s">
        <v>38</v>
      </c>
      <c r="E4" s="7" t="s">
        <v>39</v>
      </c>
      <c r="F4" s="18" t="s">
        <v>194</v>
      </c>
    </row>
    <row r="5" spans="1:6" ht="12.75">
      <c r="A5" s="3">
        <v>1</v>
      </c>
      <c r="B5" s="3" t="s">
        <v>8</v>
      </c>
      <c r="C5" s="25">
        <v>23</v>
      </c>
      <c r="D5" s="25">
        <v>46</v>
      </c>
      <c r="E5" s="25">
        <v>30</v>
      </c>
      <c r="F5" s="25">
        <v>31</v>
      </c>
    </row>
    <row r="6" spans="1:6" ht="12.75">
      <c r="A6" s="3">
        <f>A5+1</f>
        <v>2</v>
      </c>
      <c r="B6" s="3" t="s">
        <v>40</v>
      </c>
      <c r="C6" s="25">
        <v>27</v>
      </c>
      <c r="D6" s="25">
        <v>62</v>
      </c>
      <c r="E6" s="25">
        <v>33</v>
      </c>
      <c r="F6" s="25">
        <v>33</v>
      </c>
    </row>
    <row r="7" spans="1:6" ht="12.75">
      <c r="A7" s="3">
        <f aca="true" t="shared" si="0" ref="A7:A29">A6+1</f>
        <v>3</v>
      </c>
      <c r="B7" s="3" t="s">
        <v>10</v>
      </c>
      <c r="C7" s="25">
        <v>25</v>
      </c>
      <c r="D7" s="25">
        <v>59</v>
      </c>
      <c r="E7" s="25">
        <v>39</v>
      </c>
      <c r="F7" s="25">
        <v>38</v>
      </c>
    </row>
    <row r="8" spans="1:6" ht="12.75">
      <c r="A8" s="3">
        <f t="shared" si="0"/>
        <v>4</v>
      </c>
      <c r="B8" s="3" t="s">
        <v>28</v>
      </c>
      <c r="C8" s="25">
        <v>26</v>
      </c>
      <c r="D8" s="25">
        <v>48</v>
      </c>
      <c r="E8" s="25">
        <v>35</v>
      </c>
      <c r="F8" s="25">
        <v>34</v>
      </c>
    </row>
    <row r="9" spans="1:6" ht="12.75">
      <c r="A9" s="3">
        <f t="shared" si="0"/>
        <v>5</v>
      </c>
      <c r="B9" s="3" t="s">
        <v>11</v>
      </c>
      <c r="C9" s="25">
        <v>22</v>
      </c>
      <c r="D9" s="25">
        <v>56</v>
      </c>
      <c r="E9" s="25">
        <v>29</v>
      </c>
      <c r="F9" s="25">
        <v>30</v>
      </c>
    </row>
    <row r="10" spans="1:6" ht="12.75">
      <c r="A10" s="3">
        <f t="shared" si="0"/>
        <v>6</v>
      </c>
      <c r="B10" s="3" t="s">
        <v>12</v>
      </c>
      <c r="C10" s="25">
        <v>21</v>
      </c>
      <c r="D10" s="25">
        <v>75</v>
      </c>
      <c r="E10" s="25">
        <v>32</v>
      </c>
      <c r="F10" s="25">
        <v>32</v>
      </c>
    </row>
    <row r="11" spans="1:6" ht="12.75">
      <c r="A11" s="3">
        <f t="shared" si="0"/>
        <v>7</v>
      </c>
      <c r="B11" s="3" t="s">
        <v>13</v>
      </c>
      <c r="C11" s="25">
        <v>23</v>
      </c>
      <c r="D11" s="25">
        <v>65</v>
      </c>
      <c r="E11" s="25">
        <v>39</v>
      </c>
      <c r="F11" s="25">
        <v>37</v>
      </c>
    </row>
    <row r="12" spans="1:6" ht="12.75">
      <c r="A12" s="3">
        <f t="shared" si="0"/>
        <v>8</v>
      </c>
      <c r="B12" s="3" t="s">
        <v>14</v>
      </c>
      <c r="C12" s="25">
        <v>29</v>
      </c>
      <c r="D12" s="25">
        <v>55</v>
      </c>
      <c r="E12" s="25">
        <v>38</v>
      </c>
      <c r="F12" s="25">
        <v>40</v>
      </c>
    </row>
    <row r="13" spans="1:6" ht="12.75">
      <c r="A13" s="3">
        <f t="shared" si="0"/>
        <v>9</v>
      </c>
      <c r="B13" s="3" t="s">
        <v>15</v>
      </c>
      <c r="C13" s="25">
        <v>27</v>
      </c>
      <c r="D13" s="25">
        <v>49</v>
      </c>
      <c r="E13" s="25">
        <v>35</v>
      </c>
      <c r="F13" s="25">
        <v>33</v>
      </c>
    </row>
    <row r="14" spans="1:6" ht="12.75">
      <c r="A14" s="3">
        <f t="shared" si="0"/>
        <v>10</v>
      </c>
      <c r="B14" s="3" t="s">
        <v>16</v>
      </c>
      <c r="C14" s="25">
        <v>25</v>
      </c>
      <c r="D14" s="25">
        <v>44</v>
      </c>
      <c r="E14" s="25">
        <v>32</v>
      </c>
      <c r="F14" s="25">
        <v>33</v>
      </c>
    </row>
    <row r="15" spans="1:6" ht="12.75">
      <c r="A15" s="3">
        <f t="shared" si="0"/>
        <v>11</v>
      </c>
      <c r="B15" s="3" t="s">
        <v>17</v>
      </c>
      <c r="C15" s="25">
        <v>27</v>
      </c>
      <c r="D15" s="25">
        <v>43</v>
      </c>
      <c r="E15" s="25">
        <v>35</v>
      </c>
      <c r="F15" s="25">
        <v>26</v>
      </c>
    </row>
    <row r="16" spans="1:6" ht="12.75">
      <c r="A16" s="3">
        <f t="shared" si="0"/>
        <v>12</v>
      </c>
      <c r="B16" s="3" t="s">
        <v>18</v>
      </c>
      <c r="C16" s="25">
        <v>21</v>
      </c>
      <c r="D16" s="25">
        <v>67</v>
      </c>
      <c r="E16" s="25">
        <v>31</v>
      </c>
      <c r="F16" s="25">
        <v>31</v>
      </c>
    </row>
    <row r="17" spans="1:6" ht="12.75">
      <c r="A17" s="3">
        <f t="shared" si="0"/>
        <v>13</v>
      </c>
      <c r="B17" s="3" t="s">
        <v>174</v>
      </c>
      <c r="C17" s="25">
        <v>22</v>
      </c>
      <c r="D17" s="25">
        <v>53</v>
      </c>
      <c r="E17" s="25">
        <v>29</v>
      </c>
      <c r="F17" s="25">
        <v>28</v>
      </c>
    </row>
    <row r="18" spans="1:6" ht="12.75">
      <c r="A18" s="3">
        <f t="shared" si="0"/>
        <v>14</v>
      </c>
      <c r="B18" s="3" t="s">
        <v>187</v>
      </c>
      <c r="C18" s="25">
        <v>22</v>
      </c>
      <c r="D18" s="25">
        <v>39</v>
      </c>
      <c r="E18" s="25">
        <v>28</v>
      </c>
      <c r="F18" s="25">
        <v>28</v>
      </c>
    </row>
    <row r="19" spans="1:6" ht="12.75">
      <c r="A19" s="3">
        <f t="shared" si="0"/>
        <v>15</v>
      </c>
      <c r="B19" s="3" t="s">
        <v>19</v>
      </c>
      <c r="C19" s="25">
        <v>20</v>
      </c>
      <c r="D19" s="25">
        <v>68</v>
      </c>
      <c r="E19" s="25">
        <v>29</v>
      </c>
      <c r="F19" s="25">
        <v>29</v>
      </c>
    </row>
    <row r="20" spans="1:6" ht="12.75">
      <c r="A20" s="3">
        <f t="shared" si="0"/>
        <v>16</v>
      </c>
      <c r="B20" s="3" t="s">
        <v>20</v>
      </c>
      <c r="C20" s="25">
        <v>25</v>
      </c>
      <c r="D20" s="25">
        <v>40</v>
      </c>
      <c r="E20" s="25">
        <v>30</v>
      </c>
      <c r="F20" s="25">
        <v>30</v>
      </c>
    </row>
    <row r="21" spans="1:6" ht="12.75">
      <c r="A21" s="3">
        <f t="shared" si="0"/>
        <v>17</v>
      </c>
      <c r="B21" s="3" t="s">
        <v>21</v>
      </c>
      <c r="C21" s="25">
        <v>24</v>
      </c>
      <c r="D21" s="25">
        <v>52</v>
      </c>
      <c r="E21" s="25">
        <v>32</v>
      </c>
      <c r="F21" s="25">
        <v>31</v>
      </c>
    </row>
    <row r="22" spans="1:6" ht="12.75">
      <c r="A22" s="3">
        <f t="shared" si="0"/>
        <v>18</v>
      </c>
      <c r="B22" s="3" t="s">
        <v>22</v>
      </c>
      <c r="C22" s="25">
        <v>24</v>
      </c>
      <c r="D22" s="25">
        <v>57</v>
      </c>
      <c r="E22" s="25">
        <v>35</v>
      </c>
      <c r="F22" s="25">
        <v>35</v>
      </c>
    </row>
    <row r="23" spans="1:6" ht="12.75">
      <c r="A23" s="3">
        <f t="shared" si="0"/>
        <v>19</v>
      </c>
      <c r="B23" s="3" t="s">
        <v>170</v>
      </c>
      <c r="C23" s="25">
        <v>24</v>
      </c>
      <c r="D23" s="25">
        <v>37</v>
      </c>
      <c r="E23" s="25">
        <v>28</v>
      </c>
      <c r="F23" s="25">
        <v>28</v>
      </c>
    </row>
    <row r="24" spans="1:6" ht="12.75">
      <c r="A24" s="3">
        <f t="shared" si="0"/>
        <v>20</v>
      </c>
      <c r="B24" s="3" t="s">
        <v>41</v>
      </c>
      <c r="C24" s="59" t="s">
        <v>197</v>
      </c>
      <c r="D24" s="61"/>
      <c r="E24" s="25">
        <v>36</v>
      </c>
      <c r="F24" s="25">
        <v>34</v>
      </c>
    </row>
    <row r="25" spans="1:6" ht="12.75">
      <c r="A25" s="3">
        <f t="shared" si="0"/>
        <v>21</v>
      </c>
      <c r="B25" s="3" t="s">
        <v>181</v>
      </c>
      <c r="C25" s="25">
        <v>27</v>
      </c>
      <c r="D25" s="25">
        <v>53</v>
      </c>
      <c r="E25" s="25">
        <v>35</v>
      </c>
      <c r="F25" s="25">
        <v>34</v>
      </c>
    </row>
    <row r="26" spans="1:6" ht="12.75">
      <c r="A26" s="3">
        <f t="shared" si="0"/>
        <v>22</v>
      </c>
      <c r="B26" s="3" t="s">
        <v>24</v>
      </c>
      <c r="C26" s="25">
        <v>29</v>
      </c>
      <c r="D26" s="25">
        <v>43</v>
      </c>
      <c r="E26" s="25">
        <v>35</v>
      </c>
      <c r="F26" s="25">
        <v>32</v>
      </c>
    </row>
    <row r="27" spans="1:6" ht="12.75">
      <c r="A27" s="3">
        <f t="shared" si="0"/>
        <v>23</v>
      </c>
      <c r="B27" s="3" t="s">
        <v>25</v>
      </c>
      <c r="C27" s="25">
        <v>21</v>
      </c>
      <c r="D27" s="25">
        <v>71</v>
      </c>
      <c r="E27" s="25">
        <v>33</v>
      </c>
      <c r="F27" s="25">
        <v>34</v>
      </c>
    </row>
    <row r="28" spans="1:6" ht="12.75">
      <c r="A28" s="3">
        <f t="shared" si="0"/>
        <v>24</v>
      </c>
      <c r="B28" s="3" t="s">
        <v>26</v>
      </c>
      <c r="C28" s="59" t="s">
        <v>196</v>
      </c>
      <c r="D28" s="60"/>
      <c r="E28" s="61"/>
      <c r="F28" s="25">
        <v>29</v>
      </c>
    </row>
    <row r="29" spans="1:6" ht="12.75">
      <c r="A29" s="3">
        <f t="shared" si="0"/>
        <v>25</v>
      </c>
      <c r="B29" s="3" t="s">
        <v>27</v>
      </c>
      <c r="C29" s="25">
        <v>30</v>
      </c>
      <c r="D29" s="25">
        <v>58</v>
      </c>
      <c r="E29" s="25">
        <v>47</v>
      </c>
      <c r="F29" s="25">
        <v>35</v>
      </c>
    </row>
    <row r="32" spans="1:8" ht="12.75">
      <c r="A32" s="2" t="s">
        <v>42</v>
      </c>
      <c r="B32" s="2"/>
      <c r="G32" s="2"/>
      <c r="H32" s="2"/>
    </row>
    <row r="33" ht="12.75">
      <c r="A33" t="s">
        <v>151</v>
      </c>
    </row>
    <row r="35" spans="1:4" ht="12.75">
      <c r="A35" s="58" t="s">
        <v>195</v>
      </c>
      <c r="B35" s="58"/>
      <c r="C35" s="58"/>
      <c r="D35" s="58"/>
    </row>
  </sheetData>
  <mergeCells count="4">
    <mergeCell ref="A1:F1"/>
    <mergeCell ref="A35:D35"/>
    <mergeCell ref="C28:E28"/>
    <mergeCell ref="C24:D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:G60"/>
    </sheetView>
  </sheetViews>
  <sheetFormatPr defaultColWidth="11.421875" defaultRowHeight="12.75"/>
  <cols>
    <col min="1" max="1" width="3.8515625" style="0" customWidth="1"/>
    <col min="2" max="2" width="21.421875" style="0" customWidth="1"/>
    <col min="5" max="5" width="3.8515625" style="0" customWidth="1"/>
    <col min="6" max="6" width="21.421875" style="0" customWidth="1"/>
  </cols>
  <sheetData>
    <row r="1" spans="1:7" ht="28.5" customHeight="1" thickBot="1" thickTop="1">
      <c r="A1" s="57" t="s">
        <v>199</v>
      </c>
      <c r="B1" s="55"/>
      <c r="C1" s="55"/>
      <c r="D1" s="55"/>
      <c r="E1" s="55"/>
      <c r="F1" s="55"/>
      <c r="G1" s="62"/>
    </row>
    <row r="2" spans="1:7" ht="12" customHeight="1" thickTop="1">
      <c r="A2" s="39"/>
      <c r="B2" s="40"/>
      <c r="C2" s="40"/>
      <c r="D2" s="40"/>
      <c r="E2" s="40"/>
      <c r="F2" s="40"/>
      <c r="G2" s="41"/>
    </row>
    <row r="3" ht="12.75">
      <c r="A3" s="22" t="s">
        <v>201</v>
      </c>
    </row>
    <row r="5" spans="1:7" ht="12.75">
      <c r="A5" s="4" t="s">
        <v>3</v>
      </c>
      <c r="B5" s="4" t="s">
        <v>86</v>
      </c>
      <c r="C5" s="4" t="s">
        <v>87</v>
      </c>
      <c r="D5" s="23"/>
      <c r="E5" s="4" t="s">
        <v>3</v>
      </c>
      <c r="F5" s="4" t="s">
        <v>86</v>
      </c>
      <c r="G5" s="4" t="s">
        <v>87</v>
      </c>
    </row>
    <row r="6" spans="1:7" ht="12.75">
      <c r="A6" s="30">
        <v>1</v>
      </c>
      <c r="B6" s="31" t="s">
        <v>64</v>
      </c>
      <c r="C6" s="32">
        <v>242</v>
      </c>
      <c r="D6" s="23"/>
      <c r="E6" s="30">
        <v>53</v>
      </c>
      <c r="F6" s="31" t="s">
        <v>58</v>
      </c>
      <c r="G6" s="32">
        <v>11</v>
      </c>
    </row>
    <row r="7" spans="1:7" ht="12.75">
      <c r="A7" s="30">
        <f>A6+1</f>
        <v>2</v>
      </c>
      <c r="B7" s="31" t="s">
        <v>92</v>
      </c>
      <c r="C7" s="32">
        <v>113</v>
      </c>
      <c r="D7" s="23"/>
      <c r="E7" s="30">
        <f aca="true" t="shared" si="0" ref="E7:E19">E6+1</f>
        <v>54</v>
      </c>
      <c r="F7" s="31" t="s">
        <v>102</v>
      </c>
      <c r="G7" s="32">
        <v>11</v>
      </c>
    </row>
    <row r="8" spans="1:7" ht="12.75">
      <c r="A8" s="30">
        <f aca="true" t="shared" si="1" ref="A8:A56">A7+1</f>
        <v>3</v>
      </c>
      <c r="B8" s="31" t="s">
        <v>104</v>
      </c>
      <c r="C8" s="32">
        <v>108</v>
      </c>
      <c r="D8" s="23"/>
      <c r="E8" s="30">
        <f t="shared" si="0"/>
        <v>55</v>
      </c>
      <c r="F8" s="31" t="s">
        <v>67</v>
      </c>
      <c r="G8" s="32">
        <v>11</v>
      </c>
    </row>
    <row r="9" spans="1:7" ht="12.75">
      <c r="A9" s="30">
        <f t="shared" si="1"/>
        <v>4</v>
      </c>
      <c r="B9" s="31" t="s">
        <v>48</v>
      </c>
      <c r="C9" s="32">
        <v>106</v>
      </c>
      <c r="D9" s="23"/>
      <c r="E9" s="30">
        <f t="shared" si="0"/>
        <v>56</v>
      </c>
      <c r="F9" s="31" t="s">
        <v>81</v>
      </c>
      <c r="G9" s="32">
        <v>10</v>
      </c>
    </row>
    <row r="10" spans="1:7" ht="12.75">
      <c r="A10" s="30">
        <f t="shared" si="1"/>
        <v>5</v>
      </c>
      <c r="B10" s="31" t="s">
        <v>50</v>
      </c>
      <c r="C10" s="32">
        <v>101</v>
      </c>
      <c r="D10" s="23"/>
      <c r="E10" s="30">
        <f t="shared" si="0"/>
        <v>57</v>
      </c>
      <c r="F10" s="31" t="s">
        <v>113</v>
      </c>
      <c r="G10" s="32">
        <v>9</v>
      </c>
    </row>
    <row r="11" spans="1:7" ht="12.75">
      <c r="A11" s="30">
        <f t="shared" si="1"/>
        <v>6</v>
      </c>
      <c r="B11" s="31" t="s">
        <v>79</v>
      </c>
      <c r="C11" s="32">
        <v>93</v>
      </c>
      <c r="D11" s="23"/>
      <c r="E11" s="30">
        <f t="shared" si="0"/>
        <v>58</v>
      </c>
      <c r="F11" s="31" t="s">
        <v>101</v>
      </c>
      <c r="G11" s="32">
        <v>8</v>
      </c>
    </row>
    <row r="12" spans="1:7" ht="12.75">
      <c r="A12" s="30">
        <f t="shared" si="1"/>
        <v>7</v>
      </c>
      <c r="B12" s="31" t="s">
        <v>74</v>
      </c>
      <c r="C12" s="32">
        <v>92</v>
      </c>
      <c r="D12" s="23"/>
      <c r="E12" s="30">
        <f t="shared" si="0"/>
        <v>59</v>
      </c>
      <c r="F12" s="31" t="s">
        <v>57</v>
      </c>
      <c r="G12" s="32">
        <v>7</v>
      </c>
    </row>
    <row r="13" spans="1:7" ht="12.75">
      <c r="A13" s="30">
        <f t="shared" si="1"/>
        <v>8</v>
      </c>
      <c r="B13" s="31" t="s">
        <v>65</v>
      </c>
      <c r="C13" s="32">
        <v>85</v>
      </c>
      <c r="D13" s="23"/>
      <c r="E13" s="30">
        <f t="shared" si="0"/>
        <v>60</v>
      </c>
      <c r="F13" s="31" t="s">
        <v>116</v>
      </c>
      <c r="G13" s="32">
        <v>7</v>
      </c>
    </row>
    <row r="14" spans="1:7" ht="12.75">
      <c r="A14" s="30">
        <f t="shared" si="1"/>
        <v>9</v>
      </c>
      <c r="B14" s="31" t="s">
        <v>72</v>
      </c>
      <c r="C14" s="32">
        <v>71</v>
      </c>
      <c r="D14" s="23"/>
      <c r="E14" s="30">
        <f t="shared" si="0"/>
        <v>61</v>
      </c>
      <c r="F14" s="31" t="s">
        <v>45</v>
      </c>
      <c r="G14" s="32">
        <v>6</v>
      </c>
    </row>
    <row r="15" spans="1:7" ht="12.75">
      <c r="A15" s="30">
        <f t="shared" si="1"/>
        <v>10</v>
      </c>
      <c r="B15" s="31" t="s">
        <v>198</v>
      </c>
      <c r="C15" s="32">
        <v>63</v>
      </c>
      <c r="D15" s="23"/>
      <c r="E15" s="30">
        <f t="shared" si="0"/>
        <v>62</v>
      </c>
      <c r="F15" s="31" t="s">
        <v>90</v>
      </c>
      <c r="G15" s="32">
        <v>6</v>
      </c>
    </row>
    <row r="16" spans="1:7" ht="12.75">
      <c r="A16" s="30">
        <f t="shared" si="1"/>
        <v>11</v>
      </c>
      <c r="B16" s="31" t="s">
        <v>125</v>
      </c>
      <c r="C16" s="32">
        <v>60</v>
      </c>
      <c r="D16" s="23"/>
      <c r="E16" s="30">
        <f t="shared" si="0"/>
        <v>63</v>
      </c>
      <c r="F16" s="31" t="s">
        <v>94</v>
      </c>
      <c r="G16" s="32">
        <v>6</v>
      </c>
    </row>
    <row r="17" spans="1:7" ht="12.75">
      <c r="A17" s="30">
        <f t="shared" si="1"/>
        <v>12</v>
      </c>
      <c r="B17" s="31" t="s">
        <v>82</v>
      </c>
      <c r="C17" s="32">
        <v>54</v>
      </c>
      <c r="D17" s="23"/>
      <c r="E17" s="30">
        <f t="shared" si="0"/>
        <v>64</v>
      </c>
      <c r="F17" s="31" t="s">
        <v>99</v>
      </c>
      <c r="G17" s="32">
        <v>6</v>
      </c>
    </row>
    <row r="18" spans="1:7" ht="12.75">
      <c r="A18" s="30">
        <f t="shared" si="1"/>
        <v>13</v>
      </c>
      <c r="B18" s="31" t="s">
        <v>83</v>
      </c>
      <c r="C18" s="32">
        <v>53</v>
      </c>
      <c r="D18" s="23"/>
      <c r="E18" s="30">
        <f t="shared" si="0"/>
        <v>65</v>
      </c>
      <c r="F18" s="31" t="s">
        <v>105</v>
      </c>
      <c r="G18" s="32">
        <v>6</v>
      </c>
    </row>
    <row r="19" spans="1:7" ht="12.75">
      <c r="A19" s="30">
        <f t="shared" si="1"/>
        <v>14</v>
      </c>
      <c r="B19" s="31" t="s">
        <v>66</v>
      </c>
      <c r="C19" s="32">
        <v>52</v>
      </c>
      <c r="D19" s="23"/>
      <c r="E19" s="30">
        <f t="shared" si="0"/>
        <v>66</v>
      </c>
      <c r="F19" s="31" t="s">
        <v>60</v>
      </c>
      <c r="G19" s="32">
        <v>6</v>
      </c>
    </row>
    <row r="20" spans="1:7" ht="12.75">
      <c r="A20" s="30">
        <f t="shared" si="1"/>
        <v>15</v>
      </c>
      <c r="B20" s="31" t="s">
        <v>56</v>
      </c>
      <c r="C20" s="32">
        <v>51</v>
      </c>
      <c r="D20" s="23"/>
      <c r="E20" s="30">
        <f aca="true" t="shared" si="2" ref="E20:E54">E19+1</f>
        <v>67</v>
      </c>
      <c r="F20" s="31" t="s">
        <v>71</v>
      </c>
      <c r="G20" s="32">
        <v>6</v>
      </c>
    </row>
    <row r="21" spans="1:7" ht="12.75">
      <c r="A21" s="30">
        <f t="shared" si="1"/>
        <v>16</v>
      </c>
      <c r="B21" s="31" t="s">
        <v>47</v>
      </c>
      <c r="C21" s="32">
        <v>47</v>
      </c>
      <c r="D21" s="23"/>
      <c r="E21" s="30">
        <f t="shared" si="2"/>
        <v>68</v>
      </c>
      <c r="F21" s="31" t="s">
        <v>73</v>
      </c>
      <c r="G21" s="32">
        <v>6</v>
      </c>
    </row>
    <row r="22" spans="1:7" ht="12.75">
      <c r="A22" s="30">
        <f t="shared" si="1"/>
        <v>17</v>
      </c>
      <c r="B22" s="31" t="s">
        <v>277</v>
      </c>
      <c r="C22" s="32">
        <v>47</v>
      </c>
      <c r="D22" s="23"/>
      <c r="E22" s="30">
        <f t="shared" si="2"/>
        <v>69</v>
      </c>
      <c r="F22" s="31" t="s">
        <v>78</v>
      </c>
      <c r="G22" s="32">
        <v>6</v>
      </c>
    </row>
    <row r="23" spans="1:7" ht="12.75">
      <c r="A23" s="30">
        <f t="shared" si="1"/>
        <v>18</v>
      </c>
      <c r="B23" s="31" t="s">
        <v>103</v>
      </c>
      <c r="C23" s="32">
        <v>45</v>
      </c>
      <c r="D23" s="23"/>
      <c r="E23" s="30">
        <f t="shared" si="2"/>
        <v>70</v>
      </c>
      <c r="F23" s="31" t="s">
        <v>273</v>
      </c>
      <c r="G23" s="32">
        <v>6</v>
      </c>
    </row>
    <row r="24" spans="1:7" ht="12.75">
      <c r="A24" s="30">
        <f t="shared" si="1"/>
        <v>19</v>
      </c>
      <c r="B24" s="31" t="s">
        <v>69</v>
      </c>
      <c r="C24" s="32">
        <v>42</v>
      </c>
      <c r="D24" s="23"/>
      <c r="E24" s="30">
        <f t="shared" si="2"/>
        <v>71</v>
      </c>
      <c r="F24" s="31" t="s">
        <v>274</v>
      </c>
      <c r="G24" s="32">
        <v>5</v>
      </c>
    </row>
    <row r="25" spans="1:7" ht="12.75">
      <c r="A25" s="30">
        <f t="shared" si="1"/>
        <v>20</v>
      </c>
      <c r="B25" s="31" t="s">
        <v>84</v>
      </c>
      <c r="C25" s="32">
        <v>40</v>
      </c>
      <c r="D25" s="23"/>
      <c r="E25" s="30">
        <f t="shared" si="2"/>
        <v>72</v>
      </c>
      <c r="F25" s="31" t="s">
        <v>115</v>
      </c>
      <c r="G25" s="32">
        <v>5</v>
      </c>
    </row>
    <row r="26" spans="1:7" ht="12.75">
      <c r="A26" s="30">
        <f t="shared" si="1"/>
        <v>21</v>
      </c>
      <c r="B26" s="31" t="s">
        <v>62</v>
      </c>
      <c r="C26" s="32">
        <v>40</v>
      </c>
      <c r="D26" s="23"/>
      <c r="E26" s="30">
        <f t="shared" si="2"/>
        <v>73</v>
      </c>
      <c r="F26" s="31" t="s">
        <v>130</v>
      </c>
      <c r="G26" s="32">
        <v>5</v>
      </c>
    </row>
    <row r="27" spans="1:7" ht="12.75">
      <c r="A27" s="30">
        <f t="shared" si="1"/>
        <v>22</v>
      </c>
      <c r="B27" s="31" t="s">
        <v>112</v>
      </c>
      <c r="C27" s="32">
        <v>38</v>
      </c>
      <c r="D27" s="23"/>
      <c r="E27" s="30">
        <f t="shared" si="2"/>
        <v>74</v>
      </c>
      <c r="F27" s="31" t="s">
        <v>136</v>
      </c>
      <c r="G27" s="32">
        <v>4</v>
      </c>
    </row>
    <row r="28" spans="1:7" ht="12.75">
      <c r="A28" s="30">
        <f t="shared" si="1"/>
        <v>23</v>
      </c>
      <c r="B28" s="31" t="s">
        <v>98</v>
      </c>
      <c r="C28" s="32">
        <v>33</v>
      </c>
      <c r="D28" s="23"/>
      <c r="E28" s="30">
        <f t="shared" si="2"/>
        <v>75</v>
      </c>
      <c r="F28" s="31" t="s">
        <v>123</v>
      </c>
      <c r="G28" s="32">
        <v>4</v>
      </c>
    </row>
    <row r="29" spans="1:7" ht="12.75">
      <c r="A29" s="30">
        <f t="shared" si="1"/>
        <v>24</v>
      </c>
      <c r="B29" s="31" t="s">
        <v>80</v>
      </c>
      <c r="C29" s="32">
        <v>33</v>
      </c>
      <c r="D29" s="23"/>
      <c r="E29" s="30">
        <f t="shared" si="2"/>
        <v>76</v>
      </c>
      <c r="F29" s="31" t="s">
        <v>128</v>
      </c>
      <c r="G29" s="32">
        <v>4</v>
      </c>
    </row>
    <row r="30" spans="1:7" ht="12.75">
      <c r="A30" s="30">
        <f t="shared" si="1"/>
        <v>25</v>
      </c>
      <c r="B30" s="31" t="s">
        <v>55</v>
      </c>
      <c r="C30" s="32">
        <v>29</v>
      </c>
      <c r="D30" s="23"/>
      <c r="E30" s="30">
        <f t="shared" si="2"/>
        <v>77</v>
      </c>
      <c r="F30" s="31" t="s">
        <v>132</v>
      </c>
      <c r="G30" s="32">
        <v>4</v>
      </c>
    </row>
    <row r="31" spans="1:7" ht="12.75">
      <c r="A31" s="30">
        <f t="shared" si="1"/>
        <v>26</v>
      </c>
      <c r="B31" s="31" t="s">
        <v>43</v>
      </c>
      <c r="C31" s="32">
        <v>28</v>
      </c>
      <c r="D31" s="23"/>
      <c r="E31" s="30">
        <f t="shared" si="2"/>
        <v>78</v>
      </c>
      <c r="F31" s="31" t="s">
        <v>106</v>
      </c>
      <c r="G31" s="32">
        <v>3</v>
      </c>
    </row>
    <row r="32" spans="1:7" ht="12.75">
      <c r="A32" s="30">
        <f t="shared" si="1"/>
        <v>27</v>
      </c>
      <c r="B32" s="31" t="s">
        <v>49</v>
      </c>
      <c r="C32" s="32">
        <v>26</v>
      </c>
      <c r="D32" s="23"/>
      <c r="E32" s="30">
        <f t="shared" si="2"/>
        <v>79</v>
      </c>
      <c r="F32" s="31" t="s">
        <v>109</v>
      </c>
      <c r="G32" s="32">
        <v>3</v>
      </c>
    </row>
    <row r="33" spans="1:7" ht="12.75">
      <c r="A33" s="30">
        <f t="shared" si="1"/>
        <v>28</v>
      </c>
      <c r="B33" s="31" t="s">
        <v>54</v>
      </c>
      <c r="C33" s="32">
        <v>26</v>
      </c>
      <c r="D33" s="23"/>
      <c r="E33" s="30">
        <f t="shared" si="2"/>
        <v>80</v>
      </c>
      <c r="F33" s="31" t="s">
        <v>118</v>
      </c>
      <c r="G33" s="32">
        <v>3</v>
      </c>
    </row>
    <row r="34" spans="1:7" ht="12.75">
      <c r="A34" s="30">
        <f t="shared" si="1"/>
        <v>29</v>
      </c>
      <c r="B34" s="31" t="s">
        <v>96</v>
      </c>
      <c r="C34" s="32">
        <v>25</v>
      </c>
      <c r="D34" s="23"/>
      <c r="E34" s="30">
        <f t="shared" si="2"/>
        <v>81</v>
      </c>
      <c r="F34" s="31" t="s">
        <v>176</v>
      </c>
      <c r="G34" s="32">
        <v>3</v>
      </c>
    </row>
    <row r="35" spans="1:7" ht="12.75">
      <c r="A35" s="30">
        <f t="shared" si="1"/>
        <v>30</v>
      </c>
      <c r="B35" s="31" t="s">
        <v>171</v>
      </c>
      <c r="C35" s="32">
        <v>25</v>
      </c>
      <c r="D35" s="23"/>
      <c r="E35" s="30">
        <f t="shared" si="2"/>
        <v>82</v>
      </c>
      <c r="F35" s="31" t="s">
        <v>119</v>
      </c>
      <c r="G35" s="32">
        <v>3</v>
      </c>
    </row>
    <row r="36" spans="1:7" ht="12.75">
      <c r="A36" s="30">
        <f t="shared" si="1"/>
        <v>31</v>
      </c>
      <c r="B36" s="31" t="s">
        <v>68</v>
      </c>
      <c r="C36" s="32">
        <v>23</v>
      </c>
      <c r="D36" s="23"/>
      <c r="E36" s="30">
        <f t="shared" si="2"/>
        <v>83</v>
      </c>
      <c r="F36" s="31" t="s">
        <v>120</v>
      </c>
      <c r="G36" s="32">
        <v>3</v>
      </c>
    </row>
    <row r="37" spans="1:7" ht="12.75">
      <c r="A37" s="30">
        <f t="shared" si="1"/>
        <v>32</v>
      </c>
      <c r="B37" s="31" t="s">
        <v>100</v>
      </c>
      <c r="C37" s="32">
        <v>22</v>
      </c>
      <c r="D37" s="23"/>
      <c r="E37" s="30">
        <f t="shared" si="2"/>
        <v>84</v>
      </c>
      <c r="F37" s="31" t="s">
        <v>121</v>
      </c>
      <c r="G37" s="32">
        <v>3</v>
      </c>
    </row>
    <row r="38" spans="1:7" ht="12.75">
      <c r="A38" s="30">
        <f t="shared" si="1"/>
        <v>33</v>
      </c>
      <c r="B38" s="31" t="s">
        <v>122</v>
      </c>
      <c r="C38" s="32">
        <v>22</v>
      </c>
      <c r="D38" s="23"/>
      <c r="E38" s="30">
        <f t="shared" si="2"/>
        <v>85</v>
      </c>
      <c r="F38" s="31" t="s">
        <v>95</v>
      </c>
      <c r="G38" s="32">
        <v>2</v>
      </c>
    </row>
    <row r="39" spans="1:7" ht="12.75">
      <c r="A39" s="30">
        <f t="shared" si="1"/>
        <v>34</v>
      </c>
      <c r="B39" s="31" t="s">
        <v>107</v>
      </c>
      <c r="C39" s="32">
        <v>20</v>
      </c>
      <c r="D39" s="23"/>
      <c r="E39" s="30">
        <f t="shared" si="2"/>
        <v>86</v>
      </c>
      <c r="F39" s="31" t="s">
        <v>70</v>
      </c>
      <c r="G39" s="32">
        <v>2</v>
      </c>
    </row>
    <row r="40" spans="1:7" ht="12.75">
      <c r="A40" s="30">
        <f t="shared" si="1"/>
        <v>35</v>
      </c>
      <c r="B40" s="31" t="s">
        <v>108</v>
      </c>
      <c r="C40" s="32">
        <v>20</v>
      </c>
      <c r="D40" s="23"/>
      <c r="E40" s="30">
        <f t="shared" si="2"/>
        <v>87</v>
      </c>
      <c r="F40" s="31" t="s">
        <v>137</v>
      </c>
      <c r="G40" s="32">
        <v>2</v>
      </c>
    </row>
    <row r="41" spans="1:7" ht="12.75">
      <c r="A41" s="30">
        <f t="shared" si="1"/>
        <v>36</v>
      </c>
      <c r="B41" s="31" t="s">
        <v>88</v>
      </c>
      <c r="C41" s="32">
        <v>19</v>
      </c>
      <c r="D41" s="23"/>
      <c r="E41" s="30">
        <f t="shared" si="2"/>
        <v>88</v>
      </c>
      <c r="F41" s="31" t="s">
        <v>76</v>
      </c>
      <c r="G41" s="32">
        <v>2</v>
      </c>
    </row>
    <row r="42" spans="1:7" ht="12.75">
      <c r="A42" s="30">
        <f t="shared" si="1"/>
        <v>37</v>
      </c>
      <c r="B42" s="31" t="s">
        <v>110</v>
      </c>
      <c r="C42" s="32">
        <v>19</v>
      </c>
      <c r="D42" s="23"/>
      <c r="E42" s="30">
        <f t="shared" si="2"/>
        <v>89</v>
      </c>
      <c r="F42" s="31" t="s">
        <v>126</v>
      </c>
      <c r="G42" s="32">
        <v>2</v>
      </c>
    </row>
    <row r="43" spans="1:7" ht="12.75">
      <c r="A43" s="30">
        <f t="shared" si="1"/>
        <v>38</v>
      </c>
      <c r="B43" s="31" t="s">
        <v>124</v>
      </c>
      <c r="C43" s="32">
        <v>19</v>
      </c>
      <c r="D43" s="23"/>
      <c r="E43" s="30">
        <f t="shared" si="2"/>
        <v>90</v>
      </c>
      <c r="F43" s="31" t="s">
        <v>129</v>
      </c>
      <c r="G43" s="32">
        <v>2</v>
      </c>
    </row>
    <row r="44" spans="1:7" ht="12.75">
      <c r="A44" s="30">
        <f t="shared" si="1"/>
        <v>39</v>
      </c>
      <c r="B44" s="31" t="s">
        <v>46</v>
      </c>
      <c r="C44" s="32">
        <v>18</v>
      </c>
      <c r="D44" s="23"/>
      <c r="E44" s="30">
        <f t="shared" si="2"/>
        <v>91</v>
      </c>
      <c r="F44" s="31" t="s">
        <v>172</v>
      </c>
      <c r="G44" s="32">
        <v>1</v>
      </c>
    </row>
    <row r="45" spans="1:7" ht="12.75">
      <c r="A45" s="30">
        <f t="shared" si="1"/>
        <v>40</v>
      </c>
      <c r="B45" s="31" t="s">
        <v>111</v>
      </c>
      <c r="C45" s="32">
        <v>18</v>
      </c>
      <c r="D45" s="23"/>
      <c r="E45" s="30">
        <f t="shared" si="2"/>
        <v>92</v>
      </c>
      <c r="F45" s="31" t="s">
        <v>133</v>
      </c>
      <c r="G45" s="32">
        <v>1</v>
      </c>
    </row>
    <row r="46" spans="1:7" ht="12.75">
      <c r="A46" s="30">
        <f t="shared" si="1"/>
        <v>41</v>
      </c>
      <c r="B46" s="31" t="s">
        <v>117</v>
      </c>
      <c r="C46" s="32">
        <v>18</v>
      </c>
      <c r="D46" s="23"/>
      <c r="E46" s="30">
        <f t="shared" si="2"/>
        <v>93</v>
      </c>
      <c r="F46" s="31" t="s">
        <v>51</v>
      </c>
      <c r="G46" s="32">
        <v>1</v>
      </c>
    </row>
    <row r="47" spans="1:7" ht="12.75">
      <c r="A47" s="30">
        <f t="shared" si="1"/>
        <v>42</v>
      </c>
      <c r="B47" s="31" t="s">
        <v>53</v>
      </c>
      <c r="C47" s="32">
        <v>16</v>
      </c>
      <c r="D47" s="23"/>
      <c r="E47" s="30">
        <f t="shared" si="2"/>
        <v>94</v>
      </c>
      <c r="F47" s="31" t="s">
        <v>200</v>
      </c>
      <c r="G47" s="32">
        <v>1</v>
      </c>
    </row>
    <row r="48" spans="1:7" ht="12.75">
      <c r="A48" s="30">
        <f t="shared" si="1"/>
        <v>43</v>
      </c>
      <c r="B48" s="31" t="s">
        <v>97</v>
      </c>
      <c r="C48" s="32">
        <v>16</v>
      </c>
      <c r="D48" s="23"/>
      <c r="E48" s="30">
        <f t="shared" si="2"/>
        <v>95</v>
      </c>
      <c r="F48" s="31" t="s">
        <v>286</v>
      </c>
      <c r="G48" s="32">
        <v>1</v>
      </c>
    </row>
    <row r="49" spans="1:7" ht="12.75">
      <c r="A49" s="30">
        <f t="shared" si="1"/>
        <v>44</v>
      </c>
      <c r="B49" s="31" t="s">
        <v>63</v>
      </c>
      <c r="C49" s="32">
        <v>15</v>
      </c>
      <c r="D49" s="23"/>
      <c r="E49" s="30">
        <f t="shared" si="2"/>
        <v>96</v>
      </c>
      <c r="F49" s="31" t="s">
        <v>61</v>
      </c>
      <c r="G49" s="32">
        <v>1</v>
      </c>
    </row>
    <row r="50" spans="1:7" ht="12.75">
      <c r="A50" s="30">
        <f t="shared" si="1"/>
        <v>45</v>
      </c>
      <c r="B50" s="31" t="s">
        <v>93</v>
      </c>
      <c r="C50" s="32">
        <v>14</v>
      </c>
      <c r="D50" s="23"/>
      <c r="E50" s="30">
        <f t="shared" si="2"/>
        <v>97</v>
      </c>
      <c r="F50" s="31" t="s">
        <v>134</v>
      </c>
      <c r="G50" s="32">
        <v>1</v>
      </c>
    </row>
    <row r="51" spans="1:7" ht="12.75">
      <c r="A51" s="30">
        <f t="shared" si="1"/>
        <v>46</v>
      </c>
      <c r="B51" s="31" t="s">
        <v>77</v>
      </c>
      <c r="C51" s="32">
        <v>13</v>
      </c>
      <c r="D51" s="23"/>
      <c r="E51" s="30">
        <f t="shared" si="2"/>
        <v>98</v>
      </c>
      <c r="F51" s="31" t="s">
        <v>114</v>
      </c>
      <c r="G51" s="32">
        <v>1</v>
      </c>
    </row>
    <row r="52" spans="1:7" ht="12.75">
      <c r="A52" s="30">
        <f t="shared" si="1"/>
        <v>47</v>
      </c>
      <c r="B52" s="31" t="s">
        <v>131</v>
      </c>
      <c r="C52" s="32">
        <v>13</v>
      </c>
      <c r="D52" s="23"/>
      <c r="E52" s="30">
        <f t="shared" si="2"/>
        <v>99</v>
      </c>
      <c r="F52" s="31" t="s">
        <v>135</v>
      </c>
      <c r="G52" s="32">
        <v>1</v>
      </c>
    </row>
    <row r="53" spans="1:7" ht="12.75">
      <c r="A53" s="30">
        <f t="shared" si="1"/>
        <v>48</v>
      </c>
      <c r="B53" s="31" t="s">
        <v>44</v>
      </c>
      <c r="C53" s="32">
        <v>12</v>
      </c>
      <c r="D53" s="23"/>
      <c r="E53" s="30">
        <f t="shared" si="2"/>
        <v>100</v>
      </c>
      <c r="F53" s="31" t="s">
        <v>75</v>
      </c>
      <c r="G53" s="32">
        <v>1</v>
      </c>
    </row>
    <row r="54" spans="1:7" ht="12.75">
      <c r="A54" s="30">
        <f t="shared" si="1"/>
        <v>49</v>
      </c>
      <c r="B54" s="31" t="s">
        <v>59</v>
      </c>
      <c r="C54" s="32">
        <v>12</v>
      </c>
      <c r="D54" s="23"/>
      <c r="E54" s="30">
        <f t="shared" si="2"/>
        <v>101</v>
      </c>
      <c r="F54" s="31" t="s">
        <v>178</v>
      </c>
      <c r="G54" s="32">
        <v>1</v>
      </c>
    </row>
    <row r="55" spans="1:7" ht="12.75">
      <c r="A55" s="30">
        <f t="shared" si="1"/>
        <v>50</v>
      </c>
      <c r="B55" s="31" t="s">
        <v>52</v>
      </c>
      <c r="C55" s="32">
        <v>12</v>
      </c>
      <c r="E55" s="30">
        <f>E54+1</f>
        <v>102</v>
      </c>
      <c r="F55" s="31" t="s">
        <v>177</v>
      </c>
      <c r="G55" s="32">
        <v>1</v>
      </c>
    </row>
    <row r="56" spans="1:7" ht="12.75">
      <c r="A56" s="30">
        <f t="shared" si="1"/>
        <v>51</v>
      </c>
      <c r="B56" s="31" t="s">
        <v>89</v>
      </c>
      <c r="C56" s="32">
        <v>11</v>
      </c>
      <c r="D56" s="23"/>
      <c r="E56" s="30">
        <f>E55+1</f>
        <v>103</v>
      </c>
      <c r="F56" s="31" t="s">
        <v>127</v>
      </c>
      <c r="G56" s="32">
        <v>1</v>
      </c>
    </row>
    <row r="57" spans="1:7" ht="12.75">
      <c r="A57" s="30">
        <f>A56+1</f>
        <v>52</v>
      </c>
      <c r="B57" s="31" t="s">
        <v>91</v>
      </c>
      <c r="C57" s="32">
        <v>11</v>
      </c>
      <c r="E57" s="31"/>
      <c r="F57" s="33" t="s">
        <v>29</v>
      </c>
      <c r="G57" s="4">
        <v>2442</v>
      </c>
    </row>
    <row r="59" ht="12.75">
      <c r="B59" t="s">
        <v>281</v>
      </c>
    </row>
  </sheetData>
  <mergeCells count="1">
    <mergeCell ref="A1:G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F48"/>
    </sheetView>
  </sheetViews>
  <sheetFormatPr defaultColWidth="11.421875" defaultRowHeight="12.75"/>
  <cols>
    <col min="2" max="2" width="3.8515625" style="0" customWidth="1"/>
    <col min="3" max="3" width="34.42187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57" t="s">
        <v>202</v>
      </c>
      <c r="B1" s="55"/>
      <c r="C1" s="55"/>
      <c r="D1" s="55"/>
      <c r="E1" s="55"/>
      <c r="F1" s="56"/>
      <c r="G1" s="6"/>
    </row>
    <row r="2" ht="13.5" thickTop="1"/>
    <row r="3" ht="12.75">
      <c r="A3" t="s">
        <v>203</v>
      </c>
    </row>
    <row r="4" ht="12.75">
      <c r="A4" t="s">
        <v>138</v>
      </c>
    </row>
    <row r="7" spans="2:4" ht="25.5">
      <c r="B7" s="7" t="s">
        <v>3</v>
      </c>
      <c r="C7" s="7" t="s">
        <v>139</v>
      </c>
      <c r="D7" s="8" t="s">
        <v>6</v>
      </c>
    </row>
    <row r="8" spans="2:4" ht="12.75">
      <c r="B8" s="3">
        <v>1</v>
      </c>
      <c r="C8" s="3" t="s">
        <v>141</v>
      </c>
      <c r="D8" s="25">
        <v>556</v>
      </c>
    </row>
    <row r="9" spans="2:4" ht="12.75">
      <c r="B9" s="3">
        <v>2</v>
      </c>
      <c r="C9" s="3" t="s">
        <v>140</v>
      </c>
      <c r="D9" s="25">
        <v>497</v>
      </c>
    </row>
    <row r="10" spans="2:4" ht="12.75">
      <c r="B10" s="3">
        <v>3</v>
      </c>
      <c r="C10" s="3" t="s">
        <v>142</v>
      </c>
      <c r="D10" s="25">
        <v>351</v>
      </c>
    </row>
    <row r="11" spans="2:4" ht="12.75">
      <c r="B11" s="3">
        <v>4</v>
      </c>
      <c r="C11" s="3" t="s">
        <v>144</v>
      </c>
      <c r="D11" s="25">
        <v>264</v>
      </c>
    </row>
    <row r="12" spans="2:4" ht="12.75">
      <c r="B12" s="3">
        <v>5</v>
      </c>
      <c r="C12" s="3" t="s">
        <v>146</v>
      </c>
      <c r="D12" s="25">
        <v>204</v>
      </c>
    </row>
    <row r="13" spans="2:4" ht="12.75">
      <c r="B13" s="3">
        <v>6</v>
      </c>
      <c r="C13" s="3" t="s">
        <v>147</v>
      </c>
      <c r="D13" s="25">
        <v>160</v>
      </c>
    </row>
    <row r="14" spans="2:4" ht="12.75">
      <c r="B14" s="3">
        <v>7</v>
      </c>
      <c r="C14" s="3" t="s">
        <v>145</v>
      </c>
      <c r="D14" s="25">
        <v>112</v>
      </c>
    </row>
    <row r="15" spans="2:4" ht="12.75">
      <c r="B15" s="3">
        <v>8</v>
      </c>
      <c r="C15" s="3" t="s">
        <v>179</v>
      </c>
      <c r="D15" s="25">
        <v>107</v>
      </c>
    </row>
    <row r="16" spans="2:4" ht="12.75">
      <c r="B16" s="3">
        <v>9</v>
      </c>
      <c r="C16" s="3" t="s">
        <v>143</v>
      </c>
      <c r="D16" s="25">
        <v>98</v>
      </c>
    </row>
    <row r="17" spans="2:4" ht="12.75">
      <c r="B17" s="3">
        <v>10</v>
      </c>
      <c r="C17" s="3" t="s">
        <v>148</v>
      </c>
      <c r="D17" s="25">
        <v>69</v>
      </c>
    </row>
    <row r="18" spans="2:4" ht="12.75">
      <c r="B18" s="3">
        <v>11</v>
      </c>
      <c r="C18" s="3" t="s">
        <v>149</v>
      </c>
      <c r="D18" s="25">
        <v>12</v>
      </c>
    </row>
    <row r="19" spans="2:4" ht="12.75">
      <c r="B19" s="3">
        <v>12</v>
      </c>
      <c r="C19" s="3" t="s">
        <v>150</v>
      </c>
      <c r="D19" s="25">
        <v>9</v>
      </c>
    </row>
    <row r="20" spans="2:4" ht="12.75">
      <c r="B20" s="3"/>
      <c r="C20" s="5" t="s">
        <v>29</v>
      </c>
      <c r="D20" s="4">
        <f>SUM(D8:D19)</f>
        <v>2439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20" sqref="E20"/>
    </sheetView>
  </sheetViews>
  <sheetFormatPr defaultColWidth="11.421875" defaultRowHeight="12.75"/>
  <cols>
    <col min="1" max="1" width="4.8515625" style="0" customWidth="1"/>
    <col min="2" max="2" width="4.28125" style="0" customWidth="1"/>
    <col min="3" max="3" width="24.28125" style="0" customWidth="1"/>
  </cols>
  <sheetData>
    <row r="1" spans="1:7" ht="45" customHeight="1" thickBot="1" thickTop="1">
      <c r="A1" s="57" t="s">
        <v>282</v>
      </c>
      <c r="B1" s="55"/>
      <c r="C1" s="55"/>
      <c r="D1" s="55"/>
      <c r="E1" s="55"/>
      <c r="F1" s="55"/>
      <c r="G1" s="62"/>
    </row>
    <row r="2" ht="13.5" thickTop="1"/>
    <row r="3" spans="1:7" s="2" customFormat="1" ht="38.25" customHeight="1">
      <c r="A3" s="63" t="s">
        <v>283</v>
      </c>
      <c r="B3" s="58"/>
      <c r="C3" s="58"/>
      <c r="D3" s="58"/>
      <c r="E3" s="58"/>
      <c r="F3" s="58"/>
      <c r="G3" s="58"/>
    </row>
    <row r="5" spans="2:5" ht="25.5">
      <c r="B5" s="4" t="s">
        <v>3</v>
      </c>
      <c r="C5" s="7" t="s">
        <v>258</v>
      </c>
      <c r="D5" s="43" t="s">
        <v>256</v>
      </c>
      <c r="E5" s="44" t="s">
        <v>85</v>
      </c>
    </row>
    <row r="6" spans="2:5" ht="12.75">
      <c r="B6" s="3">
        <v>1</v>
      </c>
      <c r="C6" s="3" t="s">
        <v>64</v>
      </c>
      <c r="D6" s="11">
        <v>242</v>
      </c>
      <c r="E6" s="27">
        <f>D6/D20</f>
        <v>0.24974200206398348</v>
      </c>
    </row>
    <row r="7" spans="2:5" ht="12.75">
      <c r="B7" s="3">
        <f>B6+1</f>
        <v>2</v>
      </c>
      <c r="C7" s="3" t="s">
        <v>48</v>
      </c>
      <c r="D7" s="11">
        <v>106</v>
      </c>
      <c r="E7" s="27">
        <f>D7/D20</f>
        <v>0.10939112487100103</v>
      </c>
    </row>
    <row r="8" spans="2:5" ht="12.75">
      <c r="B8" s="3">
        <f aca="true" t="shared" si="0" ref="B8:B19">B7+1</f>
        <v>3</v>
      </c>
      <c r="C8" s="45" t="s">
        <v>79</v>
      </c>
      <c r="D8" s="11">
        <v>93</v>
      </c>
      <c r="E8" s="27">
        <f>D8/D20</f>
        <v>0.09597523219814241</v>
      </c>
    </row>
    <row r="9" spans="2:5" ht="12.75">
      <c r="B9" s="3">
        <f t="shared" si="0"/>
        <v>4</v>
      </c>
      <c r="C9" s="45" t="s">
        <v>74</v>
      </c>
      <c r="D9" s="11">
        <v>92</v>
      </c>
      <c r="E9" s="27">
        <f>D9/D20</f>
        <v>0.09494324045407637</v>
      </c>
    </row>
    <row r="10" spans="2:5" ht="12.75">
      <c r="B10" s="3">
        <f t="shared" si="0"/>
        <v>5</v>
      </c>
      <c r="C10" s="3" t="s">
        <v>65</v>
      </c>
      <c r="D10" s="11">
        <v>85</v>
      </c>
      <c r="E10" s="27">
        <f>D10/D20</f>
        <v>0.08771929824561403</v>
      </c>
    </row>
    <row r="11" spans="2:5" ht="12.75">
      <c r="B11" s="3">
        <f t="shared" si="0"/>
        <v>6</v>
      </c>
      <c r="C11" s="31" t="s">
        <v>198</v>
      </c>
      <c r="D11" s="11">
        <v>63</v>
      </c>
      <c r="E11" s="27">
        <f>D11/D20</f>
        <v>0.06501547987616099</v>
      </c>
    </row>
    <row r="12" spans="2:5" ht="12.75">
      <c r="B12" s="3">
        <f t="shared" si="0"/>
        <v>7</v>
      </c>
      <c r="C12" s="3" t="s">
        <v>82</v>
      </c>
      <c r="D12" s="11">
        <v>54</v>
      </c>
      <c r="E12" s="27">
        <f>D12/D20</f>
        <v>0.05572755417956656</v>
      </c>
    </row>
    <row r="13" spans="2:5" ht="12.75">
      <c r="B13" s="3">
        <f t="shared" si="0"/>
        <v>8</v>
      </c>
      <c r="C13" s="31" t="s">
        <v>56</v>
      </c>
      <c r="D13" s="11">
        <v>51</v>
      </c>
      <c r="E13" s="27">
        <f>D13/D20</f>
        <v>0.05263157894736842</v>
      </c>
    </row>
    <row r="14" spans="2:5" ht="12.75">
      <c r="B14" s="3">
        <f t="shared" si="0"/>
        <v>9</v>
      </c>
      <c r="C14" s="3" t="s">
        <v>103</v>
      </c>
      <c r="D14" s="11">
        <v>45</v>
      </c>
      <c r="E14" s="27">
        <f>D14/D20</f>
        <v>0.04643962848297214</v>
      </c>
    </row>
    <row r="15" spans="2:5" ht="12.75">
      <c r="B15" s="3">
        <f t="shared" si="0"/>
        <v>10</v>
      </c>
      <c r="C15" s="3" t="s">
        <v>69</v>
      </c>
      <c r="D15" s="11">
        <v>42</v>
      </c>
      <c r="E15" s="27">
        <f>D15/D20</f>
        <v>0.043343653250773995</v>
      </c>
    </row>
    <row r="16" spans="2:5" ht="12.75">
      <c r="B16" s="3">
        <f t="shared" si="0"/>
        <v>11</v>
      </c>
      <c r="C16" s="3" t="s">
        <v>112</v>
      </c>
      <c r="D16" s="11">
        <v>38</v>
      </c>
      <c r="E16" s="27">
        <f>D16/D20</f>
        <v>0.0392156862745098</v>
      </c>
    </row>
    <row r="17" spans="2:5" ht="12.75">
      <c r="B17" s="3">
        <f t="shared" si="0"/>
        <v>12</v>
      </c>
      <c r="C17" s="45" t="s">
        <v>80</v>
      </c>
      <c r="D17" s="11">
        <v>33</v>
      </c>
      <c r="E17" s="27">
        <f>D17/D20</f>
        <v>0.034055727554179564</v>
      </c>
    </row>
    <row r="18" spans="2:5" ht="12.75">
      <c r="B18" s="3">
        <f t="shared" si="0"/>
        <v>13</v>
      </c>
      <c r="C18" s="3" t="s">
        <v>93</v>
      </c>
      <c r="D18" s="11">
        <v>14</v>
      </c>
      <c r="E18" s="27">
        <f>D18/D20</f>
        <v>0.014447884416924664</v>
      </c>
    </row>
    <row r="19" spans="2:5" ht="12.75">
      <c r="B19" s="3">
        <f t="shared" si="0"/>
        <v>14</v>
      </c>
      <c r="C19" s="3" t="s">
        <v>102</v>
      </c>
      <c r="D19" s="11">
        <v>11</v>
      </c>
      <c r="E19" s="27">
        <f>D19/D20</f>
        <v>0.011351909184726523</v>
      </c>
    </row>
    <row r="20" spans="2:5" ht="12.75">
      <c r="B20" s="3"/>
      <c r="C20" s="33" t="s">
        <v>29</v>
      </c>
      <c r="D20" s="7">
        <f>SUM(D6:D19)</f>
        <v>969</v>
      </c>
      <c r="E20" s="28">
        <f>SUM(E6:E19)</f>
        <v>0.9999999999999999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&amp;R9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J22" sqref="J22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3" width="22.8515625" style="0" customWidth="1"/>
  </cols>
  <sheetData>
    <row r="1" spans="1:7" ht="43.5" customHeight="1" thickBot="1" thickTop="1">
      <c r="A1" s="57" t="s">
        <v>259</v>
      </c>
      <c r="B1" s="55"/>
      <c r="C1" s="55"/>
      <c r="D1" s="55"/>
      <c r="E1" s="55"/>
      <c r="F1" s="55"/>
      <c r="G1" s="62"/>
    </row>
    <row r="2" ht="13.5" thickTop="1"/>
    <row r="3" spans="1:7" ht="37.5" customHeight="1">
      <c r="A3" s="63" t="s">
        <v>284</v>
      </c>
      <c r="B3" s="58"/>
      <c r="C3" s="58"/>
      <c r="D3" s="58"/>
      <c r="E3" s="58"/>
      <c r="F3" s="58"/>
      <c r="G3" s="58"/>
    </row>
    <row r="5" spans="2:5" ht="25.5">
      <c r="B5" s="4" t="s">
        <v>3</v>
      </c>
      <c r="C5" s="7" t="s">
        <v>258</v>
      </c>
      <c r="D5" s="43" t="s">
        <v>256</v>
      </c>
      <c r="E5" s="44" t="s">
        <v>85</v>
      </c>
    </row>
    <row r="6" spans="2:5" ht="12.75">
      <c r="B6" s="3">
        <v>1</v>
      </c>
      <c r="C6" s="3" t="s">
        <v>64</v>
      </c>
      <c r="D6" s="11">
        <v>242</v>
      </c>
      <c r="E6" s="27">
        <f>D6/D44</f>
        <v>0.15106117353308365</v>
      </c>
    </row>
    <row r="7" spans="2:5" ht="12.75">
      <c r="B7" s="3">
        <f>B6+1</f>
        <v>2</v>
      </c>
      <c r="C7" s="3" t="s">
        <v>92</v>
      </c>
      <c r="D7" s="11">
        <v>113</v>
      </c>
      <c r="E7" s="27">
        <f>D7/D44</f>
        <v>0.07053682896379526</v>
      </c>
    </row>
    <row r="8" spans="2:5" ht="12.75">
      <c r="B8" s="3">
        <f aca="true" t="shared" si="0" ref="B8:B43">B7+1</f>
        <v>3</v>
      </c>
      <c r="C8" s="3" t="s">
        <v>104</v>
      </c>
      <c r="D8" s="11">
        <v>108</v>
      </c>
      <c r="E8" s="27">
        <f>D8/D44</f>
        <v>0.06741573033707865</v>
      </c>
    </row>
    <row r="9" spans="2:5" ht="12.75">
      <c r="B9" s="3">
        <f t="shared" si="0"/>
        <v>4</v>
      </c>
      <c r="C9" s="3" t="s">
        <v>48</v>
      </c>
      <c r="D9" s="11">
        <v>106</v>
      </c>
      <c r="E9" s="27">
        <f>D9/D44</f>
        <v>0.066167290886392</v>
      </c>
    </row>
    <row r="10" spans="2:5" ht="12.75">
      <c r="B10" s="3">
        <f t="shared" si="0"/>
        <v>5</v>
      </c>
      <c r="C10" s="3" t="s">
        <v>261</v>
      </c>
      <c r="D10" s="11">
        <v>101</v>
      </c>
      <c r="E10" s="27">
        <f>D10/D44</f>
        <v>0.06304619225967541</v>
      </c>
    </row>
    <row r="11" spans="2:5" ht="12.75">
      <c r="B11" s="3">
        <f t="shared" si="0"/>
        <v>6</v>
      </c>
      <c r="C11" s="45" t="s">
        <v>79</v>
      </c>
      <c r="D11" s="11">
        <v>93</v>
      </c>
      <c r="E11" s="27">
        <f>D11/D44</f>
        <v>0.05805243445692884</v>
      </c>
    </row>
    <row r="12" spans="2:5" ht="12.75">
      <c r="B12" s="3">
        <f t="shared" si="0"/>
        <v>7</v>
      </c>
      <c r="C12" s="45" t="s">
        <v>74</v>
      </c>
      <c r="D12" s="11">
        <v>92</v>
      </c>
      <c r="E12" s="27">
        <f>D12/D44</f>
        <v>0.05742821473158552</v>
      </c>
    </row>
    <row r="13" spans="2:5" ht="12.75">
      <c r="B13" s="3">
        <f t="shared" si="0"/>
        <v>8</v>
      </c>
      <c r="C13" s="3" t="s">
        <v>65</v>
      </c>
      <c r="D13" s="11">
        <v>85</v>
      </c>
      <c r="E13" s="27">
        <f>D13/D44</f>
        <v>0.05305867665418227</v>
      </c>
    </row>
    <row r="14" spans="2:5" ht="12.75">
      <c r="B14" s="3">
        <f t="shared" si="0"/>
        <v>9</v>
      </c>
      <c r="C14" s="3" t="s">
        <v>82</v>
      </c>
      <c r="D14" s="11">
        <v>54</v>
      </c>
      <c r="E14" s="27">
        <f>D14/D44</f>
        <v>0.033707865168539325</v>
      </c>
    </row>
    <row r="15" spans="2:5" ht="12.75">
      <c r="B15" s="3">
        <f t="shared" si="0"/>
        <v>10</v>
      </c>
      <c r="C15" s="3" t="s">
        <v>66</v>
      </c>
      <c r="D15" s="11">
        <v>52</v>
      </c>
      <c r="E15" s="27">
        <f>D15/D44</f>
        <v>0.03245942571785269</v>
      </c>
    </row>
    <row r="16" spans="2:5" ht="12.75">
      <c r="B16" s="3">
        <f t="shared" si="0"/>
        <v>11</v>
      </c>
      <c r="C16" s="31" t="s">
        <v>56</v>
      </c>
      <c r="D16" s="11">
        <v>51</v>
      </c>
      <c r="E16" s="27">
        <f>D16/D44</f>
        <v>0.031835205992509365</v>
      </c>
    </row>
    <row r="17" spans="2:5" ht="12.75">
      <c r="B17" s="3">
        <f t="shared" si="0"/>
        <v>12</v>
      </c>
      <c r="C17" s="45" t="s">
        <v>276</v>
      </c>
      <c r="D17" s="11">
        <v>47</v>
      </c>
      <c r="E17" s="27">
        <f>D17/D44</f>
        <v>0.02933832709113608</v>
      </c>
    </row>
    <row r="18" spans="2:5" ht="12.75">
      <c r="B18" s="3">
        <f t="shared" si="0"/>
        <v>13</v>
      </c>
      <c r="C18" s="3" t="s">
        <v>263</v>
      </c>
      <c r="D18" s="11">
        <v>45</v>
      </c>
      <c r="E18" s="27">
        <f>D18/D44</f>
        <v>0.028089887640449437</v>
      </c>
    </row>
    <row r="19" spans="2:5" ht="12.75">
      <c r="B19" s="3">
        <f t="shared" si="0"/>
        <v>14</v>
      </c>
      <c r="C19" s="3" t="s">
        <v>69</v>
      </c>
      <c r="D19" s="11">
        <v>42</v>
      </c>
      <c r="E19" s="27">
        <f>D19/D44</f>
        <v>0.026217228464419477</v>
      </c>
    </row>
    <row r="20" spans="2:5" ht="12.75">
      <c r="B20" s="3">
        <f t="shared" si="0"/>
        <v>15</v>
      </c>
      <c r="C20" s="3" t="s">
        <v>62</v>
      </c>
      <c r="D20" s="11">
        <v>40</v>
      </c>
      <c r="E20" s="27">
        <f>D20/D44</f>
        <v>0.024968789013732832</v>
      </c>
    </row>
    <row r="21" spans="2:5" ht="12.75">
      <c r="B21" s="3">
        <f t="shared" si="0"/>
        <v>16</v>
      </c>
      <c r="C21" s="3" t="s">
        <v>112</v>
      </c>
      <c r="D21" s="11">
        <v>38</v>
      </c>
      <c r="E21" s="27">
        <f>D21/D44</f>
        <v>0.02372034956304619</v>
      </c>
    </row>
    <row r="22" spans="2:5" ht="12.75">
      <c r="B22" s="3">
        <f t="shared" si="0"/>
        <v>17</v>
      </c>
      <c r="C22" s="45" t="s">
        <v>80</v>
      </c>
      <c r="D22" s="11">
        <v>33</v>
      </c>
      <c r="E22" s="27">
        <f>D22/D44</f>
        <v>0.020599250936329586</v>
      </c>
    </row>
    <row r="23" spans="2:5" ht="12.75">
      <c r="B23" s="3">
        <f t="shared" si="0"/>
        <v>18</v>
      </c>
      <c r="C23" s="3" t="s">
        <v>262</v>
      </c>
      <c r="D23" s="11">
        <v>29</v>
      </c>
      <c r="E23" s="27">
        <f>D23/D44</f>
        <v>0.018102372034956304</v>
      </c>
    </row>
    <row r="24" spans="2:5" ht="12.75">
      <c r="B24" s="3">
        <f t="shared" si="0"/>
        <v>19</v>
      </c>
      <c r="C24" s="3" t="s">
        <v>49</v>
      </c>
      <c r="D24" s="11">
        <v>26</v>
      </c>
      <c r="E24" s="27">
        <f>D24/D44</f>
        <v>0.016229712858926344</v>
      </c>
    </row>
    <row r="25" spans="2:5" ht="12.75">
      <c r="B25" s="3">
        <f t="shared" si="0"/>
        <v>20</v>
      </c>
      <c r="C25" s="3" t="s">
        <v>171</v>
      </c>
      <c r="D25" s="11">
        <v>25</v>
      </c>
      <c r="E25" s="27">
        <f>D25/D44</f>
        <v>0.015605493133583021</v>
      </c>
    </row>
    <row r="26" spans="2:5" ht="12.75">
      <c r="B26" s="3">
        <f t="shared" si="0"/>
        <v>21</v>
      </c>
      <c r="C26" s="3" t="s">
        <v>260</v>
      </c>
      <c r="D26" s="11">
        <v>19</v>
      </c>
      <c r="E26" s="27">
        <f>D26/D44</f>
        <v>0.011860174781523096</v>
      </c>
    </row>
    <row r="27" spans="2:5" ht="12.75">
      <c r="B27" s="3">
        <f t="shared" si="0"/>
        <v>22</v>
      </c>
      <c r="C27" s="3" t="s">
        <v>110</v>
      </c>
      <c r="D27" s="11">
        <v>19</v>
      </c>
      <c r="E27" s="27">
        <f>D27/D44</f>
        <v>0.011860174781523096</v>
      </c>
    </row>
    <row r="28" spans="2:5" ht="12.75">
      <c r="B28" s="3">
        <f t="shared" si="0"/>
        <v>23</v>
      </c>
      <c r="C28" s="45" t="s">
        <v>124</v>
      </c>
      <c r="D28" s="11">
        <v>19</v>
      </c>
      <c r="E28" s="27">
        <f>D28/D44</f>
        <v>0.011860174781523096</v>
      </c>
    </row>
    <row r="29" spans="2:5" ht="12.75">
      <c r="B29" s="3">
        <f t="shared" si="0"/>
        <v>24</v>
      </c>
      <c r="C29" s="3" t="s">
        <v>97</v>
      </c>
      <c r="D29" s="11">
        <v>16</v>
      </c>
      <c r="E29" s="27">
        <f>D29/D44</f>
        <v>0.009987515605493134</v>
      </c>
    </row>
    <row r="30" spans="2:5" ht="12.75">
      <c r="B30" s="3">
        <f t="shared" si="0"/>
        <v>25</v>
      </c>
      <c r="C30" s="3" t="s">
        <v>93</v>
      </c>
      <c r="D30" s="11">
        <v>14</v>
      </c>
      <c r="E30" s="27">
        <f>D30/D44</f>
        <v>0.008739076154806492</v>
      </c>
    </row>
    <row r="31" spans="2:5" ht="12.75">
      <c r="B31" s="3">
        <f t="shared" si="0"/>
        <v>26</v>
      </c>
      <c r="C31" s="3" t="s">
        <v>44</v>
      </c>
      <c r="D31" s="11">
        <v>12</v>
      </c>
      <c r="E31" s="27">
        <f>D31/D44</f>
        <v>0.00749063670411985</v>
      </c>
    </row>
    <row r="32" spans="2:5" ht="12.75">
      <c r="B32" s="3">
        <f t="shared" si="0"/>
        <v>27</v>
      </c>
      <c r="C32" s="3" t="s">
        <v>58</v>
      </c>
      <c r="D32" s="11">
        <v>11</v>
      </c>
      <c r="E32" s="27">
        <f>D32/D44</f>
        <v>0.00686641697877653</v>
      </c>
    </row>
    <row r="33" spans="2:5" ht="12.75">
      <c r="B33" s="3">
        <f t="shared" si="0"/>
        <v>28</v>
      </c>
      <c r="C33" s="3" t="s">
        <v>102</v>
      </c>
      <c r="D33" s="11">
        <v>11</v>
      </c>
      <c r="E33" s="27">
        <f>D33/D44</f>
        <v>0.00686641697877653</v>
      </c>
    </row>
    <row r="34" spans="2:5" ht="12.75">
      <c r="B34" s="3">
        <f t="shared" si="0"/>
        <v>29</v>
      </c>
      <c r="C34" s="3" t="s">
        <v>67</v>
      </c>
      <c r="D34" s="11">
        <v>11</v>
      </c>
      <c r="E34" s="27">
        <f>D34/D44</f>
        <v>0.00686641697877653</v>
      </c>
    </row>
    <row r="35" spans="2:5" ht="12.75">
      <c r="B35" s="3">
        <f t="shared" si="0"/>
        <v>30</v>
      </c>
      <c r="C35" s="45" t="s">
        <v>81</v>
      </c>
      <c r="D35" s="11">
        <v>10</v>
      </c>
      <c r="E35" s="27">
        <f>D35/D44</f>
        <v>0.006242197253433208</v>
      </c>
    </row>
    <row r="36" spans="2:5" ht="12.75">
      <c r="B36" s="3">
        <f t="shared" si="0"/>
        <v>31</v>
      </c>
      <c r="C36" s="3" t="s">
        <v>57</v>
      </c>
      <c r="D36" s="11">
        <v>7</v>
      </c>
      <c r="E36" s="27">
        <f>D36/D44</f>
        <v>0.004369538077403246</v>
      </c>
    </row>
    <row r="37" spans="2:5" ht="12.75">
      <c r="B37" s="3">
        <f t="shared" si="0"/>
        <v>32</v>
      </c>
      <c r="C37" s="3" t="s">
        <v>116</v>
      </c>
      <c r="D37" s="11">
        <v>7</v>
      </c>
      <c r="E37" s="27">
        <f>D37/D44</f>
        <v>0.004369538077403246</v>
      </c>
    </row>
    <row r="38" spans="2:5" ht="12.75">
      <c r="B38" s="3">
        <f t="shared" si="0"/>
        <v>33</v>
      </c>
      <c r="C38" s="3" t="s">
        <v>60</v>
      </c>
      <c r="D38" s="11">
        <v>6</v>
      </c>
      <c r="E38" s="27">
        <f>D38/D44</f>
        <v>0.003745318352059925</v>
      </c>
    </row>
    <row r="39" spans="2:5" ht="12.75">
      <c r="B39" s="3">
        <f t="shared" si="0"/>
        <v>34</v>
      </c>
      <c r="C39" s="3" t="s">
        <v>273</v>
      </c>
      <c r="D39" s="11">
        <v>6</v>
      </c>
      <c r="E39" s="27">
        <f>D39/D44</f>
        <v>0.003745318352059925</v>
      </c>
    </row>
    <row r="40" spans="2:5" ht="12.75">
      <c r="B40" s="3">
        <f t="shared" si="0"/>
        <v>35</v>
      </c>
      <c r="C40" s="3" t="s">
        <v>274</v>
      </c>
      <c r="D40" s="11">
        <v>5</v>
      </c>
      <c r="E40" s="27">
        <f>D40/D44</f>
        <v>0.003121098626716604</v>
      </c>
    </row>
    <row r="41" spans="2:5" ht="12.75">
      <c r="B41" s="3">
        <f t="shared" si="0"/>
        <v>36</v>
      </c>
      <c r="C41" s="45" t="s">
        <v>264</v>
      </c>
      <c r="D41" s="11">
        <v>5</v>
      </c>
      <c r="E41" s="27">
        <f>D41/D44</f>
        <v>0.003121098626716604</v>
      </c>
    </row>
    <row r="42" spans="2:5" ht="12.75">
      <c r="B42" s="3">
        <f t="shared" si="0"/>
        <v>37</v>
      </c>
      <c r="C42" s="45" t="s">
        <v>129</v>
      </c>
      <c r="D42" s="11">
        <v>2</v>
      </c>
      <c r="E42" s="27">
        <f>D42/D44</f>
        <v>0.0012484394506866417</v>
      </c>
    </row>
    <row r="43" spans="2:5" ht="12.75">
      <c r="B43" s="3">
        <f t="shared" si="0"/>
        <v>38</v>
      </c>
      <c r="C43" s="3" t="s">
        <v>275</v>
      </c>
      <c r="D43" s="11">
        <v>0</v>
      </c>
      <c r="E43" s="27">
        <f>D43/D44</f>
        <v>0</v>
      </c>
    </row>
    <row r="44" spans="2:5" ht="12.75">
      <c r="B44" s="3"/>
      <c r="C44" s="33" t="s">
        <v>29</v>
      </c>
      <c r="D44" s="7">
        <f>SUM(D6:D43)</f>
        <v>1602</v>
      </c>
      <c r="E44" s="28">
        <f>SUM(E6:E43)</f>
        <v>1.0000000000000002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F41"/>
    </sheetView>
  </sheetViews>
  <sheetFormatPr defaultColWidth="11.421875" defaultRowHeight="12.75"/>
  <cols>
    <col min="1" max="1" width="19.7109375" style="0" customWidth="1"/>
    <col min="2" max="2" width="19.00390625" style="0" customWidth="1"/>
    <col min="6" max="6" width="11.28125" style="0" customWidth="1"/>
    <col min="7" max="7" width="11.421875" style="0" hidden="1" customWidth="1"/>
  </cols>
  <sheetData>
    <row r="1" spans="1:7" ht="29.25" customHeight="1" thickBot="1" thickTop="1">
      <c r="A1" s="57" t="s">
        <v>204</v>
      </c>
      <c r="B1" s="55"/>
      <c r="C1" s="55"/>
      <c r="D1" s="55"/>
      <c r="E1" s="55"/>
      <c r="F1" s="56"/>
      <c r="G1" s="6"/>
    </row>
    <row r="2" ht="13.5" thickTop="1"/>
    <row r="3" ht="12.75">
      <c r="A3" t="s">
        <v>205</v>
      </c>
    </row>
    <row r="5" spans="2:4" ht="25.5">
      <c r="B5" s="14" t="s">
        <v>152</v>
      </c>
      <c r="C5" s="15" t="s">
        <v>153</v>
      </c>
      <c r="D5" s="7" t="s">
        <v>85</v>
      </c>
    </row>
    <row r="6" spans="2:4" ht="12.75">
      <c r="B6" s="16" t="s">
        <v>154</v>
      </c>
      <c r="C6" s="11">
        <v>69</v>
      </c>
      <c r="D6" s="27">
        <f aca="true" t="shared" si="0" ref="D6:D14">$C6/$C$14</f>
        <v>0.02957565366480926</v>
      </c>
    </row>
    <row r="7" spans="2:4" ht="12.75">
      <c r="B7" s="16" t="s">
        <v>155</v>
      </c>
      <c r="C7" s="11">
        <v>178</v>
      </c>
      <c r="D7" s="27">
        <f t="shared" si="0"/>
        <v>0.07629661380197171</v>
      </c>
    </row>
    <row r="8" spans="2:4" ht="12.75">
      <c r="B8" s="16" t="s">
        <v>156</v>
      </c>
      <c r="C8" s="11">
        <v>344</v>
      </c>
      <c r="D8" s="27">
        <f t="shared" si="0"/>
        <v>0.14744963566223745</v>
      </c>
    </row>
    <row r="9" spans="2:4" ht="12.75">
      <c r="B9" s="16" t="s">
        <v>157</v>
      </c>
      <c r="C9" s="11">
        <v>426</v>
      </c>
      <c r="D9" s="27">
        <f t="shared" si="0"/>
        <v>0.1825975139305615</v>
      </c>
    </row>
    <row r="10" spans="2:4" ht="12.75">
      <c r="B10" s="16" t="s">
        <v>158</v>
      </c>
      <c r="C10" s="11">
        <v>1136</v>
      </c>
      <c r="D10" s="27">
        <f t="shared" si="0"/>
        <v>0.48692670381483066</v>
      </c>
    </row>
    <row r="11" spans="2:4" ht="12.75">
      <c r="B11" s="16" t="s">
        <v>159</v>
      </c>
      <c r="C11" s="11">
        <v>44</v>
      </c>
      <c r="D11" s="27">
        <f t="shared" si="0"/>
        <v>0.018859837119588514</v>
      </c>
    </row>
    <row r="12" spans="2:4" ht="12.75">
      <c r="B12" s="16" t="s">
        <v>160</v>
      </c>
      <c r="C12" s="11">
        <v>52</v>
      </c>
      <c r="D12" s="27">
        <f t="shared" si="0"/>
        <v>0.022288898414059153</v>
      </c>
    </row>
    <row r="13" spans="2:4" ht="12.75">
      <c r="B13" s="16" t="s">
        <v>161</v>
      </c>
      <c r="C13" s="11">
        <v>84</v>
      </c>
      <c r="D13" s="27">
        <f t="shared" si="0"/>
        <v>0.03600514359194171</v>
      </c>
    </row>
    <row r="14" spans="2:4" ht="12.75">
      <c r="B14" s="14" t="s">
        <v>29</v>
      </c>
      <c r="C14" s="7">
        <f>SUM(C6:C13)</f>
        <v>2333</v>
      </c>
      <c r="D14" s="28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grandemanges</dc:creator>
  <cp:keywords/>
  <dc:description/>
  <cp:lastModifiedBy>coantic</cp:lastModifiedBy>
  <cp:lastPrinted>2011-07-12T07:58:34Z</cp:lastPrinted>
  <dcterms:created xsi:type="dcterms:W3CDTF">2009-11-13T10:53:48Z</dcterms:created>
  <dcterms:modified xsi:type="dcterms:W3CDTF">2011-11-02T16:13:28Z</dcterms:modified>
  <cp:category/>
  <cp:version/>
  <cp:contentType/>
  <cp:contentStatus/>
</cp:coreProperties>
</file>